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F678D20-37E8-4C29-A758-67B3A3F417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<sst xmlns="http://schemas.openxmlformats.org/spreadsheetml/2006/main" count="16797" uniqueCount="2544">
  <si>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</si>
  <si>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</si>
  <si>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</si>
  <si>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</si>
  <si>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</si>
  <si>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</si>
  <si>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</si>
  <si>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</si>
  <si>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</si>
  <si>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</si>
  <si>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</si>
  <si>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</si>
  <si>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</si>
  <si>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</si>
  <si>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</si>
  <si>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</si>
  <si>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</si>
  <si>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</si>
  <si>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</si>
  <si>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</si>
  <si>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</si>
  <si>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</si>
  <si>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</si>
  <si>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</si>
  <si>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</si>
  <si>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</si>
  <si>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</si>
  <si>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</si>
  <si>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</si>
  <si>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</si>
  <si>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</si>
  <si>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</si>
  <si>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</si>
  <si>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</si>
  <si>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</si>
  <si>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</si>
  <si>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</si>
  <si>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</si>
  <si>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</si>
  <si>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</si>
  <si>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</si>
  <si>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</si>
  <si>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</si>
  <si>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</si>
  <si>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</si>
  <si>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</si>
  <si>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</si>
  <si>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</si>
  <si>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</si>
  <si>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</si>
  <si>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</si>
  <si>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</si>
  <si>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</si>
  <si>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</si>
  <si>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</si>
  <si>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</si>
  <si>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</si>
  <si>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</si>
  <si>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</si>
  <si>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</si>
  <si>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</si>
  <si>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</si>
  <si>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</si>
  <si>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</si>
  <si>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</si>
  <si>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</si>
  <si>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</si>
  <si>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</si>
  <si>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</si>
  <si>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</si>
  <si>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</si>
  <si>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</si>
  <si>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</si>
  <si>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</si>
  <si>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</si>
  <si>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</si>
  <si>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</si>
  <si>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</si>
  <si>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</si>
  <si>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</si>
  <si>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</si>
  <si>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</si>
  <si>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</si>
  <si>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</si>
  <si>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</si>
  <si>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</si>
  <si>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</si>
  <si>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</si>
  <si>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</si>
  <si>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</si>
  <si>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</si>
  <si>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</si>
  <si>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</si>
  <si>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</si>
  <si>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</si>
  <si>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</si>
  <si>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</si>
  <si>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</si>
  <si>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</si>
  <si>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</si>
  <si>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</si>
  <si>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</si>
  <si>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</si>
  <si>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</si>
  <si>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</si>
  <si>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</si>
  <si>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</si>
  <si>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</si>
  <si>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</si>
  <si>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</si>
  <si>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</si>
  <si>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</si>
  <si>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</si>
  <si>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</si>
  <si>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</si>
  <si>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</si>
  <si>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</si>
  <si>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</si>
  <si>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</si>
  <si>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</si>
  <si>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</si>
  <si>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</si>
  <si>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</si>
  <si>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</si>
  <si>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</si>
  <si>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</si>
  <si>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</si>
  <si>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</si>
  <si>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</si>
  <si>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</si>
  <si>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</si>
  <si>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</si>
  <si>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</si>
  <si>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</si>
  <si>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</si>
  <si>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</si>
  <si>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</si>
  <si>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</si>
  <si>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</si>
  <si>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</si>
  <si>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</si>
  <si>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</si>
  <si>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</si>
  <si>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</si>
  <si>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</si>
  <si>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</si>
  <si>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</si>
  <si>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</si>
  <si>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</si>
  <si>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</si>
  <si>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</si>
  <si>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</si>
  <si>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</si>
  <si>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</si>
  <si>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</si>
  <si>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</si>
  <si>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</si>
  <si>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</si>
  <si>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</si>
  <si>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</si>
  <si>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</si>
  <si>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</si>
  <si>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</si>
  <si>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</si>
  <si>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</si>
  <si>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</si>
  <si>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</si>
  <si>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</si>
  <si>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</si>
  <si>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</si>
  <si>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</si>
  <si>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</si>
  <si>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</si>
  <si>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</si>
  <si>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</si>
  <si>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</si>
  <si>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</si>
  <si>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</si>
  <si>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</si>
  <si>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</si>
  <si>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</si>
  <si>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</si>
  <si>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</si>
  <si>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</si>
  <si>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</si>
  <si>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</si>
  <si>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</si>
  <si>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</si>
  <si>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</si>
  <si>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</si>
  <si>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</si>
  <si>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</si>
  <si>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</si>
  <si>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</si>
  <si>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</si>
  <si>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</si>
  <si>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</si>
  <si>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</si>
  <si>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</si>
  <si>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</si>
  <si>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</si>
  <si>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</si>
  <si>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</si>
  <si>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</si>
  <si>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</si>
  <si>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</si>
  <si>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</si>
  <si>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</si>
  <si>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</si>
  <si>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</si>
  <si>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</si>
  <si>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</si>
  <si>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</si>
  <si>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</si>
  <si>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</si>
  <si>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</si>
  <si>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</si>
  <si>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</si>
  <si>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</si>
  <si>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</si>
  <si>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</si>
  <si>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</si>
  <si>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</si>
  <si>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</si>
  <si>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</si>
  <si>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</si>
  <si>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</si>
  <si>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</si>
  <si>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</si>
  <si>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</si>
  <si>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</si>
  <si>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</si>
  <si>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</si>
  <si>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</si>
  <si>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</si>
  <si>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</si>
  <si>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</si>
  <si>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</si>
  <si>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</si>
  <si>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</si>
  <si>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</si>
  <si>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</si>
  <si>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</si>
  <si>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</si>
  <si>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</si>
  <si>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</si>
  <si>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</si>
  <si>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</si>
  <si>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</si>
  <si>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</si>
  <si>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</si>
  <si>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</si>
  <si>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</si>
  <si>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</si>
  <si>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</si>
  <si>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</si>
  <si>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</si>
  <si>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</si>
  <si>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</si>
  <si>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</si>
  <si>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</si>
  <si>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</si>
  <si>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</si>
  <si>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</si>
  <si>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</si>
  <si>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</si>
  <si>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</si>
  <si>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</si>
  <si>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</si>
  <si>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</si>
  <si>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</si>
  <si>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</si>
  <si>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</si>
  <si>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</si>
  <si>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</si>
  <si>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</si>
  <si>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</si>
  <si>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</si>
  <si>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</si>
  <si>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</si>
  <si>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</si>
  <si>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</si>
  <si>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</si>
  <si>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</si>
  <si>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</si>
  <si>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</si>
  <si>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</si>
  <si>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</si>
  <si>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</si>
  <si>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</si>
  <si>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</si>
  <si>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</si>
  <si>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</si>
  <si>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</si>
  <si>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</si>
  <si>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</si>
  <si>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</si>
  <si>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</si>
  <si>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</si>
  <si>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</si>
  <si>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</si>
  <si>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</si>
  <si>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</si>
  <si>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</si>
  <si>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</si>
  <si>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</si>
  <si>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</si>
  <si>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</si>
  <si>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</si>
  <si>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</si>
  <si>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</si>
  <si>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</si>
  <si>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</si>
  <si>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</si>
  <si>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</si>
  <si>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</si>
  <si>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</si>
  <si>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</si>
  <si>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</si>
  <si>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</si>
  <si>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</si>
  <si>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</si>
  <si>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</si>
  <si>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</si>
  <si>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</si>
  <si>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</si>
  <si>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</si>
  <si>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</si>
  <si>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</si>
  <si>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</si>
  <si>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</si>
  <si>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</si>
  <si>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</si>
  <si>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</si>
  <si>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</si>
  <si>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</si>
  <si>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</si>
  <si>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</si>
  <si>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</si>
  <si>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</si>
  <si>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</si>
  <si>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</si>
  <si>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</si>
  <si>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</si>
  <si>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</si>
  <si>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</si>
  <si>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</si>
  <si>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</si>
  <si>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</si>
  <si>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</si>
  <si>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</si>
  <si>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</si>
  <si>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</si>
  <si>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</si>
  <si>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</si>
  <si>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</si>
  <si>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</si>
  <si>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</si>
  <si>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</si>
  <si>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</si>
  <si>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</si>
  <si>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</si>
  <si>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</si>
  <si>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</si>
  <si>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</si>
  <si>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</si>
  <si>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</si>
  <si>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</si>
  <si>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</si>
  <si>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</si>
  <si>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</si>
  <si>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</si>
  <si>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</si>
  <si>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</si>
  <si>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</si>
  <si>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</si>
  <si>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</si>
  <si>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</si>
  <si>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</si>
  <si>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</si>
  <si>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</si>
  <si>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</si>
  <si>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</si>
  <si>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</si>
  <si>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</si>
  <si>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</si>
  <si>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</si>
  <si>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</si>
  <si>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</si>
  <si>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</si>
  <si>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</si>
  <si>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</si>
  <si>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</si>
  <si>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</si>
  <si>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</si>
  <si>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</si>
  <si>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</si>
  <si>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</si>
  <si>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</si>
  <si>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</si>
  <si>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</si>
  <si>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</si>
  <si>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</si>
  <si>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</si>
  <si>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</si>
  <si>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</si>
  <si>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</si>
  <si>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</si>
  <si>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</si>
  <si>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</si>
  <si>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</si>
  <si>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</si>
  <si>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</si>
  <si>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</si>
  <si>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</si>
  <si>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</si>
  <si>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</si>
  <si>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</si>
  <si>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</si>
  <si>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</si>
  <si>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</si>
  <si>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</si>
  <si>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</si>
  <si>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</si>
  <si>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</si>
  <si>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</si>
  <si>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</si>
  <si>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</si>
  <si>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</si>
  <si>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</si>
  <si>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</si>
  <si>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</si>
  <si>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</si>
  <si>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</si>
  <si>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</si>
  <si>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</si>
  <si>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</si>
  <si>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</si>
  <si>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</si>
  <si>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</si>
  <si>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</si>
  <si>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</si>
  <si>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</si>
  <si>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</si>
  <si>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</si>
  <si>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</si>
  <si>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</si>
  <si>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</si>
  <si>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</si>
  <si>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</si>
  <si>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</si>
  <si>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</si>
  <si>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</si>
  <si>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</si>
  <si>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</si>
  <si>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</si>
  <si>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</si>
  <si>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</si>
  <si>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</si>
  <si>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</si>
  <si>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</si>
  <si>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</si>
  <si>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</si>
  <si>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</si>
  <si>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</si>
  <si>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</si>
  <si>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</si>
  <si>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</si>
  <si>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</si>
  <si>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</si>
  <si>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</si>
  <si>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</si>
  <si>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</si>
  <si>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</si>
  <si>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</si>
  <si>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</si>
  <si>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</si>
  <si>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</si>
  <si>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</si>
  <si>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</si>
  <si>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</si>
  <si>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</si>
  <si>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</si>
  <si>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</si>
  <si>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</si>
  <si>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</si>
  <si>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</si>
  <si>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</si>
  <si>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</si>
  <si>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</si>
  <si>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</si>
  <si>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</si>
  <si>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</si>
  <si>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</si>
  <si>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</si>
  <si>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</si>
  <si>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</si>
  <si>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</si>
  <si>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</si>
  <si>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</si>
  <si>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</si>
  <si>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</si>
  <si>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</si>
  <si>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</si>
  <si>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</si>
  <si>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</si>
  <si>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</si>
  <si>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</si>
  <si>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</si>
  <si>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</si>
  <si>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</si>
  <si>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</si>
  <si>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</si>
  <si>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</si>
  <si>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</si>
  <si>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</si>
  <si>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</si>
  <si>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</si>
  <si>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</si>
  <si>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</si>
  <si>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</si>
  <si>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</si>
  <si>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</si>
  <si>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</si>
  <si>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</si>
  <si>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</si>
  <si>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</si>
  <si>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</si>
  <si>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</si>
  <si>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</si>
  <si>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</si>
  <si>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</si>
  <si>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</si>
  <si>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</si>
  <si>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</si>
  <si>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</si>
  <si>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</si>
  <si>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</si>
  <si>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</si>
  <si>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</si>
  <si>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</si>
  <si>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</si>
  <si>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</si>
  <si>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</si>
  <si>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</si>
  <si>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</si>
  <si>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</si>
  <si>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</si>
  <si>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</si>
  <si>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</si>
  <si>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</si>
  <si>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</si>
  <si>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</si>
  <si>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</si>
  <si>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</si>
  <si>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</si>
  <si>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</si>
  <si>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</si>
  <si>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</si>
  <si>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</si>
  <si>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</si>
  <si>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</si>
  <si>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</si>
  <si>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</si>
  <si>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</si>
  <si>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</si>
  <si>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</si>
  <si>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</si>
  <si>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</si>
  <si>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</si>
  <si>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</si>
  <si>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</si>
  <si>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</si>
  <si>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</si>
  <si>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</si>
  <si>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</si>
  <si>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</si>
  <si>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</si>
  <si>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</si>
  <si>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</si>
  <si>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</si>
  <si>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</si>
  <si>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</si>
  <si>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</si>
  <si>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</si>
  <si>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</si>
  <si>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</si>
  <si>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</si>
  <si>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</si>
  <si>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</si>
  <si>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</si>
  <si>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</si>
  <si>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</si>
  <si>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</si>
  <si>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</si>
  <si>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</si>
  <si>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</si>
  <si>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</si>
  <si>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</si>
  <si>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</si>
  <si>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</si>
  <si>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</si>
  <si>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</si>
  <si>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</si>
  <si>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</si>
  <si>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</si>
  <si>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</si>
  <si>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</si>
  <si>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</si>
  <si>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</si>
  <si>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</si>
  <si>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</si>
  <si>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</si>
  <si>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</si>
  <si>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</si>
  <si>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</si>
  <si>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</si>
  <si>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</si>
  <si>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</si>
  <si>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</si>
  <si>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</si>
  <si>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</si>
  <si>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</si>
  <si>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</si>
  <si>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</si>
  <si>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</si>
  <si>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</si>
  <si>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</si>
  <si>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</si>
  <si>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</si>
  <si>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</si>
  <si>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</si>
  <si>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</si>
  <si>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</si>
  <si>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</si>
  <si>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</si>
  <si>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</si>
  <si>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</si>
  <si>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</si>
  <si>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</si>
  <si>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</si>
  <si>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</si>
  <si>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</si>
  <si>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</si>
  <si>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</si>
  <si>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</si>
  <si>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</si>
  <si>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</si>
  <si>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</si>
  <si>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</si>
  <si>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</si>
  <si>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</si>
  <si>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</si>
  <si>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</si>
  <si>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</si>
  <si>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</si>
  <si>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</si>
  <si>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</si>
  <si>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</si>
  <si>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</si>
  <si>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</si>
  <si>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</si>
  <si>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</si>
  <si>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</si>
  <si>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</si>
  <si>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</si>
  <si>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</si>
  <si>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</si>
  <si>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</si>
  <si>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</si>
  <si>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</si>
  <si>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</si>
  <si>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</si>
  <si>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</si>
  <si>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</si>
  <si>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</si>
  <si>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</si>
  <si>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</si>
  <si>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</si>
  <si>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</si>
  <si>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</si>
  <si>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</si>
  <si>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</si>
  <si>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</si>
  <si>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</si>
  <si>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</si>
  <si>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</si>
  <si>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</si>
  <si>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</si>
  <si>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</si>
  <si>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</si>
  <si>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</si>
  <si>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</si>
  <si>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</si>
  <si>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</si>
  <si>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</si>
  <si>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</si>
  <si>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</si>
  <si>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</si>
  <si>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</si>
  <si>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</si>
  <si>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</si>
  <si>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</si>
  <si>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</si>
  <si>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</si>
  <si>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</si>
  <si>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</si>
  <si>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</si>
  <si>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</si>
  <si>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</si>
  <si>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</si>
  <si>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</si>
  <si>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</si>
  <si>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</si>
  <si>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</si>
  <si>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</si>
  <si>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</si>
  <si>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</si>
  <si>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</si>
  <si>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</si>
  <si>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</si>
  <si>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</si>
  <si>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</si>
  <si>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</si>
  <si>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</si>
  <si>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</si>
  <si>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</si>
  <si>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</si>
  <si>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</si>
  <si>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</si>
  <si>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</si>
  <si>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</si>
  <si>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</si>
  <si>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</si>
  <si>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</si>
  <si>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</si>
  <si>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</si>
  <si>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</si>
  <si>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</si>
  <si>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</si>
  <si>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</si>
  <si>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</si>
  <si>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</si>
  <si>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</si>
  <si>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</si>
  <si>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</si>
  <si>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</si>
  <si>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</si>
  <si>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</si>
  <si>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</si>
  <si>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</si>
  <si>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</si>
  <si>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</si>
  <si>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</si>
  <si>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</si>
  <si>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</si>
  <si>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</si>
  <si>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</si>
  <si>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</si>
  <si>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</si>
  <si>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</si>
  <si>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</si>
  <si>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</si>
  <si>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</si>
  <si>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</si>
  <si>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</si>
  <si>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</si>
  <si>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</si>
  <si>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</si>
  <si>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</si>
  <si>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</si>
  <si>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</si>
  <si>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</si>
  <si>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</si>
  <si>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</si>
  <si>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</si>
  <si>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</si>
  <si>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</si>
  <si>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</si>
  <si>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</si>
  <si>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</si>
  <si>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</si>
  <si>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</si>
  <si>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</si>
  <si>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</si>
  <si>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</si>
  <si>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</si>
  <si>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</si>
  <si>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</si>
  <si>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</si>
  <si>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</si>
  <si>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</si>
  <si>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</si>
  <si>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</si>
  <si>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</si>
  <si>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</si>
  <si>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</si>
  <si>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</si>
  <si>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</si>
  <si>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</si>
  <si>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</si>
  <si>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</si>
  <si>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</si>
  <si>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</si>
  <si>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</si>
  <si>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</si>
  <si>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</si>
  <si>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</si>
  <si>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</si>
  <si>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</si>
  <si>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</si>
  <si>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</si>
  <si>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</si>
  <si>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</si>
  <si>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</si>
  <si>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</si>
  <si>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</si>
  <si>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</si>
  <si>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</si>
  <si>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</si>
  <si>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</si>
  <si>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</si>
  <si>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</si>
  <si>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</si>
  <si>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</si>
  <si>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</si>
  <si>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</si>
  <si>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</si>
  <si>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</si>
  <si>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</si>
  <si>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</si>
  <si>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</si>
  <si>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</si>
  <si>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</si>
  <si>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</si>
  <si>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</si>
  <si>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</si>
  <si>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</si>
  <si>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</si>
  <si>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</si>
  <si>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</si>
  <si>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</si>
  <si>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</si>
  <si>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</si>
  <si>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</si>
  <si>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</si>
  <si>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</si>
  <si>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</si>
  <si>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</si>
  <si>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</si>
  <si>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</si>
  <si>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</si>
  <si>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</si>
  <si>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</si>
  <si>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</si>
  <si>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</si>
  <si>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</si>
  <si>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</si>
  <si>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</si>
  <si>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</si>
  <si>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</si>
  <si>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</si>
  <si>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</si>
  <si>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</si>
  <si>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</si>
  <si>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</si>
  <si>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</si>
  <si>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</si>
  <si>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</si>
  <si>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</si>
  <si>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</si>
  <si>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</si>
  <si>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</si>
  <si>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</si>
  <si>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</si>
  <si>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</si>
  <si>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</si>
  <si>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</si>
  <si>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</si>
  <si>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</si>
  <si>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</si>
  <si>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</si>
  <si>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</si>
  <si>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</si>
  <si>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</si>
  <si>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</si>
  <si>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</si>
  <si>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</si>
  <si>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</si>
  <si>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</si>
  <si>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</si>
  <si>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</si>
  <si>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</si>
  <si>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</si>
  <si>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</si>
  <si>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</si>
  <si>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</si>
  <si>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</si>
  <si>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</si>
  <si>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</si>
  <si>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</si>
  <si>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</si>
  <si>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</si>
  <si>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</si>
  <si>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</si>
  <si>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</si>
  <si>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</si>
  <si>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</si>
  <si>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</si>
  <si>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</si>
  <si>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</si>
  <si>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</si>
  <si>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</si>
  <si>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</si>
  <si>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</si>
  <si>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</si>
  <si>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</si>
  <si>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</si>
  <si>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</si>
  <si>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</si>
  <si>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</si>
  <si>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</si>
  <si>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</si>
  <si>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</si>
  <si>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</si>
  <si>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</si>
  <si>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</si>
  <si>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</si>
  <si>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</si>
  <si>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</si>
  <si>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</si>
  <si>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</si>
  <si>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</si>
  <si>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</si>
  <si>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</si>
  <si>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</si>
  <si>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</si>
  <si>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</si>
  <si>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</si>
  <si>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</si>
  <si>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</si>
  <si>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</si>
  <si>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</si>
  <si>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</si>
  <si>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</si>
  <si>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</si>
  <si>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</si>
  <si>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</si>
  <si>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</si>
  <si>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</si>
  <si>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</si>
  <si>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</si>
  <si>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</si>
  <si>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</si>
  <si>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</si>
  <si>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</si>
  <si>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</si>
  <si>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</si>
  <si>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</si>
  <si>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</si>
  <si>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</si>
  <si>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</si>
  <si>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</si>
  <si>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</si>
  <si>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</si>
  <si>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</si>
  <si>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</si>
  <si>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</si>
  <si>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</si>
  <si>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</si>
  <si>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</si>
  <si>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</si>
  <si>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</si>
  <si>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</si>
  <si>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</si>
  <si>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</si>
  <si>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</si>
  <si>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</si>
  <si>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</si>
  <si>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</si>
  <si>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</si>
  <si>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</si>
  <si>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</si>
  <si>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</si>
  <si>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</si>
  <si>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</si>
  <si>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</si>
  <si>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</si>
  <si>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</si>
  <si>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</si>
  <si>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</si>
  <si>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</si>
  <si>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</si>
  <si>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</si>
  <si>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</si>
  <si>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</si>
  <si>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</si>
  <si>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</si>
  <si>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</si>
  <si>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</si>
  <si>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</si>
  <si>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</si>
  <si>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</si>
  <si>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</si>
  <si>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</si>
  <si>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</si>
  <si>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</si>
  <si>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</si>
  <si>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</si>
  <si>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</si>
  <si>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</si>
  <si>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</si>
  <si>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</si>
  <si>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</si>
  <si>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</si>
  <si>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</si>
  <si>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</si>
  <si>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</si>
  <si>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</si>
  <si>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</si>
  <si>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</si>
  <si>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</si>
  <si>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</si>
  <si>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</si>
  <si>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</si>
  <si>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</si>
  <si>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</si>
  <si>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</si>
  <si>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</si>
  <si>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</si>
  <si>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</si>
  <si>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</si>
  <si>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</si>
  <si>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</si>
  <si>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</si>
  <si>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</si>
  <si>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</si>
  <si>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</si>
  <si>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</si>
  <si>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</si>
  <si>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</si>
  <si>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</si>
  <si>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</si>
  <si>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</si>
  <si>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</si>
  <si>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</si>
  <si>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</si>
  <si>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</si>
  <si>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</si>
  <si>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</si>
  <si>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</si>
  <si>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</si>
  <si>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</si>
  <si>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</si>
  <si>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</si>
  <si>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</si>
  <si>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</si>
  <si>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</si>
  <si>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</si>
  <si>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</si>
  <si>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</si>
  <si>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</si>
  <si>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</si>
  <si>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</si>
  <si>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</si>
  <si>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</si>
  <si>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</si>
  <si>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</si>
  <si>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</si>
  <si>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</si>
  <si>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</si>
  <si>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</si>
  <si>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</si>
  <si>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</si>
  <si>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</si>
  <si>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</si>
  <si>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</si>
  <si>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</si>
  <si>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</si>
  <si>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</si>
  <si>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</si>
  <si>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</si>
  <si>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</si>
  <si>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</si>
  <si>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</si>
  <si>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</si>
  <si>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</si>
  <si>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</si>
  <si>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</si>
  <si>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</si>
  <si>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</si>
  <si>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</si>
  <si>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</si>
  <si>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</si>
  <si>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</si>
  <si>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</si>
  <si>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</si>
  <si>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</si>
  <si>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</si>
  <si>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</si>
  <si>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</si>
  <si>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</si>
  <si>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</si>
  <si>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</si>
  <si>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</si>
  <si>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</si>
  <si>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</si>
  <si>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</si>
  <si>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</si>
  <si>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</si>
  <si>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</si>
  <si>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</si>
  <si>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</si>
  <si>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</si>
  <si>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</si>
  <si>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</si>
  <si>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</si>
  <si>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</si>
  <si>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</si>
  <si>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</si>
  <si>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</si>
  <si>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</si>
  <si>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</si>
  <si>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</si>
  <si>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</si>
  <si>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</si>
  <si>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</si>
  <si>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</si>
  <si>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</si>
  <si>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</si>
  <si>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</si>
  <si>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</si>
  <si>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</si>
  <si>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</si>
  <si>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</si>
  <si>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</si>
  <si>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</si>
  <si>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</si>
  <si>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</si>
  <si>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</si>
  <si>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</si>
  <si>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</si>
  <si>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</si>
  <si>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</si>
  <si>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</si>
  <si>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</si>
  <si>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</si>
  <si>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</si>
  <si>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</si>
  <si>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</si>
  <si>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</si>
  <si>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</si>
  <si>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</si>
  <si>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</si>
  <si>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</si>
  <si>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</si>
  <si>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</si>
  <si>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</si>
  <si>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</si>
  <si>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</si>
  <si>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</si>
  <si>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</si>
  <si>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</si>
  <si>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</si>
  <si>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</si>
  <si>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</si>
  <si>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</si>
  <si>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</si>
  <si>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</si>
  <si>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</si>
  <si>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</si>
  <si>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</si>
  <si>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</si>
  <si>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</si>
  <si>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</si>
  <si>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</si>
  <si>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</si>
  <si>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</si>
  <si>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</si>
  <si>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</si>
  <si>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</si>
  <si>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</si>
  <si>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</si>
  <si>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</si>
  <si>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</si>
  <si>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</si>
  <si>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</si>
  <si>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</si>
  <si>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</si>
  <si>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</si>
  <si>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</si>
  <si>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</si>
  <si>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</si>
  <si>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</si>
  <si>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</si>
  <si>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</si>
  <si>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</si>
  <si>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</si>
  <si>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</si>
  <si>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</si>
  <si>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</si>
  <si>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</si>
  <si>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</si>
  <si>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</si>
  <si>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</si>
  <si>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</si>
  <si>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</si>
  <si>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</si>
  <si>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</si>
  <si>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</si>
  <si>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</si>
  <si>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</si>
  <si>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</si>
  <si>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</si>
  <si>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</si>
  <si>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</si>
  <si>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</si>
  <si>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</si>
  <si>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</si>
  <si>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</si>
  <si>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</si>
  <si>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</si>
  <si>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</si>
  <si>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</si>
  <si>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</si>
  <si>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</si>
  <si>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</si>
  <si>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</si>
  <si>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</si>
  <si>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</si>
  <si>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</si>
  <si>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</si>
  <si>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</si>
  <si>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</si>
  <si>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</si>
  <si>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</si>
  <si>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</si>
  <si>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</si>
  <si>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</si>
  <si>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</si>
  <si>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</si>
  <si>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</si>
  <si>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</si>
  <si>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</si>
  <si>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</si>
  <si>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</si>
  <si>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</si>
  <si>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</si>
  <si>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</si>
  <si>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</si>
  <si>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</si>
  <si>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</si>
  <si>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</si>
  <si>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</si>
  <si>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</si>
  <si>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</si>
  <si>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</si>
  <si>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</si>
  <si>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</si>
  <si>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</si>
  <si>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</si>
  <si>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</si>
  <si>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</si>
  <si>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</si>
  <si>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</si>
  <si>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</si>
  <si>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</si>
  <si>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</si>
  <si>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</si>
  <si>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</si>
  <si>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</si>
  <si>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</si>
  <si>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</si>
  <si>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</si>
  <si>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</si>
  <si>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</si>
  <si>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</si>
  <si>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</si>
  <si>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</si>
  <si>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</si>
  <si>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</si>
  <si>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</si>
  <si>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</si>
  <si>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</si>
  <si>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</si>
  <si>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</si>
  <si>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</si>
  <si>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</si>
  <si>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</si>
  <si>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</si>
  <si>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</si>
  <si>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</si>
  <si>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</si>
  <si>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</si>
  <si>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</si>
  <si>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</si>
  <si>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</si>
  <si>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</si>
  <si>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</si>
  <si>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</si>
  <si>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</si>
  <si>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</si>
  <si>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</si>
  <si>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</si>
  <si>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</si>
  <si>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</si>
  <si>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</si>
  <si>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</si>
  <si>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</si>
  <si>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</si>
  <si>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</si>
  <si>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</si>
  <si>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</si>
  <si>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</si>
  <si>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</si>
  <si>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</si>
  <si>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</si>
  <si>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</si>
  <si>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</si>
  <si>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</si>
  <si>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</si>
  <si>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</si>
  <si>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</si>
  <si>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</si>
  <si>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</si>
  <si>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</si>
  <si>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</si>
  <si>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</si>
  <si>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</si>
  <si>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</si>
  <si>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</si>
  <si>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</si>
  <si>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</si>
  <si>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</si>
  <si>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</si>
  <si>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</si>
  <si>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</si>
  <si>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</si>
  <si>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</si>
  <si>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</si>
  <si>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</si>
  <si>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</si>
  <si>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</si>
  <si>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</si>
  <si>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</si>
  <si>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</si>
  <si>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</si>
  <si>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</si>
  <si>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</si>
  <si>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</si>
  <si>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</si>
  <si>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</si>
  <si>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</si>
  <si>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</si>
  <si>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</si>
  <si>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</si>
  <si>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</si>
  <si>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</si>
  <si>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</si>
  <si>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</si>
  <si>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</si>
  <si>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</si>
  <si>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</si>
  <si>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</si>
  <si>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</si>
  <si>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</si>
  <si>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</si>
  <si>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</si>
  <si>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</si>
  <si>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</si>
  <si>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</si>
  <si>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</si>
  <si>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</si>
  <si>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</si>
  <si>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</si>
  <si>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</si>
  <si>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</si>
  <si>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</si>
  <si>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</si>
  <si>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</si>
  <si>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</si>
  <si>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</si>
  <si>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</si>
  <si>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</si>
  <si>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</si>
  <si>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</si>
  <si>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</si>
  <si>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</si>
  <si>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</si>
  <si>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</si>
  <si>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</si>
  <si>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</si>
  <si>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</si>
  <si>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</si>
  <si>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</si>
  <si>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</si>
  <si>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</si>
  <si>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</si>
  <si>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</si>
  <si>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</si>
  <si>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</si>
  <si>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</si>
  <si>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</si>
  <si>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</si>
  <si>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</si>
  <si>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</si>
  <si>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</si>
  <si>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</si>
  <si>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</si>
  <si>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</si>
  <si>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</si>
  <si>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</si>
  <si>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</si>
  <si>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</si>
  <si>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</si>
  <si>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</si>
  <si>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</si>
  <si>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</si>
  <si>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</si>
  <si>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</si>
  <si>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</si>
  <si>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</si>
  <si>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</si>
  <si>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</si>
  <si>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</si>
  <si>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</si>
  <si>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</si>
  <si>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</si>
  <si>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</si>
  <si>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</si>
  <si>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</si>
  <si>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</si>
  <si>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</si>
  <si>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</si>
  <si>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</si>
  <si>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</si>
  <si>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</si>
  <si>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</si>
  <si>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</si>
  <si>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</si>
  <si>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</si>
  <si>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</si>
  <si>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</si>
  <si>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</si>
  <si>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</si>
  <si>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</si>
  <si>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</si>
  <si>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</si>
  <si>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</si>
  <si>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</si>
  <si>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</si>
  <si>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</si>
  <si>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</si>
  <si>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</si>
  <si>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</si>
  <si>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</si>
  <si>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</si>
  <si>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</si>
  <si>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</si>
  <si>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</si>
  <si>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</si>
  <si>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</si>
  <si>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</si>
  <si>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</si>
  <si>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</si>
  <si>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</si>
  <si>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</si>
  <si>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</si>
  <si>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</si>
  <si>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</si>
  <si>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</si>
  <si>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</si>
  <si>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</si>
  <si>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</si>
  <si>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</si>
  <si>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</si>
  <si>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</si>
  <si>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</si>
  <si>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</si>
  <si>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</si>
  <si>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</si>
  <si>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</si>
  <si>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</si>
  <si>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</si>
  <si>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</si>
  <si>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</si>
  <si>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</si>
  <si>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</si>
  <si>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</si>
  <si>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</si>
  <si>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</si>
  <si>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</si>
  <si>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</si>
  <si>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</si>
  <si>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</si>
  <si>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</si>
  <si>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</si>
  <si>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</si>
  <si>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</si>
  <si>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</si>
  <si>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</si>
  <si>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</si>
  <si>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</si>
  <si>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</si>
  <si>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</si>
  <si>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</si>
  <si>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</si>
  <si>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</si>
  <si>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</si>
  <si>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</si>
  <si>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</si>
  <si>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</si>
  <si>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</si>
  <si>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</si>
  <si>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</si>
  <si>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</si>
  <si>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</si>
  <si>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</si>
  <si>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</si>
  <si>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</si>
  <si>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</si>
  <si>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</si>
  <si>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</si>
  <si>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</si>
  <si>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</si>
  <si>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</si>
  <si>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</si>
  <si>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</si>
  <si>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</si>
  <si>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</si>
  <si>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</si>
  <si>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</si>
  <si>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</si>
  <si>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</si>
  <si>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</si>
  <si>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</si>
  <si>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</si>
  <si>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</si>
  <si>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</si>
  <si>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</si>
  <si>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</si>
  <si>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</si>
  <si>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</si>
  <si>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</si>
  <si>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</si>
  <si>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</si>
  <si>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</si>
  <si>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</si>
  <si>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</si>
  <si>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</si>
  <si>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</si>
  <si>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</si>
  <si>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</si>
  <si>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</si>
  <si>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</si>
  <si>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</si>
  <si>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</si>
  <si>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</si>
  <si>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</si>
  <si>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</si>
  <si>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</si>
  <si>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</si>
  <si>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</si>
  <si>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</si>
  <si>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</si>
  <si>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</si>
  <si>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</si>
  <si>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</si>
  <si>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</si>
  <si>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</si>
  <si>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</si>
  <si>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</si>
  <si>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</si>
  <si>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</si>
  <si>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</si>
  <si>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</si>
  <si>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</si>
  <si>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</si>
  <si>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</si>
  <si>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</si>
  <si>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</si>
  <si>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</si>
  <si>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</si>
  <si>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</si>
  <si>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</si>
  <si>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</si>
  <si>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</si>
  <si>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</si>
  <si>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</si>
  <si>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</si>
  <si>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</si>
  <si>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</si>
  <si>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</si>
  <si>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</si>
  <si>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</si>
  <si>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</si>
  <si>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</si>
  <si>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</si>
  <si>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</si>
  <si>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</si>
  <si>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</si>
  <si>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</si>
  <si>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</si>
  <si>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</si>
  <si>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</si>
  <si>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</si>
  <si>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</si>
  <si>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</si>
  <si>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</si>
  <si>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</si>
  <si>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</si>
  <si>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</si>
  <si>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</si>
  <si>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</si>
  <si>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</si>
  <si>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</si>
  <si>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</si>
  <si>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</si>
  <si>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</si>
  <si>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</si>
  <si>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</si>
  <si>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</si>
  <si>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</si>
  <si>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</si>
  <si>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</si>
  <si>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</si>
  <si>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</si>
  <si>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</si>
  <si>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</si>
  <si>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</si>
  <si>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</si>
  <si>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</si>
  <si>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</si>
  <si>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</si>
  <si>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</si>
  <si>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</si>
  <si>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</si>
  <si>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</si>
  <si>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</si>
  <si>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</si>
  <si>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</si>
  <si>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</si>
  <si>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</si>
  <si>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</si>
  <si>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</si>
  <si>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</si>
  <si>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</si>
  <si>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</si>
  <si>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</si>
  <si>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</si>
  <si>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</si>
  <si>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</si>
  <si>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</si>
  <si>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</si>
  <si>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</si>
  <si>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</si>
  <si>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</si>
  <si>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</si>
  <si>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</si>
  <si>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</si>
  <si>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</si>
  <si>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</si>
  <si>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</si>
  <si>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</si>
  <si>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</si>
  <si>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</si>
  <si>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</si>
  <si>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</si>
  <si>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</si>
  <si>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</si>
  <si>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</si>
  <si>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</si>
  <si>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</si>
  <si>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</si>
  <si>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</si>
  <si>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</si>
  <si>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</si>
  <si>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</si>
  <si>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</si>
  <si>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</si>
  <si>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</si>
  <si>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</si>
  <si>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</si>
  <si>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</si>
  <si>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</si>
  <si>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</si>
  <si>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</si>
  <si>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</si>
  <si>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</si>
  <si>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</si>
  <si>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</si>
  <si>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</si>
  <si>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</si>
  <si>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</si>
  <si>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</si>
  <si>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</si>
  <si>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</si>
  <si>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</si>
  <si>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</si>
  <si>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</si>
  <si>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</si>
  <si>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</si>
  <si>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</si>
  <si>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</si>
  <si>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</si>
  <si>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</si>
  <si>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</si>
  <si>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</si>
  <si>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</si>
  <si>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</si>
  <si>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</si>
  <si>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</si>
  <si>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</si>
  <si>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</si>
  <si>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</si>
  <si>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</si>
  <si>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</si>
  <si>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</si>
  <si>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</si>
  <si>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</si>
  <si>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</si>
  <si>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</si>
  <si>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</si>
  <si>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</si>
  <si>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</si>
  <si>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</si>
  <si>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</si>
  <si>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</si>
  <si>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</si>
  <si>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</si>
  <si>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</si>
  <si>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</si>
  <si>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</si>
  <si>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</si>
  <si>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</si>
  <si>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</si>
  <si>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</si>
  <si>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</si>
  <si>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</si>
  <si>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</si>
  <si>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</si>
  <si>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</si>
  <si>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</si>
  <si>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</si>
  <si>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</si>
  <si>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</si>
  <si>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</si>
  <si>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</si>
  <si>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</si>
  <si>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</si>
  <si>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</si>
  <si>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</si>
  <si>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</si>
  <si>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</si>
  <si>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</si>
  <si>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</si>
  <si>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</si>
  <si>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</si>
  <si>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</si>
  <si>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</si>
  <si>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</si>
  <si>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</si>
  <si>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</si>
  <si>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</si>
  <si>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</si>
  <si>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</si>
  <si>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</si>
  <si>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</si>
  <si>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</si>
  <si>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</si>
  <si>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</si>
  <si>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</si>
  <si>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</si>
  <si>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</si>
  <si>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</si>
  <si>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</si>
  <si>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</si>
  <si>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</si>
  <si>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</si>
  <si>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</si>
  <si>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</si>
  <si>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</si>
  <si>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</si>
  <si>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</si>
  <si>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</si>
  <si>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</si>
  <si>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</si>
  <si>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</si>
  <si>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</si>
  <si>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</si>
  <si>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</si>
  <si>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</si>
  <si>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</si>
  <si>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</si>
  <si>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</si>
  <si>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</si>
  <si>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</si>
  <si>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</si>
  <si>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</si>
  <si>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</si>
  <si>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</si>
  <si>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</si>
  <si>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</si>
  <si>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</si>
  <si>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</si>
  <si>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</si>
  <si>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</si>
  <si>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</si>
  <si>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</si>
  <si>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</si>
  <si>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</si>
  <si>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</si>
  <si>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</si>
  <si>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</si>
  <si>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</si>
  <si>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</si>
  <si>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</si>
  <si>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</si>
  <si>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</si>
  <si>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</si>
  <si>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</si>
  <si>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</si>
  <si>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</si>
  <si>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</si>
  <si>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</si>
  <si>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</si>
  <si>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</si>
  <si>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</si>
  <si>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</si>
  <si>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</si>
  <si>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</si>
  <si>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</si>
  <si>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</si>
  <si>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</si>
  <si>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</si>
  <si>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</si>
  <si>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</si>
  <si>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</si>
  <si>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</si>
  <si>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</si>
  <si>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</si>
  <si>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</si>
  <si>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</si>
  <si>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</si>
  <si>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</si>
  <si>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</si>
  <si>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</si>
  <si>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</si>
  <si>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</si>
  <si>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</si>
  <si>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</si>
  <si>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</si>
  <si>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</si>
  <si>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</si>
  <si>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</si>
  <si>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</si>
  <si>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</si>
  <si>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</si>
  <si>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</si>
  <si>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</si>
  <si>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</si>
  <si>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</si>
  <si>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</si>
  <si>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</si>
  <si>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</si>
  <si>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</si>
  <si>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</si>
  <si>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</si>
  <si>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</si>
  <si>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</si>
  <si>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</si>
  <si>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</si>
  <si>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</si>
  <si>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</si>
  <si>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</si>
  <si>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</si>
  <si>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</si>
  <si>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</si>
  <si>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</si>
  <si>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</si>
  <si>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</si>
  <si>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</si>
  <si>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</si>
  <si>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</si>
  <si>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</si>
  <si>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</si>
  <si>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</si>
  <si>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</si>
  <si>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</si>
  <si>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</si>
  <si>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</si>
  <si>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</si>
  <si>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</si>
  <si>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</si>
  <si>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</si>
  <si>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</si>
  <si>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</si>
  <si>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</si>
  <si>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</si>
  <si>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</si>
  <si>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</si>
  <si>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</si>
  <si>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</si>
  <si>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</si>
  <si>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</si>
  <si>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</si>
  <si>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</si>
  <si>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</si>
  <si>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</si>
  <si>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</si>
  <si>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</si>
  <si>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</si>
  <si>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</si>
  <si>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</si>
  <si>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</si>
  <si>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</si>
  <si>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</si>
  <si>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</si>
  <si>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</si>
  <si>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</si>
  <si>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</si>
  <si>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</si>
  <si>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</si>
  <si>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</si>
  <si>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</si>
  <si>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</si>
  <si>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</si>
  <si>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</si>
  <si>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</si>
  <si>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</si>
  <si>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</si>
  <si>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</si>
  <si>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</si>
  <si>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</si>
  <si>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</si>
  <si>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</si>
  <si>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</si>
  <si>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</si>
  <si>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</si>
  <si>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</si>
  <si>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</si>
  <si>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</si>
  <si>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</si>
  <si>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</si>
  <si>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</si>
  <si>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</si>
  <si>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</si>
  <si>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</si>
  <si>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</si>
  <si>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</si>
  <si>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</si>
  <si>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</si>
  <si>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</si>
  <si>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</si>
  <si>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</si>
  <si>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</si>
  <si>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</si>
  <si>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</si>
  <si>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</si>
  <si>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</si>
  <si>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</si>
  <si>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</si>
  <si>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</si>
  <si>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</si>
  <si>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</si>
  <si>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</si>
  <si>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</si>
  <si>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</si>
  <si>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</si>
  <si>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</si>
  <si>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</si>
  <si>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</si>
  <si>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</si>
  <si>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</si>
  <si>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</si>
  <si>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</si>
  <si>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</si>
  <si>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</si>
  <si>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</si>
  <si>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</si>
  <si>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</si>
  <si>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</si>
  <si>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</si>
  <si>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</si>
  <si>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</si>
  <si>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</si>
  <si>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</si>
  <si>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</si>
  <si>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</si>
  <si>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</si>
  <si>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</si>
  <si>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</si>
  <si>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</si>
  <si>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</si>
  <si>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</si>
  <si>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</si>
  <si>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</si>
  <si>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</si>
  <si>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</si>
  <si>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</si>
  <si>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</si>
  <si>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</si>
  <si>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</si>
  <si>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</si>
  <si>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</si>
  <si>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</si>
  <si>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</si>
  <si>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</si>
  <si>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</si>
  <si>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</si>
  <si>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</si>
  <si>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</si>
  <si>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</si>
  <si>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</si>
  <si>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</si>
  <si>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</si>
  <si>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</si>
  <si>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</si>
  <si>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</si>
  <si>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</si>
  <si>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</si>
  <si>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</si>
  <si>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</si>
  <si>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</si>
  <si>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</si>
  <si>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</si>
  <si>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</si>
  <si>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</si>
  <si>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</si>
  <si>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</si>
  <si>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</si>
  <si>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</si>
  <si>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</si>
  <si>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</si>
  <si>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</si>
  <si>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</si>
  <si>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</si>
  <si>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</si>
  <si>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</si>
  <si>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</si>
  <si>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</si>
  <si>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</si>
  <si>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</si>
  <si>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</si>
  <si>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</si>
  <si>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</si>
  <si>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</si>
  <si>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</si>
  <si>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</si>
  <si>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</si>
  <si>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</si>
  <si>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</si>
  <si>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</si>
  <si>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</si>
  <si>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</si>
  <si>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</si>
  <si>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</si>
  <si>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</si>
  <si>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</si>
  <si>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</si>
  <si>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</si>
  <si>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</si>
  <si>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</si>
  <si>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</si>
  <si>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</si>
  <si>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</si>
  <si>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</si>
  <si>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</si>
  <si>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</si>
  <si>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</si>
  <si>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</si>
  <si>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</si>
  <si>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</si>
  <si>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</si>
  <si>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</si>
  <si>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</si>
  <si>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</si>
  <si>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</si>
  <si>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</si>
  <si>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</si>
  <si>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</si>
  <si>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</si>
  <si>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</si>
  <si>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</si>
  <si>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</si>
  <si>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</si>
  <si>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</si>
  <si>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</si>
  <si>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</si>
  <si>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</si>
  <si>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</si>
  <si>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</si>
  <si>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</si>
  <si>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</si>
  <si>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</si>
  <si>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</si>
  <si>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</si>
  <si>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</si>
  <si>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</si>
  <si>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</si>
  <si>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</si>
  <si>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</si>
  <si>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</si>
  <si>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</si>
  <si>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</si>
  <si>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</si>
  <si>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</si>
  <si>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</si>
  <si>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</si>
  <si>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</si>
  <si>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</si>
  <si>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</si>
  <si>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</si>
  <si>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</si>
  <si>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</si>
  <si>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</si>
  <si>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</si>
  <si>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</si>
  <si>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</si>
  <si>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</si>
  <si>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</si>
  <si>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</si>
  <si>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</si>
  <si>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</si>
  <si>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</si>
  <si>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</si>
  <si>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</si>
  <si>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</si>
  <si>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</si>
  <si>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</si>
  <si>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</si>
  <si>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</si>
  <si>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</si>
  <si>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</si>
  <si>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</si>
  <si>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</si>
  <si>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</si>
  <si>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</si>
  <si>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</si>
  <si>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</si>
  <si>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</si>
  <si>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</si>
  <si>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</si>
  <si>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</si>
  <si>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</si>
  <si>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</si>
  <si>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</si>
  <si>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</si>
  <si>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</si>
  <si>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</si>
  <si>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</si>
  <si>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</si>
  <si>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</si>
  <si>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</si>
  <si>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</si>
  <si>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</si>
  <si>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</si>
  <si>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</si>
  <si>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</si>
  <si>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</si>
  <si>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</si>
  <si>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</si>
  <si>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</si>
  <si>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</si>
  <si>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</si>
  <si>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</si>
  <si>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</si>
  <si>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</si>
  <si>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</si>
  <si>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</si>
  <si>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</si>
  <si>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</si>
  <si>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</si>
  <si>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</si>
  <si>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</si>
  <si>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</si>
  <si>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</si>
  <si>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</si>
  <si>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</si>
  <si>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</si>
  <si>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</si>
  <si>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</si>
  <si>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</si>
  <si>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</si>
  <si>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</si>
  <si>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</si>
  <si>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</si>
  <si>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</si>
  <si>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</si>
  <si>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</si>
  <si>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</si>
  <si>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</si>
  <si>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</si>
  <si>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</si>
  <si>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</si>
  <si>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</si>
  <si>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</si>
  <si>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</si>
  <si>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</si>
  <si>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</si>
  <si>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</si>
  <si>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</si>
  <si>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</si>
  <si>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</si>
  <si>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</si>
  <si>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</si>
  <si>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</si>
  <si>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</si>
  <si>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</si>
  <si>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</si>
  <si>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</si>
  <si>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</si>
  <si>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</si>
  <si>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</si>
  <si>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</si>
  <si>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</si>
  <si>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</si>
  <si>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</si>
  <si>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</si>
  <si>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</si>
  <si>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</si>
  <si>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</si>
  <si>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</si>
  <si>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</si>
  <si>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</si>
  <si>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</si>
  <si>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</si>
  <si>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</si>
  <si>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</si>
  <si>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</si>
  <si>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</si>
  <si>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</si>
  <si>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</si>
  <si>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</si>
  <si>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</si>
  <si>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</si>
  <si>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</si>
  <si>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</si>
  <si>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</si>
  <si>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</si>
  <si>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</si>
  <si>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</si>
  <si>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</si>
  <si>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</si>
  <si>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</si>
  <si>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</si>
  <si>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</si>
  <si>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</si>
  <si>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</si>
  <si>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</si>
  <si>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</si>
  <si>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</si>
  <si>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</si>
  <si>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</si>
  <si>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</si>
  <si>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</si>
  <si>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</si>
  <si>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</si>
  <si>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</si>
  <si>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</si>
  <si>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</si>
  <si>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</si>
  <si>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</si>
  <si>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</si>
  <si>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</si>
  <si>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</si>
  <si>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</si>
  <si>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</si>
  <si>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</si>
  <si>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</si>
  <si>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</si>
  <si>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</si>
  <si>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</si>
  <si>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</si>
  <si>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</si>
  <si>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</si>
  <si>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</si>
  <si>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</si>
  <si>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</si>
  <si>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</si>
  <si>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</si>
  <si>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</si>
  <si>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</si>
  <si>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</si>
  <si>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</si>
  <si>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</si>
  <si>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</si>
  <si>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</si>
  <si>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</si>
  <si>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</si>
  <si>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</si>
  <si>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</si>
  <si>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</si>
  <si>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</si>
  <si>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</si>
  <si>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</si>
  <si>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</si>
  <si>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</si>
  <si>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</si>
  <si>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</si>
  <si>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</si>
  <si>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</si>
  <si>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</si>
  <si>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</si>
  <si>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</si>
  <si>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</si>
  <si>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</si>
  <si>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</si>
  <si>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</si>
  <si>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</si>
  <si>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</si>
  <si>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</si>
  <si>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</si>
  <si>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</si>
  <si>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</si>
  <si>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</si>
  <si>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</si>
  <si>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</si>
  <si>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</si>
  <si>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</si>
  <si>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</si>
  <si>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</si>
  <si>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</si>
  <si>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</si>
  <si>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</si>
  <si>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</si>
  <si>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</si>
  <si>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</si>
  <si>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</si>
  <si>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</si>
  <si>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</si>
  <si>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</si>
  <si>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</si>
  <si>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</si>
  <si>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</si>
  <si>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</si>
  <si>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</si>
  <si>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</si>
  <si>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</si>
  <si>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</si>
  <si>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</si>
  <si>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</si>
  <si>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</si>
  <si>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</si>
  <si>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</si>
  <si>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</si>
  <si>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</si>
  <si>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</si>
  <si>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</si>
  <si>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</si>
  <si>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</si>
  <si>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</si>
  <si>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</si>
  <si>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</si>
  <si>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</si>
  <si>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</si>
  <si>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</si>
  <si>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</si>
  <si>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</si>
  <si>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</si>
  <si>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</si>
  <si>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</si>
  <si>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</si>
  <si>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</si>
  <si>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</si>
  <si>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</si>
  <si>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</si>
  <si>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</si>
  <si>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</si>
  <si>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</si>
  <si>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</si>
  <si>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</si>
  <si>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</si>
  <si>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</si>
  <si>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</si>
  <si>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</si>
  <si>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</si>
  <si>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</si>
  <si>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</si>
  <si>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</si>
  <si>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</si>
  <si>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</si>
  <si>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</si>
  <si>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</si>
  <si>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</si>
  <si>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</si>
  <si>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</si>
  <si>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</si>
  <si>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</si>
  <si>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</si>
  <si>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</si>
  <si>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</si>
  <si>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</si>
  <si>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</si>
  <si>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</si>
  <si>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</si>
  <si>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</si>
  <si>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</si>
  <si>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</si>
  <si>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</si>
  <si>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</si>
  <si>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</si>
  <si>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</si>
  <si>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</si>
  <si>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</si>
  <si>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</si>
  <si>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</si>
  <si>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</si>
  <si>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</si>
  <si>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</si>
  <si>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</si>
  <si>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</si>
  <si>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</si>
  <si>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</si>
  <si>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</si>
  <si>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</si>
  <si>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</si>
  <si>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</si>
  <si>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</si>
  <si>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</si>
  <si>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</si>
  <si>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</si>
  <si>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</si>
  <si>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</si>
  <si>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</si>
  <si>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</si>
  <si>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</si>
  <si>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</si>
  <si>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</si>
  <si>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</si>
  <si>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</si>
  <si>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</si>
  <si>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</si>
  <si>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</si>
  <si>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</si>
  <si>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</si>
  <si>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</si>
  <si>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</si>
  <si>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</si>
  <si>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</si>
  <si>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</si>
  <si>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</si>
  <si>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</si>
  <si>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</si>
  <si>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</si>
  <si>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</si>
  <si>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</si>
  <si>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</si>
  <si>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</si>
  <si>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</si>
  <si>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</si>
  <si>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</si>
  <si>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</si>
  <si>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</si>
  <si>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</si>
  <si>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</si>
  <si>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</si>
  <si>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</si>
  <si>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</si>
  <si>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</si>
  <si>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</si>
  <si>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</si>
  <si>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</si>
  <si>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</si>
  <si>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</si>
  <si>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</si>
  <si>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</si>
  <si>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</si>
  <si>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</si>
  <si>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</si>
  <si>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</si>
  <si>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</si>
  <si>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</si>
  <si>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</si>
  <si>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</si>
  <si>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</si>
  <si>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</si>
  <si>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</si>
  <si>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</si>
  <si>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</si>
  <si>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</si>
  <si>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</si>
  <si>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</si>
  <si>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</si>
  <si>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</si>
  <si>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</si>
  <si>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</si>
  <si>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</si>
  <si>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</si>
  <si>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</si>
  <si>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</si>
  <si>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</si>
  <si>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</si>
  <si>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</si>
  <si>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</si>
  <si>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</si>
  <si>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</si>
  <si>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</si>
  <si>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</si>
  <si>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</si>
  <si>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</si>
  <si>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</si>
  <si>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</si>
  <si>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</si>
  <si>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</si>
  <si>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</si>
  <si>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</si>
  <si>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</si>
  <si>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</si>
  <si>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</si>
  <si>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</si>
  <si>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</si>
  <si>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</si>
  <si>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</si>
  <si>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</si>
  <si>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</si>
  <si>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</si>
  <si>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</si>
  <si>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</si>
  <si>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</si>
  <si>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</si>
  <si>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</si>
  <si>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</si>
  <si>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</si>
  <si>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</si>
  <si>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</si>
  <si>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</si>
  <si>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</si>
  <si>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</si>
  <si>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</si>
  <si>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</si>
  <si>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</si>
  <si>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</si>
  <si>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</si>
  <si>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</si>
  <si>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</si>
  <si>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</si>
  <si>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</si>
  <si>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13113_令和7年度</t>
  </si>
  <si>
    <t>13113_令和8年度</t>
  </si>
  <si>
    <t>13113_令和9年度</t>
  </si>
  <si>
    <t>13113_令和10年度</t>
  </si>
  <si>
    <t>13113_令和11年度</t>
  </si>
  <si>
    <t>13113_令和12年度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</si>
</sst>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23.77648785671844</c:v>
                </c:pt>
                <c:pt idx="1">
                  <c:v>33.96307120645195</c:v>
                </c:pt>
                <c:pt idx="2">
                  <c:v>31.95674272903041</c:v>
                </c:pt>
                <c:pt idx="3">
                  <c:v>31.893115292219981</c:v>
                </c:pt>
                <c:pt idx="4">
                  <c:v>34.170066857807697</c:v>
                </c:pt>
                <c:pt idx="5">
                  <c:v>32.17854195445868</c:v>
                </c:pt>
                <c:pt idx="6">
                  <c:v>32.530861121569721</c:v>
                </c:pt>
                <c:pt idx="7">
                  <c:v>41.755733677471277</c:v>
                </c:pt>
                <c:pt idx="8">
                  <c:v>45.344932571738532</c:v>
                </c:pt>
                <c:pt idx="9">
                  <c:v>44.857942494230372</c:v>
                </c:pt>
                <c:pt idx="10">
                  <c:v>49.386257703022949</c:v>
                </c:pt>
                <c:pt idx="11">
                  <c:v>47.611261301369659</c:v>
                </c:pt>
                <c:pt idx="12">
                  <c:v>50.054262610355117</c:v>
                </c:pt>
                <c:pt idx="13">
                  <c:v>43.85361593226375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159.51494835102946</c:v>
                </c:pt>
                <c:pt idx="1">
                  <c:v>157.43529222757684</c:v>
                </c:pt>
                <c:pt idx="2">
                  <c:v>155.70358150146828</c:v>
                </c:pt>
                <c:pt idx="3">
                  <c:v>156.40293755041543</c:v>
                </c:pt>
                <c:pt idx="4">
                  <c:v>153.12031957204115</c:v>
                </c:pt>
                <c:pt idx="5">
                  <c:v>148.64063610240169</c:v>
                </c:pt>
                <c:pt idx="6">
                  <c:v>148.23426198885767</c:v>
                </c:pt>
                <c:pt idx="7">
                  <c:v>146.29549663093911</c:v>
                </c:pt>
                <c:pt idx="8">
                  <c:v>144.34547517843473</c:v>
                </c:pt>
                <c:pt idx="9">
                  <c:v>140.91176050443545</c:v>
                </c:pt>
                <c:pt idx="10">
                  <c:v>137.13488048236749</c:v>
                </c:pt>
                <c:pt idx="11">
                  <c:v>123.49870641008512</c:v>
                </c:pt>
                <c:pt idx="12">
                  <c:v>122.37793936685213</c:v>
                </c:pt>
                <c:pt idx="13">
                  <c:v>126.35645231579562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292.12944155424913</c:v>
                </c:pt>
                <c:pt idx="1">
                  <c:v>298.944717614284</c:v>
                </c:pt>
                <c:pt idx="2">
                  <c:v>352.45682547236868</c:v>
                </c:pt>
                <c:pt idx="3">
                  <c:v>395.49519017302327</c:v>
                </c:pt>
                <c:pt idx="4">
                  <c:v>383.35626847594642</c:v>
                </c:pt>
                <c:pt idx="5">
                  <c:v>348.11130257245139</c:v>
                </c:pt>
                <c:pt idx="6">
                  <c:v>351.72407184710409</c:v>
                </c:pt>
                <c:pt idx="7">
                  <c:v>337.79957289287023</c:v>
                </c:pt>
                <c:pt idx="8">
                  <c:v>348.88140620364652</c:v>
                </c:pt>
                <c:pt idx="9">
                  <c:v>335.14771397924545</c:v>
                </c:pt>
                <c:pt idx="10">
                  <c:v>318.7973376224312</c:v>
                </c:pt>
                <c:pt idx="11">
                  <c:v>321.41441932662144</c:v>
                </c:pt>
                <c:pt idx="12">
                  <c:v>322.17170244391201</c:v>
                </c:pt>
                <c:pt idx="13">
                  <c:v>330.71420751459596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1443.4543293092991</c:v>
                </c:pt>
                <c:pt idx="1">
                  <c:v>1460.245632198955</c:v>
                </c:pt>
                <c:pt idx="2">
                  <c:v>1856.87907434101</c:v>
                </c:pt>
                <c:pt idx="3">
                  <c:v>1955.1338676845251</c:v>
                </c:pt>
                <c:pt idx="4">
                  <c:v>2080.3003452104922</c:v>
                </c:pt>
                <c:pt idx="5">
                  <c:v>2101.355612269399</c:v>
                </c:pt>
                <c:pt idx="6">
                  <c:v>2235.7150492163159</c:v>
                </c:pt>
                <c:pt idx="7">
                  <c:v>1722.0769989135988</c:v>
                </c:pt>
                <c:pt idx="8">
                  <c:v>1727.678530405984</c:v>
                </c:pt>
                <c:pt idx="9">
                  <c:v>1714.5050090710392</c:v>
                </c:pt>
                <c:pt idx="10">
                  <c:v>1658.8600237846724</c:v>
                </c:pt>
                <c:pt idx="11">
                  <c:v>1716.3544593590505</c:v>
                </c:pt>
                <c:pt idx="12">
                  <c:v>1877.3005133999388</c:v>
                </c:pt>
                <c:pt idx="13">
                  <c:v>1848.1004907357255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58.470596049633428</c:v>
                </c:pt>
                <c:pt idx="1">
                  <c:v>52.448097941277943</c:v>
                </c:pt>
                <c:pt idx="2">
                  <c:v>66.41436120450679</c:v>
                </c:pt>
                <c:pt idx="3">
                  <c:v>56.447405409243594</c:v>
                </c:pt>
                <c:pt idx="4">
                  <c:v>49.66318281519375</c:v>
                </c:pt>
                <c:pt idx="5">
                  <c:v>48.482899386207762</c:v>
                </c:pt>
                <c:pt idx="6">
                  <c:v>55.609088869598409</c:v>
                </c:pt>
                <c:pt idx="7">
                  <c:v>49.577265685704262</c:v>
                </c:pt>
                <c:pt idx="8">
                  <c:v>48.7188670500041</c:v>
                </c:pt>
                <c:pt idx="9">
                  <c:v>47.44304653604501</c:v>
                </c:pt>
                <c:pt idx="10">
                  <c:v>43.459202563974628</c:v>
                </c:pt>
                <c:pt idx="11">
                  <c:v>56.328162761767842</c:v>
                </c:pt>
                <c:pt idx="12">
                  <c:v>69.972947794632233</c:v>
                </c:pt>
                <c:pt idx="13">
                  <c:v>81.0045886673323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51733</c:v>
                </c:pt>
                <c:pt idx="1">
                  <c:v>51009</c:v>
                </c:pt>
                <c:pt idx="2">
                  <c:v>50671</c:v>
                </c:pt>
                <c:pt idx="3">
                  <c:v>50619</c:v>
                </c:pt>
                <c:pt idx="4">
                  <c:v>51015</c:v>
                </c:pt>
                <c:pt idx="5">
                  <c:v>51435</c:v>
                </c:pt>
                <c:pt idx="6">
                  <c:v>51866</c:v>
                </c:pt>
                <c:pt idx="7">
                  <c:v>52484</c:v>
                </c:pt>
                <c:pt idx="8">
                  <c:v>52476</c:v>
                </c:pt>
                <c:pt idx="9">
                  <c:v>52355</c:v>
                </c:pt>
                <c:pt idx="10">
                  <c:v>51948</c:v>
                </c:pt>
                <c:pt idx="11">
                  <c:v>52205</c:v>
                </c:pt>
                <c:pt idx="12">
                  <c:v>52661</c:v>
                </c:pt>
                <c:pt idx="13">
                  <c:v>53354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9209</c:v>
                </c:pt>
                <c:pt idx="1">
                  <c:v>8827</c:v>
                </c:pt>
                <c:pt idx="2">
                  <c:v>8887</c:v>
                </c:pt>
                <c:pt idx="3">
                  <c:v>8718</c:v>
                </c:pt>
                <c:pt idx="4">
                  <c:v>8637</c:v>
                </c:pt>
                <c:pt idx="5">
                  <c:v>8594</c:v>
                </c:pt>
                <c:pt idx="6">
                  <c:v>8554</c:v>
                </c:pt>
                <c:pt idx="7">
                  <c:v>8512</c:v>
                </c:pt>
                <c:pt idx="8">
                  <c:v>8540</c:v>
                </c:pt>
                <c:pt idx="9">
                  <c:v>8500</c:v>
                </c:pt>
                <c:pt idx="10">
                  <c:v>8303</c:v>
                </c:pt>
                <c:pt idx="11">
                  <c:v>8133</c:v>
                </c:pt>
                <c:pt idx="12">
                  <c:v>8056</c:v>
                </c:pt>
                <c:pt idx="13">
                  <c:v>7981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117209</c:v>
                </c:pt>
                <c:pt idx="1">
                  <c:v>118313</c:v>
                </c:pt>
                <c:pt idx="2">
                  <c:v>120762</c:v>
                </c:pt>
                <c:pt idx="3">
                  <c:v>128349</c:v>
                </c:pt>
                <c:pt idx="4">
                  <c:v>129406</c:v>
                </c:pt>
                <c:pt idx="5">
                  <c:v>130981</c:v>
                </c:pt>
                <c:pt idx="6">
                  <c:v>132932</c:v>
                </c:pt>
                <c:pt idx="7">
                  <c:v>134595</c:v>
                </c:pt>
                <c:pt idx="8">
                  <c:v>136259</c:v>
                </c:pt>
                <c:pt idx="9">
                  <c:v>137582</c:v>
                </c:pt>
                <c:pt idx="10">
                  <c:v>139725</c:v>
                </c:pt>
                <c:pt idx="11">
                  <c:v>140170</c:v>
                </c:pt>
                <c:pt idx="12">
                  <c:v>139386</c:v>
                </c:pt>
                <c:pt idx="13">
                  <c:v>140597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28</c:v>
                </c:pt>
                <c:pt idx="6">
                  <c:v>28</c:v>
                </c:pt>
                <c:pt idx="7">
                  <c:v>28</c:v>
                </c:pt>
                <c:pt idx="8">
                  <c:v>28</c:v>
                </c:pt>
                <c:pt idx="9">
                  <c:v>28</c:v>
                </c:pt>
                <c:pt idx="10">
                  <c:v>28</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17324</c:v>
                </c:pt>
                <c:pt idx="1">
                  <c:v>17324</c:v>
                </c:pt>
                <c:pt idx="2">
                  <c:v>17324</c:v>
                </c:pt>
                <c:pt idx="3">
                  <c:v>17324</c:v>
                </c:pt>
                <c:pt idx="4">
                  <c:v>17324</c:v>
                </c:pt>
                <c:pt idx="5">
                  <c:v>17348</c:v>
                </c:pt>
                <c:pt idx="6">
                  <c:v>17348</c:v>
                </c:pt>
                <c:pt idx="7">
                  <c:v>17348</c:v>
                </c:pt>
                <c:pt idx="8">
                  <c:v>17348</c:v>
                </c:pt>
                <c:pt idx="9">
                  <c:v>17348</c:v>
                </c:pt>
                <c:pt idx="10">
                  <c:v>17348</c:v>
                </c:pt>
                <c:pt idx="11">
                  <c:v>20827</c:v>
                </c:pt>
                <c:pt idx="12">
                  <c:v>20827</c:v>
                </c:pt>
                <c:pt idx="13">
                  <c:v>20827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246.50720000000001</c:v>
                </c:pt>
                <c:pt idx="1">
                  <c:v>231.53290000000001</c:v>
                </c:pt>
                <c:pt idx="2">
                  <c:v>297.17619999999999</c:v>
                </c:pt>
                <c:pt idx="3">
                  <c:v>194.61240000000001</c:v>
                </c:pt>
                <c:pt idx="4">
                  <c:v>172.22550000000001</c:v>
                </c:pt>
                <c:pt idx="5">
                  <c:v>177.34700000000001</c:v>
                </c:pt>
                <c:pt idx="6">
                  <c:v>219.50829999999999</c:v>
                </c:pt>
                <c:pt idx="7">
                  <c:v>138.23159999999999</c:v>
                </c:pt>
                <c:pt idx="8">
                  <c:v>130.5762</c:v>
                </c:pt>
                <c:pt idx="9">
                  <c:v>152.51310000000001</c:v>
                </c:pt>
                <c:pt idx="10">
                  <c:v>148.10589999999999</c:v>
                </c:pt>
                <c:pt idx="11">
                  <c:v>300.61540000000002</c:v>
                </c:pt>
                <c:pt idx="12">
                  <c:v>448.3426</c:v>
                </c:pt>
                <c:pt idx="13">
                  <c:v>861.96780000000001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27.388000000000002</c:v>
                </c:pt>
                <c:pt idx="3">
                  <c:v>25.234000000000002</c:v>
                </c:pt>
                <c:pt idx="4">
                  <c:v>24.625</c:v>
                </c:pt>
                <c:pt idx="5">
                  <c:v>25.108000000000001</c:v>
                </c:pt>
                <c:pt idx="6">
                  <c:v>23.734999999999999</c:v>
                </c:pt>
                <c:pt idx="7">
                  <c:v>21.341000000000001</c:v>
                </c:pt>
                <c:pt idx="8">
                  <c:v>25.946000000000002</c:v>
                </c:pt>
                <c:pt idx="9">
                  <c:v>24.661999999999999</c:v>
                </c:pt>
                <c:pt idx="10">
                  <c:v>26.565000000000001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330.005</c:v>
                </c:pt>
                <c:pt idx="1">
                  <c:v>408.70299999999997</c:v>
                </c:pt>
                <c:pt idx="2">
                  <c:v>400.01299999999998</c:v>
                </c:pt>
                <c:pt idx="3">
                  <c:v>397.75299999999999</c:v>
                </c:pt>
                <c:pt idx="4">
                  <c:v>388.98099999999999</c:v>
                </c:pt>
                <c:pt idx="5">
                  <c:v>363.61700000000002</c:v>
                </c:pt>
                <c:pt idx="6">
                  <c:v>331.19400000000002</c:v>
                </c:pt>
                <c:pt idx="7">
                  <c:v>329.13099999999997</c:v>
                </c:pt>
                <c:pt idx="8">
                  <c:v>337.161</c:v>
                </c:pt>
                <c:pt idx="9">
                  <c:v>319.63499999999999</c:v>
                </c:pt>
                <c:pt idx="10">
                  <c:v>334.98599999999999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10.445</c:v>
                </c:pt>
                <c:pt idx="1">
                  <c:v>7.7779999999999996</c:v>
                </c:pt>
                <c:pt idx="2">
                  <c:v>3.6320000000000001</c:v>
                </c:pt>
                <c:pt idx="3">
                  <c:v>7.5949999999999998</c:v>
                </c:pt>
                <c:pt idx="4">
                  <c:v>7.2450000000000001</c:v>
                </c:pt>
                <c:pt idx="5">
                  <c:v>5.5709999999999997</c:v>
                </c:pt>
                <c:pt idx="6">
                  <c:v>7.3159999999999998</c:v>
                </c:pt>
                <c:pt idx="7">
                  <c:v>8.4329999999999998</c:v>
                </c:pt>
                <c:pt idx="8">
                  <c:v>5.5890000000000004</c:v>
                </c:pt>
                <c:pt idx="9">
                  <c:v>4.4939999999999998</c:v>
                </c:pt>
                <c:pt idx="10">
                  <c:v>3.9910000000000001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319.55999999999989</c:v>
                </c:pt>
                <c:pt idx="1">
                  <c:v>400.92500000000001</c:v>
                </c:pt>
                <c:pt idx="2">
                  <c:v>423.76899999999995</c:v>
                </c:pt>
                <c:pt idx="3">
                  <c:v>415.39200000000005</c:v>
                </c:pt>
                <c:pt idx="4">
                  <c:v>406.36100000000005</c:v>
                </c:pt>
                <c:pt idx="5">
                  <c:v>383.154</c:v>
                </c:pt>
                <c:pt idx="6">
                  <c:v>347.61300000000006</c:v>
                </c:pt>
                <c:pt idx="7">
                  <c:v>342.03899999999999</c:v>
                </c:pt>
                <c:pt idx="8">
                  <c:v>357.51799999999997</c:v>
                </c:pt>
                <c:pt idx="9">
                  <c:v>339.803</c:v>
                </c:pt>
                <c:pt idx="10">
                  <c:v>357.56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1856.87907434101</c:v>
                </c:pt>
                <c:pt idx="1">
                  <c:v>1955.1338676845251</c:v>
                </c:pt>
                <c:pt idx="2">
                  <c:v>2080.3003452104922</c:v>
                </c:pt>
                <c:pt idx="3">
                  <c:v>2101.355612269399</c:v>
                </c:pt>
                <c:pt idx="4">
                  <c:v>2235.7150492163159</c:v>
                </c:pt>
                <c:pt idx="5">
                  <c:v>1722.0769989135988</c:v>
                </c:pt>
                <c:pt idx="6">
                  <c:v>1727.678530405984</c:v>
                </c:pt>
                <c:pt idx="7">
                  <c:v>1714.5050090710392</c:v>
                </c:pt>
                <c:pt idx="8">
                  <c:v>1658.8600237846724</c:v>
                </c:pt>
                <c:pt idx="9">
                  <c:v>1716.3544593590505</c:v>
                </c:pt>
                <c:pt idx="10">
                  <c:v>1877.3005133999388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66.41436120450679</c:v>
                </c:pt>
                <c:pt idx="1">
                  <c:v>56.447405409243594</c:v>
                </c:pt>
                <c:pt idx="2">
                  <c:v>49.66318281519375</c:v>
                </c:pt>
                <c:pt idx="3">
                  <c:v>48.482899386207762</c:v>
                </c:pt>
                <c:pt idx="4">
                  <c:v>55.609088869598409</c:v>
                </c:pt>
                <c:pt idx="5">
                  <c:v>49.577265685704262</c:v>
                </c:pt>
                <c:pt idx="6">
                  <c:v>48.7188670500041</c:v>
                </c:pt>
                <c:pt idx="7">
                  <c:v>47.44304653604501</c:v>
                </c:pt>
                <c:pt idx="8">
                  <c:v>43.459202563974628</c:v>
                </c:pt>
                <c:pt idx="9">
                  <c:v>56.328162761767842</c:v>
                </c:pt>
                <c:pt idx="10">
                  <c:v>69.972947794632233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0.17209521310019013</c:v>
                </c:pt>
                <c:pt idx="1">
                  <c:v>0.20506268477401884</c:v>
                </c:pt>
                <c:pt idx="2">
                  <c:v>0.20370568171833933</c:v>
                </c:pt>
                <c:pt idx="3">
                  <c:v>0.19767810720594292</c:v>
                </c:pt>
                <c:pt idx="4">
                  <c:v>0.18175885166691594</c:v>
                </c:pt>
                <c:pt idx="5">
                  <c:v>0.22249527764537771</c:v>
                </c:pt>
                <c:pt idx="6">
                  <c:v>0.20120236136656461</c:v>
                </c:pt>
                <c:pt idx="7">
                  <c:v>0.19949722992371138</c:v>
                </c:pt>
                <c:pt idx="8">
                  <c:v>0.21552029398136091</c:v>
                </c:pt>
                <c:pt idx="9">
                  <c:v>0.197979501347813</c:v>
                </c:pt>
                <c:pt idx="10">
                  <c:v>0.19046497747578556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357.56</c:v>
                </c:pt>
                <c:pt idx="5">
                  <c:v>3.9910000000000001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357.56</c:v>
                </c:pt>
                <c:pt idx="5" formatCode="#,##0">
                  <c:v>3.9910000000000001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G：情報通信業(N=7)</c:v>
                </c:pt>
                <c:pt idx="26">
                  <c:v>H：運輸業，郵便業(N=1)</c:v>
                </c:pt>
                <c:pt idx="27">
                  <c:v>I：卸売業，小売業(N=5)</c:v>
                </c:pt>
                <c:pt idx="28">
                  <c:v>J：金融業，保険業(N=4)</c:v>
                </c:pt>
                <c:pt idx="29">
                  <c:v>K：不動産業，物品賃貸業(N=15)</c:v>
                </c:pt>
                <c:pt idx="30">
                  <c:v>L：学術研究,専門･技術ｻｰﾋﾞｽ業(N=0)</c:v>
                </c:pt>
                <c:pt idx="31">
                  <c:v>M：宿泊業，飲食サービス業(N=2)</c:v>
                </c:pt>
                <c:pt idx="32">
                  <c:v>N：生活関連ｻｰﾋﾞｽ業,娯楽業(N=3)</c:v>
                </c:pt>
                <c:pt idx="33">
                  <c:v>O：教育，学習支援業(N=4)</c:v>
                </c:pt>
                <c:pt idx="34">
                  <c:v>P：医療，福祉(N=3)</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熱供給業(N=5)</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90.908000000000001</c:v>
                </c:pt>
                <c:pt idx="26">
                  <c:v>4.407</c:v>
                </c:pt>
                <c:pt idx="27">
                  <c:v>42.91</c:v>
                </c:pt>
                <c:pt idx="28">
                  <c:v>19.914000000000001</c:v>
                </c:pt>
                <c:pt idx="29">
                  <c:v>88.037000000000006</c:v>
                </c:pt>
                <c:pt idx="30">
                  <c:v>0</c:v>
                </c:pt>
                <c:pt idx="31">
                  <c:v>9.7460000000000004</c:v>
                </c:pt>
                <c:pt idx="32">
                  <c:v>10.226000000000001</c:v>
                </c:pt>
                <c:pt idx="33">
                  <c:v>20.053999999999998</c:v>
                </c:pt>
                <c:pt idx="34">
                  <c:v>21.782</c:v>
                </c:pt>
                <c:pt idx="35">
                  <c:v>0</c:v>
                </c:pt>
                <c:pt idx="36">
                  <c:v>49.576000000000001</c:v>
                </c:pt>
                <c:pt idx="37">
                  <c:v>0</c:v>
                </c:pt>
                <c:pt idx="38">
                  <c:v>0</c:v>
                </c:pt>
                <c:pt idx="39">
                  <c:v>0</c:v>
                </c:pt>
                <c:pt idx="40">
                  <c:v>0</c:v>
                </c:pt>
                <c:pt idx="41">
                  <c:v>3.9910000000000001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26.820537213501851</c:v>
                </c:pt>
                <c:pt idx="2">
                  <c:v>37.255092037413597</c:v>
                </c:pt>
                <c:pt idx="3">
                  <c:v>3.330098920477377</c:v>
                </c:pt>
                <c:pt idx="4">
                  <c:v>1648.438762491028</c:v>
                </c:pt>
                <c:pt idx="5">
                  <c:v>305.41279437070892</c:v>
                </c:pt>
                <c:pt idx="7">
                  <c:v>171.00093887051031</c:v>
                </c:pt>
                <c:pt idx="8">
                  <c:v>11.5588711550876</c:v>
                </c:pt>
                <c:pt idx="9">
                  <c:v>0</c:v>
                </c:pt>
                <c:pt idx="10">
                  <c:v>12.630306134168009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67.405728171392838</c:v>
                </c:pt>
                <c:pt idx="4" formatCode="#,##0">
                  <c:v>1648.438762491028</c:v>
                </c:pt>
                <c:pt idx="5" formatCode="#,##0">
                  <c:v>305.41279437070892</c:v>
                </c:pt>
                <c:pt idx="6" formatCode="#,##0">
                  <c:v>182.5598100255979</c:v>
                </c:pt>
                <c:pt idx="10" formatCode="#,##0">
                  <c:v>12.630306134168009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334.98599999999999</c:v>
                </c:pt>
                <c:pt idx="2" formatCode="#,##0_);[Red]\(#,##0\)">
                  <c:v>0</c:v>
                </c:pt>
                <c:pt idx="3" formatCode="#,##0_);[Red]\(#,##0\)">
                  <c:v>26.565000000000001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334.98599999999999</c:v>
                </c:pt>
                <c:pt idx="1">
                  <c:v>26.565000000000001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渋谷区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渋谷区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G：情報通信業(N=7)</c:v>
                </c:pt>
                <c:pt idx="2">
                  <c:v>H：運輸業，郵便業(N=1)</c:v>
                </c:pt>
                <c:pt idx="3">
                  <c:v>I：卸売業，小売業(N=5)</c:v>
                </c:pt>
                <c:pt idx="4">
                  <c:v>J：金融業，保険業(N=4)</c:v>
                </c:pt>
                <c:pt idx="5">
                  <c:v>K：不動産業，物品賃貸業(N=15)</c:v>
                </c:pt>
                <c:pt idx="6">
                  <c:v>L：学術研究,専門･技術ｻｰﾋﾞｽ業(N=0)</c:v>
                </c:pt>
                <c:pt idx="7">
                  <c:v>M：宿泊業，飲食サービス業(N=2)</c:v>
                </c:pt>
                <c:pt idx="8">
                  <c:v>N：生活関連ｻｰﾋﾞｽ業,娯楽業(N=3)</c:v>
                </c:pt>
                <c:pt idx="9">
                  <c:v>O：教育，学習支援業(N=4)</c:v>
                </c:pt>
                <c:pt idx="10">
                  <c:v>P：医療，福祉(N=3)</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0</c:v>
                </c:pt>
                <c:pt idx="1">
                  <c:v>12.986857142857144</c:v>
                </c:pt>
                <c:pt idx="2">
                  <c:v>4.407</c:v>
                </c:pt>
                <c:pt idx="3">
                  <c:v>8.581999999999999</c:v>
                </c:pt>
                <c:pt idx="4">
                  <c:v>4.9785000000000004</c:v>
                </c:pt>
                <c:pt idx="5">
                  <c:v>5.869133333333334</c:v>
                </c:pt>
                <c:pt idx="6">
                  <c:v>0</c:v>
                </c:pt>
                <c:pt idx="7">
                  <c:v>4.8730000000000002</c:v>
                </c:pt>
                <c:pt idx="8">
                  <c:v>3.408666666666667</c:v>
                </c:pt>
                <c:pt idx="9">
                  <c:v>5.0134999999999996</c:v>
                </c:pt>
                <c:pt idx="10">
                  <c:v>7.2606666666666664</c:v>
                </c:pt>
                <c:pt idx="11">
                  <c:v>0</c:v>
                </c:pt>
                <c:pt idx="12">
                  <c:v>16.525333333333332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G：情報通信業(N=7)</c:v>
                </c:pt>
                <c:pt idx="2">
                  <c:v>H：運輸業，郵便業(N=1)</c:v>
                </c:pt>
                <c:pt idx="3">
                  <c:v>I：卸売業，小売業(N=5)</c:v>
                </c:pt>
                <c:pt idx="4">
                  <c:v>J：金融業，保険業(N=4)</c:v>
                </c:pt>
                <c:pt idx="5">
                  <c:v>K：不動産業，物品賃貸業(N=15)</c:v>
                </c:pt>
                <c:pt idx="6">
                  <c:v>L：学術研究,専門･技術ｻｰﾋﾞｽ業(N=0)</c:v>
                </c:pt>
                <c:pt idx="7">
                  <c:v>M：宿泊業，飲食サービス業(N=2)</c:v>
                </c:pt>
                <c:pt idx="8">
                  <c:v>N：生活関連ｻｰﾋﾞｽ業,娯楽業(N=3)</c:v>
                </c:pt>
                <c:pt idx="9">
                  <c:v>O：教育，学習支援業(N=4)</c:v>
                </c:pt>
                <c:pt idx="10">
                  <c:v>P：医療，福祉(N=3)</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渋谷区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熱供給業(N=5)</c:v>
                </c:pt>
              </c:strCache>
            </c:strRef>
          </c:cat>
          <c:val>
            <c:numRef>
              <c:f>③特定事業所の現状把握!$BG$54:$BG$57</c:f>
              <c:numCache>
                <c:formatCode>[=0]#,##0;[&lt;1]0.00;#,##0</c:formatCode>
                <c:ptCount val="4"/>
                <c:pt idx="0">
                  <c:v>0</c:v>
                </c:pt>
                <c:pt idx="1">
                  <c:v>0</c:v>
                </c:pt>
                <c:pt idx="2">
                  <c:v>0</c:v>
                </c:pt>
                <c:pt idx="3">
                  <c:v>0.79820000000000002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熱供給業(N=5)</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渋谷区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4676.1000000000031</c:v>
                </c:pt>
                <c:pt idx="1">
                  <c:v>853.99999999999977</c:v>
                </c:pt>
                <c:pt idx="2">
                  <c:v>0</c:v>
                </c:pt>
                <c:pt idx="3">
                  <c:v>0</c:v>
                </c:pt>
                <c:pt idx="4">
                  <c:v>0</c:v>
                </c:pt>
                <c:pt idx="5">
                  <c:v>2184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22,047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5611.8811320000032</c:v>
                </c:pt>
                <c:pt idx="1">
                  <c:v>1129.6370399999996</c:v>
                </c:pt>
                <c:pt idx="2">
                  <c:v>0</c:v>
                </c:pt>
                <c:pt idx="3">
                  <c:v>0</c:v>
                </c:pt>
                <c:pt idx="4">
                  <c:v>0</c:v>
                </c:pt>
                <c:pt idx="5">
                  <c:v>15305.472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渋谷区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15.988354344000003</c:v>
                </c:pt>
                <c:pt idx="1">
                  <c:v>0</c:v>
                </c:pt>
                <c:pt idx="2">
                  <c:v>0</c:v>
                </c:pt>
                <c:pt idx="3">
                  <c:v>9.2980799999999968E-3</c:v>
                </c:pt>
                <c:pt idx="4">
                  <c:v>13.136244939999999</c:v>
                </c:pt>
                <c:pt idx="5">
                  <c:v>62.039138110000003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331,749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渋谷区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331707</c:v>
                </c:pt>
                <c:pt idx="1">
                  <c:v>0</c:v>
                </c:pt>
                <c:pt idx="2">
                  <c:v>0</c:v>
                </c:pt>
                <c:pt idx="3">
                  <c:v>42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2184</c:v>
                </c:pt>
                <c:pt idx="1">
                  <c:v>2184</c:v>
                </c:pt>
                <c:pt idx="2">
                  <c:v>2184</c:v>
                </c:pt>
                <c:pt idx="3">
                  <c:v>2184</c:v>
                </c:pt>
                <c:pt idx="4">
                  <c:v>2184</c:v>
                </c:pt>
                <c:pt idx="5">
                  <c:v>2184</c:v>
                </c:pt>
                <c:pt idx="6">
                  <c:v>2184</c:v>
                </c:pt>
                <c:pt idx="7">
                  <c:v>2184</c:v>
                </c:pt>
                <c:pt idx="8">
                  <c:v>2184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511.5</c:v>
                </c:pt>
                <c:pt idx="1">
                  <c:v>642.79999999999995</c:v>
                </c:pt>
                <c:pt idx="2">
                  <c:v>685.20000000000016</c:v>
                </c:pt>
                <c:pt idx="3">
                  <c:v>776</c:v>
                </c:pt>
                <c:pt idx="4">
                  <c:v>842.79999999999973</c:v>
                </c:pt>
                <c:pt idx="5">
                  <c:v>842.79999999999973</c:v>
                </c:pt>
                <c:pt idx="6">
                  <c:v>842.79999999999973</c:v>
                </c:pt>
                <c:pt idx="7">
                  <c:v>853.99999999999977</c:v>
                </c:pt>
                <c:pt idx="8">
                  <c:v>853.99999999999977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2743.6</c:v>
                </c:pt>
                <c:pt idx="1">
                  <c:v>2996.1</c:v>
                </c:pt>
                <c:pt idx="2">
                  <c:v>3229</c:v>
                </c:pt>
                <c:pt idx="3">
                  <c:v>3373.8</c:v>
                </c:pt>
                <c:pt idx="4">
                  <c:v>3537</c:v>
                </c:pt>
                <c:pt idx="5">
                  <c:v>3739.4000000000019</c:v>
                </c:pt>
                <c:pt idx="6">
                  <c:v>3974.100000000004</c:v>
                </c:pt>
                <c:pt idx="7">
                  <c:v>4278.0000000000045</c:v>
                </c:pt>
                <c:pt idx="8">
                  <c:v>4676.1000000000031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5.7474080271342192E-3</c:v>
                </c:pt>
                <c:pt idx="1">
                  <c:v>6.1569856845894609E-3</c:v>
                </c:pt>
                <c:pt idx="2">
                  <c:v>5.950246102851664E-3</c:v>
                </c:pt>
                <c:pt idx="3">
                  <c:v>6.317412919180778E-3</c:v>
                </c:pt>
                <c:pt idx="4">
                  <c:v>6.3696615699423672E-3</c:v>
                </c:pt>
                <c:pt idx="5">
                  <c:v>6.1291501631158289E-3</c:v>
                </c:pt>
                <c:pt idx="6">
                  <c:v>5.8276262639667424E-3</c:v>
                </c:pt>
                <c:pt idx="7">
                  <c:v>5.975805678734048E-3</c:v>
                </c:pt>
                <c:pt idx="8">
                  <c:v>6.1081724053636405E-3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13.304504741948859</c:v>
                </c:pt>
                <c:pt idx="2">
                  <c:v>32.522647353914842</c:v>
                </c:pt>
                <c:pt idx="3">
                  <c:v>3.836030719330044</c:v>
                </c:pt>
                <c:pt idx="4">
                  <c:v>2080.3003452104922</c:v>
                </c:pt>
                <c:pt idx="5">
                  <c:v>383.35626847594642</c:v>
                </c:pt>
                <c:pt idx="7">
                  <c:v>136.51493129489324</c:v>
                </c:pt>
                <c:pt idx="8">
                  <c:v>16.605388277147899</c:v>
                </c:pt>
                <c:pt idx="9">
                  <c:v>0</c:v>
                </c:pt>
                <c:pt idx="10">
                  <c:v>34.170066857807697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49.66318281519375</c:v>
                </c:pt>
                <c:pt idx="4" formatCode="#,##0">
                  <c:v>2080.3003452104922</c:v>
                </c:pt>
                <c:pt idx="5" formatCode="#,##0">
                  <c:v>383.35626847594642</c:v>
                </c:pt>
                <c:pt idx="6" formatCode="#,##0">
                  <c:v>153.12031957204115</c:v>
                </c:pt>
                <c:pt idx="10" formatCode="#,##0">
                  <c:v>34.170066857807697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710</c:v>
                </c:pt>
                <c:pt idx="1">
                  <c:v>765</c:v>
                </c:pt>
                <c:pt idx="2">
                  <c:v>811</c:v>
                </c:pt>
                <c:pt idx="3">
                  <c:v>846</c:v>
                </c:pt>
                <c:pt idx="4">
                  <c:v>884</c:v>
                </c:pt>
                <c:pt idx="5">
                  <c:v>925</c:v>
                </c:pt>
                <c:pt idx="6">
                  <c:v>976</c:v>
                </c:pt>
                <c:pt idx="7">
                  <c:v>1053</c:v>
                </c:pt>
                <c:pt idx="8">
                  <c:v>1150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3609424.9979978208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22046.990172000002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444379.23400000011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444120.95400000009</c:v>
                </c:pt>
                <c:pt idx="1">
                  <c:v>0</c:v>
                </c:pt>
                <c:pt idx="2">
                  <c:v>0</c:v>
                </c:pt>
                <c:pt idx="3">
                  <c:v>258.27999999999992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6741.5181720000028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36.81413260495205</c:v>
                </c:pt>
                <c:pt idx="2">
                  <c:v>42.547945348408319</c:v>
                </c:pt>
                <c:pt idx="3">
                  <c:v>1.6425107139719333</c:v>
                </c:pt>
                <c:pt idx="4">
                  <c:v>1848.1004907357255</c:v>
                </c:pt>
                <c:pt idx="5">
                  <c:v>330.71420751459596</c:v>
                </c:pt>
                <c:pt idx="7">
                  <c:v>112.8510040065604</c:v>
                </c:pt>
                <c:pt idx="8">
                  <c:v>13.505448309235216</c:v>
                </c:pt>
                <c:pt idx="9">
                  <c:v>0</c:v>
                </c:pt>
                <c:pt idx="10">
                  <c:v>43.85361593226375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81.0045886673323</c:v>
                </c:pt>
                <c:pt idx="4">
                  <c:v>1848.1004907357255</c:v>
                </c:pt>
                <c:pt idx="5">
                  <c:v>330.71420751459596</c:v>
                </c:pt>
                <c:pt idx="6">
                  <c:v>126.35645231579562</c:v>
                </c:pt>
                <c:pt idx="10">
                  <c:v>43.85361593226375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渋谷区</c:v>
                </c:pt>
              </c:strCache>
            </c:strRef>
          </c:cat>
          <c:val>
            <c:numRef>
              <c:f>①CO2排出量の現状把握!$AX$43:$AX$45</c:f>
              <c:numCache>
                <c:formatCode>0%</c:formatCode>
                <c:ptCount val="3"/>
                <c:pt idx="0">
                  <c:v>0.42072759503743129</c:v>
                </c:pt>
                <c:pt idx="1">
                  <c:v>7.6972125864054566E-2</c:v>
                </c:pt>
                <c:pt idx="2">
                  <c:v>3.3334818978681957E-2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渋谷区</c:v>
                </c:pt>
              </c:strCache>
            </c:strRef>
          </c:cat>
          <c:val>
            <c:numRef>
              <c:f>①CO2排出量の現状把握!$AY$43:$AY$45</c:f>
              <c:numCache>
                <c:formatCode>0%</c:formatCode>
                <c:ptCount val="3"/>
                <c:pt idx="0">
                  <c:v>0.19118662390594171</c:v>
                </c:pt>
                <c:pt idx="1">
                  <c:v>0.47072930032502464</c:v>
                </c:pt>
                <c:pt idx="2">
                  <c:v>0.76052599397907117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渋谷区</c:v>
                </c:pt>
              </c:strCache>
            </c:strRef>
          </c:cat>
          <c:val>
            <c:numRef>
              <c:f>①CO2排出量の現状把握!$AZ$43:$AZ$45</c:f>
              <c:numCache>
                <c:formatCode>0%</c:formatCode>
                <c:ptCount val="3"/>
                <c:pt idx="0">
                  <c:v>0.18034974026133399</c:v>
                </c:pt>
                <c:pt idx="1">
                  <c:v>0.27571354672507709</c:v>
                </c:pt>
                <c:pt idx="2">
                  <c:v>0.13609473762593427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渋谷区</c:v>
                </c:pt>
              </c:strCache>
            </c:strRef>
          </c:cat>
          <c:val>
            <c:numRef>
              <c:f>①CO2排出量の現状把握!$BA$43:$BA$45</c:f>
              <c:numCache>
                <c:formatCode>0%</c:formatCode>
                <c:ptCount val="3"/>
                <c:pt idx="0">
                  <c:v>0.19226168778726088</c:v>
                </c:pt>
                <c:pt idx="1">
                  <c:v>0.14877204731034646</c:v>
                </c:pt>
                <c:pt idx="2">
                  <c:v>5.1997911896491833E-2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渋谷区</c:v>
                </c:pt>
              </c:strCache>
            </c:strRef>
          </c:cat>
          <c:val>
            <c:numRef>
              <c:f>①CO2排出量の現状把握!$BB$43:$BB$45</c:f>
              <c:numCache>
                <c:formatCode>0%</c:formatCode>
                <c:ptCount val="3"/>
                <c:pt idx="0">
                  <c:v>1.5474353008032191E-2</c:v>
                </c:pt>
                <c:pt idx="1">
                  <c:v>2.7812979775497147E-2</c:v>
                </c:pt>
                <c:pt idx="2">
                  <c:v>1.8046537519820702E-2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421627</c:v>
                </c:pt>
                <c:pt idx="1">
                  <c:v>421627</c:v>
                </c:pt>
                <c:pt idx="2">
                  <c:v>421627</c:v>
                </c:pt>
                <c:pt idx="3">
                  <c:v>421627</c:v>
                </c:pt>
                <c:pt idx="4">
                  <c:v>421627</c:v>
                </c:pt>
                <c:pt idx="5">
                  <c:v>470333</c:v>
                </c:pt>
                <c:pt idx="6">
                  <c:v>470333</c:v>
                </c:pt>
                <c:pt idx="7">
                  <c:v>470333</c:v>
                </c:pt>
                <c:pt idx="8">
                  <c:v>470333</c:v>
                </c:pt>
                <c:pt idx="9">
                  <c:v>470333</c:v>
                </c:pt>
                <c:pt idx="10">
                  <c:v>470333</c:v>
                </c:pt>
                <c:pt idx="11">
                  <c:v>557599</c:v>
                </c:pt>
                <c:pt idx="12">
                  <c:v>557599</c:v>
                </c:pt>
                <c:pt idx="13">
                  <c:v>557599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23.77648785671844</c:v>
                </c:pt>
                <c:pt idx="1">
                  <c:v>33.96307120645195</c:v>
                </c:pt>
                <c:pt idx="2">
                  <c:v>31.95674272903041</c:v>
                </c:pt>
                <c:pt idx="3">
                  <c:v>31.893115292219981</c:v>
                </c:pt>
                <c:pt idx="4">
                  <c:v>34.170066857807697</c:v>
                </c:pt>
                <c:pt idx="5">
                  <c:v>32.17854195445868</c:v>
                </c:pt>
                <c:pt idx="6">
                  <c:v>32.530861121569721</c:v>
                </c:pt>
                <c:pt idx="7">
                  <c:v>41.755733677471277</c:v>
                </c:pt>
                <c:pt idx="8">
                  <c:v>45.344932571738532</c:v>
                </c:pt>
                <c:pt idx="9">
                  <c:v>44.857942494230372</c:v>
                </c:pt>
                <c:pt idx="10">
                  <c:v>49.386257703022949</c:v>
                </c:pt>
                <c:pt idx="11">
                  <c:v>47.611261301369659</c:v>
                </c:pt>
                <c:pt idx="12">
                  <c:v>50.054262610355117</c:v>
                </c:pt>
                <c:pt idx="13">
                  <c:v>43.85361593226375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195980</c:v>
                </c:pt>
                <c:pt idx="1">
                  <c:v>197554</c:v>
                </c:pt>
                <c:pt idx="2">
                  <c:v>200595</c:v>
                </c:pt>
                <c:pt idx="3">
                  <c:v>212932</c:v>
                </c:pt>
                <c:pt idx="4">
                  <c:v>214665</c:v>
                </c:pt>
                <c:pt idx="5">
                  <c:v>217008</c:v>
                </c:pt>
                <c:pt idx="6">
                  <c:v>219898</c:v>
                </c:pt>
                <c:pt idx="7">
                  <c:v>222278</c:v>
                </c:pt>
                <c:pt idx="8">
                  <c:v>224680</c:v>
                </c:pt>
                <c:pt idx="9">
                  <c:v>226594</c:v>
                </c:pt>
                <c:pt idx="10">
                  <c:v>229671</c:v>
                </c:pt>
                <c:pt idx="11">
                  <c:v>230506</c:v>
                </c:pt>
                <c:pt idx="12">
                  <c:v>229013</c:v>
                </c:pt>
                <c:pt idx="13">
                  <c:v>229412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渋谷区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475</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476</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476</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476</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476</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476</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1800</v>
      </c>
      <c r="B9" s="70">
        <v>1</v>
      </c>
      <c r="C9" s="70">
        <v>1</v>
      </c>
      <c r="D9" s="70">
        <v>1</v>
      </c>
      <c r="E9" s="70">
        <v>1990</v>
      </c>
      <c r="F9" s="70" t="s">
        <v>787</v>
      </c>
      <c r="G9" s="1073" t="s">
        <v>1801</v>
      </c>
      <c r="H9" s="70" t="s">
        <v>1802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1803</v>
      </c>
      <c r="B10" s="70">
        <v>2</v>
      </c>
      <c r="C10" s="70">
        <v>2</v>
      </c>
      <c r="D10" s="70">
        <v>1</v>
      </c>
      <c r="E10" s="70">
        <v>2005</v>
      </c>
      <c r="F10" s="70" t="s">
        <v>789</v>
      </c>
      <c r="G10" s="1073" t="s">
        <v>1801</v>
      </c>
      <c r="H10" s="70" t="s">
        <v>1802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1804</v>
      </c>
      <c r="B11" s="70">
        <v>3</v>
      </c>
      <c r="C11" s="70">
        <v>3</v>
      </c>
      <c r="D11" s="70">
        <v>1</v>
      </c>
      <c r="E11" s="70">
        <v>2006</v>
      </c>
      <c r="F11" s="70" t="s">
        <v>790</v>
      </c>
      <c r="G11" s="1073" t="s">
        <v>1801</v>
      </c>
      <c r="H11" s="70" t="s">
        <v>1802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1805</v>
      </c>
      <c r="B12" s="70">
        <v>4</v>
      </c>
      <c r="C12" s="70">
        <v>4</v>
      </c>
      <c r="D12" s="70">
        <v>1</v>
      </c>
      <c r="E12" s="70">
        <v>2007</v>
      </c>
      <c r="F12" s="70" t="s">
        <v>791</v>
      </c>
      <c r="G12" s="1073" t="s">
        <v>1801</v>
      </c>
      <c r="H12" s="70" t="s">
        <v>1802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1806</v>
      </c>
      <c r="B13" s="70">
        <v>5</v>
      </c>
      <c r="C13" s="70">
        <v>5</v>
      </c>
      <c r="D13" s="70">
        <v>1</v>
      </c>
      <c r="E13" s="70">
        <v>2008</v>
      </c>
      <c r="F13" s="70" t="s">
        <v>792</v>
      </c>
      <c r="G13" s="1073" t="s">
        <v>1801</v>
      </c>
      <c r="H13" s="70" t="s">
        <v>1802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1807</v>
      </c>
      <c r="B14" s="70">
        <v>6</v>
      </c>
      <c r="C14" s="70">
        <v>6</v>
      </c>
      <c r="D14" s="70">
        <v>1</v>
      </c>
      <c r="E14" s="70">
        <v>2009</v>
      </c>
      <c r="F14" s="70" t="s">
        <v>176</v>
      </c>
      <c r="G14" s="1073" t="s">
        <v>1801</v>
      </c>
      <c r="H14" s="70" t="s">
        <v>1802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18.649999999999999</v>
      </c>
      <c r="AS14" s="73">
        <v>0</v>
      </c>
      <c r="AT14" s="73">
        <v>24.393000000000001</v>
      </c>
      <c r="AU14" s="73">
        <v>46.3</v>
      </c>
      <c r="AV14" s="73">
        <v>17.5</v>
      </c>
      <c r="AW14" s="73">
        <v>0</v>
      </c>
      <c r="AX14" s="73">
        <v>0</v>
      </c>
      <c r="AY14" s="73">
        <v>12.26</v>
      </c>
      <c r="AZ14" s="73">
        <v>0</v>
      </c>
      <c r="BA14" s="73">
        <v>0</v>
      </c>
      <c r="BB14" s="73">
        <v>0</v>
      </c>
      <c r="BC14" s="73">
        <v>0</v>
      </c>
      <c r="BD14" s="73">
        <v>0</v>
      </c>
      <c r="BE14" s="73">
        <v>0</v>
      </c>
      <c r="BF14" s="73">
        <v>0</v>
      </c>
      <c r="BG14" s="73">
        <v>0</v>
      </c>
      <c r="BH14" s="73">
        <v>0</v>
      </c>
      <c r="BI14" s="73">
        <v>0</v>
      </c>
      <c r="BJ14" s="73">
        <v>0</v>
      </c>
      <c r="BK14" s="73">
        <v>0</v>
      </c>
      <c r="BL14" s="73">
        <v>0</v>
      </c>
      <c r="BM14" s="73">
        <v>64.885000000000005</v>
      </c>
      <c r="BN14" s="73">
        <v>0</v>
      </c>
      <c r="BO14" s="73">
        <v>0</v>
      </c>
      <c r="BP14" s="73">
        <v>0</v>
      </c>
      <c r="BQ14" s="73">
        <v>0</v>
      </c>
      <c r="BR14" s="73">
        <v>0</v>
      </c>
      <c r="BS14" s="73">
        <v>9.3800000000000008</v>
      </c>
      <c r="BT14" s="73">
        <v>3.32</v>
      </c>
      <c r="BU14" s="73">
        <v>0</v>
      </c>
      <c r="BV14" s="73">
        <v>7.45</v>
      </c>
      <c r="BW14" s="73">
        <v>0</v>
      </c>
      <c r="BX14" s="73">
        <v>3.3490000000000002</v>
      </c>
      <c r="BY14" s="73">
        <v>0</v>
      </c>
      <c r="BZ14" s="73">
        <v>109.23099999999999</v>
      </c>
      <c r="CA14" s="73">
        <v>0</v>
      </c>
      <c r="CB14" s="73">
        <v>0</v>
      </c>
      <c r="CC14" s="73">
        <v>0</v>
      </c>
      <c r="CD14" s="73">
        <v>0</v>
      </c>
      <c r="CE14" s="73">
        <v>0</v>
      </c>
      <c r="CF14" s="73">
        <v>0</v>
      </c>
      <c r="CG14" s="73">
        <v>0</v>
      </c>
      <c r="CH14" s="73">
        <v>0</v>
      </c>
      <c r="CI14" s="73">
        <v>0</v>
      </c>
      <c r="CJ14" s="73">
        <v>0</v>
      </c>
      <c r="CK14" s="73">
        <v>13.191000000000001</v>
      </c>
      <c r="CL14" s="73">
        <v>14.89</v>
      </c>
      <c r="CM14" s="73">
        <v>12.65</v>
      </c>
      <c r="CN14" s="73">
        <v>25.291</v>
      </c>
      <c r="CO14" s="73">
        <v>0</v>
      </c>
      <c r="CP14" s="73">
        <v>0</v>
      </c>
      <c r="CQ14" s="73">
        <v>0</v>
      </c>
      <c r="CR14" s="73">
        <v>0</v>
      </c>
      <c r="CS14" s="73">
        <v>21.3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18.649999999999999</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24.393000000000001</v>
      </c>
      <c r="EV14" s="73">
        <v>46.3</v>
      </c>
      <c r="EW14" s="73">
        <v>17.5</v>
      </c>
      <c r="EX14" s="73">
        <v>0</v>
      </c>
      <c r="EY14" s="73">
        <v>0</v>
      </c>
      <c r="EZ14" s="73">
        <v>12.26</v>
      </c>
      <c r="FA14" s="73">
        <v>0</v>
      </c>
      <c r="FB14" s="73">
        <v>0</v>
      </c>
      <c r="FC14" s="73">
        <v>0</v>
      </c>
      <c r="FD14" s="73">
        <v>0</v>
      </c>
      <c r="FE14" s="73">
        <v>0</v>
      </c>
      <c r="FF14" s="73">
        <v>0</v>
      </c>
      <c r="FG14" s="73">
        <v>0</v>
      </c>
      <c r="FH14" s="73">
        <v>0</v>
      </c>
      <c r="FI14" s="73">
        <v>0</v>
      </c>
      <c r="FJ14" s="73">
        <v>0</v>
      </c>
      <c r="FK14" s="73">
        <v>0</v>
      </c>
      <c r="FL14" s="73">
        <v>0</v>
      </c>
      <c r="FM14" s="73">
        <v>0</v>
      </c>
      <c r="FN14" s="73">
        <v>64.885000000000005</v>
      </c>
      <c r="FO14" s="73">
        <v>0</v>
      </c>
      <c r="FP14" s="73">
        <v>0</v>
      </c>
      <c r="FQ14" s="73">
        <v>0</v>
      </c>
      <c r="FR14" s="73">
        <v>0</v>
      </c>
      <c r="FS14" s="73">
        <v>0</v>
      </c>
      <c r="FT14" s="73">
        <v>9.3800000000000008</v>
      </c>
      <c r="FU14" s="73">
        <v>3.32</v>
      </c>
      <c r="FV14" s="73">
        <v>0</v>
      </c>
      <c r="FW14" s="73">
        <v>7.45</v>
      </c>
      <c r="FX14" s="73">
        <v>0</v>
      </c>
      <c r="FY14" s="73">
        <v>3.3490000000000002</v>
      </c>
      <c r="FZ14" s="73">
        <v>0</v>
      </c>
      <c r="GA14" s="73">
        <v>109.23099999999999</v>
      </c>
      <c r="GB14" s="73">
        <v>0</v>
      </c>
      <c r="GC14" s="73">
        <v>0</v>
      </c>
      <c r="GD14" s="73">
        <v>0</v>
      </c>
      <c r="GE14" s="73">
        <v>0</v>
      </c>
      <c r="GF14" s="73">
        <v>0</v>
      </c>
      <c r="GG14" s="73">
        <v>0</v>
      </c>
      <c r="GH14" s="73">
        <v>0</v>
      </c>
      <c r="GI14" s="73">
        <v>0</v>
      </c>
      <c r="GJ14" s="73">
        <v>0</v>
      </c>
      <c r="GK14" s="73">
        <v>0</v>
      </c>
      <c r="GL14" s="73">
        <v>13.191000000000001</v>
      </c>
      <c r="GM14" s="73">
        <v>14.89</v>
      </c>
      <c r="GN14" s="73">
        <v>12.65</v>
      </c>
      <c r="GO14" s="73">
        <v>25.291</v>
      </c>
      <c r="GP14" s="73">
        <v>0</v>
      </c>
      <c r="GQ14" s="73">
        <v>0</v>
      </c>
      <c r="GR14" s="73">
        <v>0</v>
      </c>
      <c r="GS14" s="73">
        <v>0</v>
      </c>
      <c r="GT14" s="73">
        <v>21.3</v>
      </c>
      <c r="GU14" s="73">
        <v>0</v>
      </c>
      <c r="GV14" s="73">
        <v>0</v>
      </c>
      <c r="GW14" s="73">
        <v>0</v>
      </c>
      <c r="GX14" s="73">
        <v>0</v>
      </c>
      <c r="GY14" s="73">
        <v>0</v>
      </c>
      <c r="GZ14" s="73">
        <v>0</v>
      </c>
      <c r="HA14" s="73">
        <v>0</v>
      </c>
      <c r="HB14" s="73">
        <v>0</v>
      </c>
      <c r="HC14" s="73">
        <v>0</v>
      </c>
      <c r="HD14" s="73">
        <v>0</v>
      </c>
      <c r="HE14" s="73">
        <v>0</v>
      </c>
      <c r="HF14" s="73">
        <v>18.649999999999999</v>
      </c>
      <c r="HG14" s="73">
        <v>0</v>
      </c>
      <c r="HH14" s="73">
        <v>0</v>
      </c>
      <c r="HI14" s="73">
        <v>0</v>
      </c>
      <c r="HJ14" s="73">
        <v>0</v>
      </c>
      <c r="HK14" s="73">
        <v>0</v>
      </c>
      <c r="HL14" s="73">
        <v>0</v>
      </c>
      <c r="HM14" s="73">
        <v>88.192999999999998</v>
      </c>
      <c r="HN14" s="73">
        <v>12.26</v>
      </c>
      <c r="HO14" s="73">
        <v>64.885000000000005</v>
      </c>
      <c r="HP14" s="73">
        <v>23.498999999999999</v>
      </c>
      <c r="HQ14" s="73">
        <v>109.23099999999999</v>
      </c>
      <c r="HR14" s="73">
        <v>0</v>
      </c>
      <c r="HS14" s="73">
        <v>0</v>
      </c>
      <c r="HT14" s="73">
        <v>13.191000000000001</v>
      </c>
      <c r="HU14" s="73">
        <v>27.54</v>
      </c>
      <c r="HV14" s="73">
        <v>25.291</v>
      </c>
      <c r="HW14" s="73">
        <v>0</v>
      </c>
      <c r="HX14" s="73">
        <v>21.3</v>
      </c>
      <c r="HY14" s="73">
        <v>0</v>
      </c>
      <c r="HZ14" s="73">
        <v>0</v>
      </c>
      <c r="IA14" s="73">
        <v>18.649999999999999</v>
      </c>
      <c r="IB14" s="73">
        <v>0</v>
      </c>
      <c r="IC14" s="73">
        <v>0</v>
      </c>
      <c r="ID14" s="73">
        <v>0</v>
      </c>
      <c r="IE14" s="73">
        <v>0</v>
      </c>
      <c r="IF14" s="73">
        <v>0</v>
      </c>
      <c r="IG14" s="73">
        <v>18.649999999999999</v>
      </c>
      <c r="IH14" s="73">
        <v>88.192999999999998</v>
      </c>
      <c r="II14" s="73">
        <v>12.26</v>
      </c>
      <c r="IJ14" s="73">
        <v>64.885000000000005</v>
      </c>
      <c r="IK14" s="73">
        <v>23.498999999999999</v>
      </c>
      <c r="IL14" s="73">
        <v>109.23099999999999</v>
      </c>
      <c r="IM14" s="73">
        <v>0</v>
      </c>
      <c r="IN14" s="73">
        <v>0</v>
      </c>
      <c r="IO14" s="73">
        <v>13.191000000000001</v>
      </c>
      <c r="IP14" s="73">
        <v>27.54</v>
      </c>
      <c r="IQ14" s="73">
        <v>25.291</v>
      </c>
      <c r="IR14" s="73">
        <v>0</v>
      </c>
      <c r="IS14" s="73">
        <v>21.3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4</v>
      </c>
      <c r="KF14" s="71">
        <v>0</v>
      </c>
      <c r="KG14" s="71">
        <v>3</v>
      </c>
      <c r="KH14" s="71">
        <v>1</v>
      </c>
      <c r="KI14" s="71">
        <v>3</v>
      </c>
      <c r="KJ14" s="71">
        <v>0</v>
      </c>
      <c r="KK14" s="71">
        <v>0</v>
      </c>
      <c r="KL14" s="71">
        <v>2</v>
      </c>
      <c r="KM14" s="71">
        <v>0</v>
      </c>
      <c r="KN14" s="71">
        <v>0</v>
      </c>
      <c r="KO14" s="71">
        <v>0</v>
      </c>
      <c r="KP14" s="71">
        <v>0</v>
      </c>
      <c r="KQ14" s="71">
        <v>0</v>
      </c>
      <c r="KR14" s="71">
        <v>0</v>
      </c>
      <c r="KS14" s="71">
        <v>0</v>
      </c>
      <c r="KT14" s="71">
        <v>0</v>
      </c>
      <c r="KU14" s="71">
        <v>0</v>
      </c>
      <c r="KV14" s="71">
        <v>0</v>
      </c>
      <c r="KW14" s="71">
        <v>0</v>
      </c>
      <c r="KX14" s="71">
        <v>0</v>
      </c>
      <c r="KY14" s="71">
        <v>0</v>
      </c>
      <c r="KZ14" s="71">
        <v>6</v>
      </c>
      <c r="LA14" s="71">
        <v>0</v>
      </c>
      <c r="LB14" s="71">
        <v>0</v>
      </c>
      <c r="LC14" s="71">
        <v>0</v>
      </c>
      <c r="LD14" s="71">
        <v>0</v>
      </c>
      <c r="LE14" s="71">
        <v>0</v>
      </c>
      <c r="LF14" s="71">
        <v>1</v>
      </c>
      <c r="LG14" s="71">
        <v>1</v>
      </c>
      <c r="LH14" s="71">
        <v>0</v>
      </c>
      <c r="LI14" s="71">
        <v>1</v>
      </c>
      <c r="LJ14" s="71">
        <v>0</v>
      </c>
      <c r="LK14" s="71">
        <v>1</v>
      </c>
      <c r="LL14" s="71">
        <v>0</v>
      </c>
      <c r="LM14" s="71">
        <v>11</v>
      </c>
      <c r="LN14" s="71">
        <v>0</v>
      </c>
      <c r="LO14" s="71">
        <v>0</v>
      </c>
      <c r="LP14" s="71">
        <v>0</v>
      </c>
      <c r="LQ14" s="71">
        <v>0</v>
      </c>
      <c r="LR14" s="71">
        <v>0</v>
      </c>
      <c r="LS14" s="71">
        <v>0</v>
      </c>
      <c r="LT14" s="71">
        <v>0</v>
      </c>
      <c r="LU14" s="71">
        <v>0</v>
      </c>
      <c r="LV14" s="71">
        <v>0</v>
      </c>
      <c r="LW14" s="71">
        <v>0</v>
      </c>
      <c r="LX14" s="71">
        <v>3</v>
      </c>
      <c r="LY14" s="71">
        <v>3</v>
      </c>
      <c r="LZ14" s="71">
        <v>2</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4</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3</v>
      </c>
      <c r="OI14" s="71">
        <v>1</v>
      </c>
      <c r="OJ14" s="71">
        <v>3</v>
      </c>
      <c r="OK14" s="71">
        <v>0</v>
      </c>
      <c r="OL14" s="71">
        <v>0</v>
      </c>
      <c r="OM14" s="71">
        <v>2</v>
      </c>
      <c r="ON14" s="71">
        <v>0</v>
      </c>
      <c r="OO14" s="71">
        <v>0</v>
      </c>
      <c r="OP14" s="71">
        <v>0</v>
      </c>
      <c r="OQ14" s="71">
        <v>0</v>
      </c>
      <c r="OR14" s="71">
        <v>0</v>
      </c>
      <c r="OS14" s="71">
        <v>0</v>
      </c>
      <c r="OT14" s="71">
        <v>0</v>
      </c>
      <c r="OU14" s="71">
        <v>0</v>
      </c>
      <c r="OV14" s="71">
        <v>0</v>
      </c>
      <c r="OW14" s="71">
        <v>0</v>
      </c>
      <c r="OX14" s="71">
        <v>0</v>
      </c>
      <c r="OY14" s="71">
        <v>0</v>
      </c>
      <c r="OZ14" s="71">
        <v>0</v>
      </c>
      <c r="PA14" s="71">
        <v>6</v>
      </c>
      <c r="PB14" s="71">
        <v>0</v>
      </c>
      <c r="PC14" s="71">
        <v>0</v>
      </c>
      <c r="PD14" s="71">
        <v>0</v>
      </c>
      <c r="PE14" s="71">
        <v>0</v>
      </c>
      <c r="PF14" s="71">
        <v>0</v>
      </c>
      <c r="PG14" s="71">
        <v>1</v>
      </c>
      <c r="PH14" s="71">
        <v>1</v>
      </c>
      <c r="PI14" s="71">
        <v>0</v>
      </c>
      <c r="PJ14" s="71">
        <v>1</v>
      </c>
      <c r="PK14" s="71">
        <v>0</v>
      </c>
      <c r="PL14" s="71">
        <v>1</v>
      </c>
      <c r="PM14" s="71">
        <v>0</v>
      </c>
      <c r="PN14" s="71">
        <v>11</v>
      </c>
      <c r="PO14" s="71">
        <v>0</v>
      </c>
      <c r="PP14" s="71">
        <v>0</v>
      </c>
      <c r="PQ14" s="71">
        <v>0</v>
      </c>
      <c r="PR14" s="71">
        <v>0</v>
      </c>
      <c r="PS14" s="71">
        <v>0</v>
      </c>
      <c r="PT14" s="71">
        <v>0</v>
      </c>
      <c r="PU14" s="71">
        <v>0</v>
      </c>
      <c r="PV14" s="71">
        <v>0</v>
      </c>
      <c r="PW14" s="71">
        <v>0</v>
      </c>
      <c r="PX14" s="71">
        <v>0</v>
      </c>
      <c r="PY14" s="71">
        <v>3</v>
      </c>
      <c r="PZ14" s="71">
        <v>3</v>
      </c>
      <c r="QA14" s="71">
        <v>2</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4</v>
      </c>
      <c r="QT14" s="71">
        <v>0</v>
      </c>
      <c r="QU14" s="71">
        <v>0</v>
      </c>
      <c r="QV14" s="71">
        <v>0</v>
      </c>
      <c r="QW14" s="71">
        <v>0</v>
      </c>
      <c r="QX14" s="71">
        <v>0</v>
      </c>
      <c r="QY14" s="71">
        <v>0</v>
      </c>
      <c r="QZ14" s="71">
        <v>7</v>
      </c>
      <c r="RA14" s="71">
        <v>2</v>
      </c>
      <c r="RB14" s="71">
        <v>6</v>
      </c>
      <c r="RC14" s="71">
        <v>4</v>
      </c>
      <c r="RD14" s="71">
        <v>11</v>
      </c>
      <c r="RE14" s="71">
        <v>0</v>
      </c>
      <c r="RF14" s="71">
        <v>0</v>
      </c>
      <c r="RG14" s="71">
        <v>3</v>
      </c>
      <c r="RH14" s="71">
        <v>5</v>
      </c>
      <c r="RI14" s="71">
        <v>3</v>
      </c>
      <c r="RJ14" s="71">
        <v>0</v>
      </c>
      <c r="RK14" s="71">
        <v>1</v>
      </c>
      <c r="RL14" s="71">
        <v>0</v>
      </c>
      <c r="RM14" s="71">
        <v>0</v>
      </c>
      <c r="RN14" s="71">
        <v>4</v>
      </c>
      <c r="RO14" s="71">
        <v>0</v>
      </c>
      <c r="RP14" s="71">
        <v>0</v>
      </c>
      <c r="RQ14" s="71">
        <v>0</v>
      </c>
      <c r="RR14" s="71">
        <v>0</v>
      </c>
      <c r="RS14" s="71">
        <v>0</v>
      </c>
      <c r="RT14" s="71">
        <v>4</v>
      </c>
      <c r="RU14" s="71">
        <v>7</v>
      </c>
      <c r="RV14" s="71">
        <v>2</v>
      </c>
      <c r="RW14" s="71">
        <v>6</v>
      </c>
      <c r="RX14" s="71">
        <v>4</v>
      </c>
      <c r="RY14" s="71">
        <v>11</v>
      </c>
      <c r="RZ14" s="71">
        <v>0</v>
      </c>
      <c r="SA14" s="71">
        <v>0</v>
      </c>
      <c r="SB14" s="71">
        <v>3</v>
      </c>
      <c r="SC14" s="71">
        <v>5</v>
      </c>
      <c r="SD14" s="71">
        <v>3</v>
      </c>
      <c r="SE14" s="71">
        <v>0</v>
      </c>
      <c r="SF14" s="71">
        <v>1</v>
      </c>
      <c r="SG14" s="71">
        <v>0</v>
      </c>
      <c r="SH14" s="71">
        <v>0</v>
      </c>
    </row>
    <row r="15" spans="1:503">
      <c r="A15" s="16" t="s">
        <v>1808</v>
      </c>
      <c r="B15" s="70">
        <v>7</v>
      </c>
      <c r="C15" s="70">
        <v>7</v>
      </c>
      <c r="D15" s="70">
        <v>1</v>
      </c>
      <c r="E15" s="70">
        <v>2010</v>
      </c>
      <c r="F15" s="70" t="s">
        <v>177</v>
      </c>
      <c r="G15" s="1073" t="s">
        <v>1801</v>
      </c>
      <c r="H15" s="70" t="s">
        <v>1802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2.339</v>
      </c>
      <c r="AS15" s="73">
        <v>3.161</v>
      </c>
      <c r="AT15" s="73">
        <v>32.110999999999997</v>
      </c>
      <c r="AU15" s="73">
        <v>43.2</v>
      </c>
      <c r="AV15" s="73">
        <v>14.898</v>
      </c>
      <c r="AW15" s="73">
        <v>0</v>
      </c>
      <c r="AX15" s="73">
        <v>0</v>
      </c>
      <c r="AY15" s="73">
        <v>12.69</v>
      </c>
      <c r="AZ15" s="73">
        <v>0</v>
      </c>
      <c r="BA15" s="73">
        <v>0</v>
      </c>
      <c r="BB15" s="73">
        <v>0</v>
      </c>
      <c r="BC15" s="73">
        <v>0</v>
      </c>
      <c r="BD15" s="73">
        <v>0</v>
      </c>
      <c r="BE15" s="73">
        <v>0</v>
      </c>
      <c r="BF15" s="73">
        <v>0</v>
      </c>
      <c r="BG15" s="73">
        <v>0</v>
      </c>
      <c r="BH15" s="73">
        <v>0</v>
      </c>
      <c r="BI15" s="73">
        <v>0</v>
      </c>
      <c r="BJ15" s="73">
        <v>0</v>
      </c>
      <c r="BK15" s="73">
        <v>0</v>
      </c>
      <c r="BL15" s="73">
        <v>2.9470000000000001</v>
      </c>
      <c r="BM15" s="73">
        <v>62.220999999999997</v>
      </c>
      <c r="BN15" s="73">
        <v>0</v>
      </c>
      <c r="BO15" s="73">
        <v>0</v>
      </c>
      <c r="BP15" s="73">
        <v>0</v>
      </c>
      <c r="BQ15" s="73">
        <v>0</v>
      </c>
      <c r="BR15" s="73">
        <v>0</v>
      </c>
      <c r="BS15" s="73">
        <v>8.5030000000000001</v>
      </c>
      <c r="BT15" s="73">
        <v>3.0880000000000001</v>
      </c>
      <c r="BU15" s="73">
        <v>0</v>
      </c>
      <c r="BV15" s="73">
        <v>19.789000000000001</v>
      </c>
      <c r="BW15" s="73">
        <v>0</v>
      </c>
      <c r="BX15" s="73">
        <v>3.63</v>
      </c>
      <c r="BY15" s="73">
        <v>0</v>
      </c>
      <c r="BZ15" s="73">
        <v>95.971000000000004</v>
      </c>
      <c r="CA15" s="73">
        <v>0</v>
      </c>
      <c r="CB15" s="73">
        <v>0</v>
      </c>
      <c r="CC15" s="73">
        <v>0</v>
      </c>
      <c r="CD15" s="73">
        <v>0</v>
      </c>
      <c r="CE15" s="73">
        <v>0</v>
      </c>
      <c r="CF15" s="73">
        <v>2.5659999999999998</v>
      </c>
      <c r="CG15" s="73">
        <v>0</v>
      </c>
      <c r="CH15" s="73">
        <v>0</v>
      </c>
      <c r="CI15" s="73">
        <v>0</v>
      </c>
      <c r="CJ15" s="73">
        <v>0</v>
      </c>
      <c r="CK15" s="73">
        <v>12.342000000000001</v>
      </c>
      <c r="CL15" s="73">
        <v>14.566000000000001</v>
      </c>
      <c r="CM15" s="73">
        <v>13.505000000000001</v>
      </c>
      <c r="CN15" s="73">
        <v>27.448</v>
      </c>
      <c r="CO15" s="73">
        <v>0</v>
      </c>
      <c r="CP15" s="73">
        <v>0</v>
      </c>
      <c r="CQ15" s="73">
        <v>0</v>
      </c>
      <c r="CR15" s="73">
        <v>0</v>
      </c>
      <c r="CS15" s="73">
        <v>25.3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2.339</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3.161</v>
      </c>
      <c r="EU15" s="73">
        <v>32.110999999999997</v>
      </c>
      <c r="EV15" s="73">
        <v>43.2</v>
      </c>
      <c r="EW15" s="73">
        <v>14.898</v>
      </c>
      <c r="EX15" s="73">
        <v>0</v>
      </c>
      <c r="EY15" s="73">
        <v>0</v>
      </c>
      <c r="EZ15" s="73">
        <v>12.69</v>
      </c>
      <c r="FA15" s="73">
        <v>0</v>
      </c>
      <c r="FB15" s="73">
        <v>0</v>
      </c>
      <c r="FC15" s="73">
        <v>0</v>
      </c>
      <c r="FD15" s="73">
        <v>0</v>
      </c>
      <c r="FE15" s="73">
        <v>0</v>
      </c>
      <c r="FF15" s="73">
        <v>0</v>
      </c>
      <c r="FG15" s="73">
        <v>0</v>
      </c>
      <c r="FH15" s="73">
        <v>0</v>
      </c>
      <c r="FI15" s="73">
        <v>0</v>
      </c>
      <c r="FJ15" s="73">
        <v>0</v>
      </c>
      <c r="FK15" s="73">
        <v>0</v>
      </c>
      <c r="FL15" s="73">
        <v>0</v>
      </c>
      <c r="FM15" s="73">
        <v>2.9470000000000001</v>
      </c>
      <c r="FN15" s="73">
        <v>62.220999999999997</v>
      </c>
      <c r="FO15" s="73">
        <v>0</v>
      </c>
      <c r="FP15" s="73">
        <v>0</v>
      </c>
      <c r="FQ15" s="73">
        <v>0</v>
      </c>
      <c r="FR15" s="73">
        <v>0</v>
      </c>
      <c r="FS15" s="73">
        <v>0</v>
      </c>
      <c r="FT15" s="73">
        <v>8.5030000000000001</v>
      </c>
      <c r="FU15" s="73">
        <v>3.0880000000000001</v>
      </c>
      <c r="FV15" s="73">
        <v>0</v>
      </c>
      <c r="FW15" s="73">
        <v>19.789000000000001</v>
      </c>
      <c r="FX15" s="73">
        <v>0</v>
      </c>
      <c r="FY15" s="73">
        <v>3.63</v>
      </c>
      <c r="FZ15" s="73">
        <v>0</v>
      </c>
      <c r="GA15" s="73">
        <v>95.971000000000004</v>
      </c>
      <c r="GB15" s="73">
        <v>0</v>
      </c>
      <c r="GC15" s="73">
        <v>0</v>
      </c>
      <c r="GD15" s="73">
        <v>0</v>
      </c>
      <c r="GE15" s="73">
        <v>0</v>
      </c>
      <c r="GF15" s="73">
        <v>0</v>
      </c>
      <c r="GG15" s="73">
        <v>2.5659999999999998</v>
      </c>
      <c r="GH15" s="73">
        <v>0</v>
      </c>
      <c r="GI15" s="73">
        <v>0</v>
      </c>
      <c r="GJ15" s="73">
        <v>0</v>
      </c>
      <c r="GK15" s="73">
        <v>0</v>
      </c>
      <c r="GL15" s="73">
        <v>12.342000000000001</v>
      </c>
      <c r="GM15" s="73">
        <v>14.566000000000001</v>
      </c>
      <c r="GN15" s="73">
        <v>13.505000000000001</v>
      </c>
      <c r="GO15" s="73">
        <v>27.448</v>
      </c>
      <c r="GP15" s="73">
        <v>0</v>
      </c>
      <c r="GQ15" s="73">
        <v>0</v>
      </c>
      <c r="GR15" s="73">
        <v>0</v>
      </c>
      <c r="GS15" s="73">
        <v>0</v>
      </c>
      <c r="GT15" s="73">
        <v>25.3</v>
      </c>
      <c r="GU15" s="73">
        <v>0</v>
      </c>
      <c r="GV15" s="73">
        <v>0</v>
      </c>
      <c r="GW15" s="73">
        <v>0</v>
      </c>
      <c r="GX15" s="73">
        <v>0</v>
      </c>
      <c r="GY15" s="73">
        <v>0</v>
      </c>
      <c r="GZ15" s="73">
        <v>0</v>
      </c>
      <c r="HA15" s="73">
        <v>0</v>
      </c>
      <c r="HB15" s="73">
        <v>0</v>
      </c>
      <c r="HC15" s="73">
        <v>0</v>
      </c>
      <c r="HD15" s="73">
        <v>0</v>
      </c>
      <c r="HE15" s="73">
        <v>0</v>
      </c>
      <c r="HF15" s="73">
        <v>2.339</v>
      </c>
      <c r="HG15" s="73">
        <v>0</v>
      </c>
      <c r="HH15" s="73">
        <v>0</v>
      </c>
      <c r="HI15" s="73">
        <v>0</v>
      </c>
      <c r="HJ15" s="73">
        <v>0</v>
      </c>
      <c r="HK15" s="73">
        <v>0</v>
      </c>
      <c r="HL15" s="73">
        <v>3.161</v>
      </c>
      <c r="HM15" s="73">
        <v>90.209000000000003</v>
      </c>
      <c r="HN15" s="73">
        <v>12.69</v>
      </c>
      <c r="HO15" s="73">
        <v>65.168000000000006</v>
      </c>
      <c r="HP15" s="73">
        <v>35.01</v>
      </c>
      <c r="HQ15" s="73">
        <v>95.971000000000004</v>
      </c>
      <c r="HR15" s="73">
        <v>0</v>
      </c>
      <c r="HS15" s="73">
        <v>2.5659999999999998</v>
      </c>
      <c r="HT15" s="73">
        <v>12.342000000000001</v>
      </c>
      <c r="HU15" s="73">
        <v>28.071000000000002</v>
      </c>
      <c r="HV15" s="73">
        <v>27.448</v>
      </c>
      <c r="HW15" s="73">
        <v>0</v>
      </c>
      <c r="HX15" s="73">
        <v>25.3</v>
      </c>
      <c r="HY15" s="73">
        <v>0</v>
      </c>
      <c r="HZ15" s="73">
        <v>0</v>
      </c>
      <c r="IA15" s="73">
        <v>2.339</v>
      </c>
      <c r="IB15" s="73">
        <v>0</v>
      </c>
      <c r="IC15" s="73">
        <v>0</v>
      </c>
      <c r="ID15" s="73">
        <v>0</v>
      </c>
      <c r="IE15" s="73">
        <v>0</v>
      </c>
      <c r="IF15" s="73">
        <v>0</v>
      </c>
      <c r="IG15" s="73">
        <v>5.5</v>
      </c>
      <c r="IH15" s="73">
        <v>90.209000000000003</v>
      </c>
      <c r="II15" s="73">
        <v>12.69</v>
      </c>
      <c r="IJ15" s="73">
        <v>65.168000000000006</v>
      </c>
      <c r="IK15" s="73">
        <v>35.01</v>
      </c>
      <c r="IL15" s="73">
        <v>95.971000000000004</v>
      </c>
      <c r="IM15" s="73">
        <v>0</v>
      </c>
      <c r="IN15" s="73">
        <v>2.5659999999999998</v>
      </c>
      <c r="IO15" s="73">
        <v>12.342000000000001</v>
      </c>
      <c r="IP15" s="73">
        <v>28.071000000000002</v>
      </c>
      <c r="IQ15" s="73">
        <v>27.448</v>
      </c>
      <c r="IR15" s="73">
        <v>0</v>
      </c>
      <c r="IS15" s="73">
        <v>25.3</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3</v>
      </c>
      <c r="KF15" s="71">
        <v>1</v>
      </c>
      <c r="KG15" s="71">
        <v>5</v>
      </c>
      <c r="KH15" s="71">
        <v>1</v>
      </c>
      <c r="KI15" s="71">
        <v>3</v>
      </c>
      <c r="KJ15" s="71">
        <v>0</v>
      </c>
      <c r="KK15" s="71">
        <v>0</v>
      </c>
      <c r="KL15" s="71">
        <v>2</v>
      </c>
      <c r="KM15" s="71">
        <v>0</v>
      </c>
      <c r="KN15" s="71">
        <v>0</v>
      </c>
      <c r="KO15" s="71">
        <v>0</v>
      </c>
      <c r="KP15" s="71">
        <v>0</v>
      </c>
      <c r="KQ15" s="71">
        <v>0</v>
      </c>
      <c r="KR15" s="71">
        <v>0</v>
      </c>
      <c r="KS15" s="71">
        <v>0</v>
      </c>
      <c r="KT15" s="71">
        <v>0</v>
      </c>
      <c r="KU15" s="71">
        <v>0</v>
      </c>
      <c r="KV15" s="71">
        <v>0</v>
      </c>
      <c r="KW15" s="71">
        <v>0</v>
      </c>
      <c r="KX15" s="71">
        <v>0</v>
      </c>
      <c r="KY15" s="71">
        <v>1</v>
      </c>
      <c r="KZ15" s="71">
        <v>6</v>
      </c>
      <c r="LA15" s="71">
        <v>0</v>
      </c>
      <c r="LB15" s="71">
        <v>0</v>
      </c>
      <c r="LC15" s="71">
        <v>0</v>
      </c>
      <c r="LD15" s="71">
        <v>0</v>
      </c>
      <c r="LE15" s="71">
        <v>0</v>
      </c>
      <c r="LF15" s="71">
        <v>1</v>
      </c>
      <c r="LG15" s="71">
        <v>1</v>
      </c>
      <c r="LH15" s="71">
        <v>0</v>
      </c>
      <c r="LI15" s="71">
        <v>3</v>
      </c>
      <c r="LJ15" s="71">
        <v>0</v>
      </c>
      <c r="LK15" s="71">
        <v>1</v>
      </c>
      <c r="LL15" s="71">
        <v>0</v>
      </c>
      <c r="LM15" s="71">
        <v>10</v>
      </c>
      <c r="LN15" s="71">
        <v>0</v>
      </c>
      <c r="LO15" s="71">
        <v>0</v>
      </c>
      <c r="LP15" s="71">
        <v>0</v>
      </c>
      <c r="LQ15" s="71">
        <v>0</v>
      </c>
      <c r="LR15" s="71">
        <v>0</v>
      </c>
      <c r="LS15" s="71">
        <v>1</v>
      </c>
      <c r="LT15" s="71">
        <v>0</v>
      </c>
      <c r="LU15" s="71">
        <v>0</v>
      </c>
      <c r="LV15" s="71">
        <v>0</v>
      </c>
      <c r="LW15" s="71">
        <v>0</v>
      </c>
      <c r="LX15" s="71">
        <v>3</v>
      </c>
      <c r="LY15" s="71">
        <v>3</v>
      </c>
      <c r="LZ15" s="71">
        <v>2</v>
      </c>
      <c r="MA15" s="71">
        <v>3</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3</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5</v>
      </c>
      <c r="OI15" s="71">
        <v>1</v>
      </c>
      <c r="OJ15" s="71">
        <v>3</v>
      </c>
      <c r="OK15" s="71">
        <v>0</v>
      </c>
      <c r="OL15" s="71">
        <v>0</v>
      </c>
      <c r="OM15" s="71">
        <v>2</v>
      </c>
      <c r="ON15" s="71">
        <v>0</v>
      </c>
      <c r="OO15" s="71">
        <v>0</v>
      </c>
      <c r="OP15" s="71">
        <v>0</v>
      </c>
      <c r="OQ15" s="71">
        <v>0</v>
      </c>
      <c r="OR15" s="71">
        <v>0</v>
      </c>
      <c r="OS15" s="71">
        <v>0</v>
      </c>
      <c r="OT15" s="71">
        <v>0</v>
      </c>
      <c r="OU15" s="71">
        <v>0</v>
      </c>
      <c r="OV15" s="71">
        <v>0</v>
      </c>
      <c r="OW15" s="71">
        <v>0</v>
      </c>
      <c r="OX15" s="71">
        <v>0</v>
      </c>
      <c r="OY15" s="71">
        <v>0</v>
      </c>
      <c r="OZ15" s="71">
        <v>1</v>
      </c>
      <c r="PA15" s="71">
        <v>6</v>
      </c>
      <c r="PB15" s="71">
        <v>0</v>
      </c>
      <c r="PC15" s="71">
        <v>0</v>
      </c>
      <c r="PD15" s="71">
        <v>0</v>
      </c>
      <c r="PE15" s="71">
        <v>0</v>
      </c>
      <c r="PF15" s="71">
        <v>0</v>
      </c>
      <c r="PG15" s="71">
        <v>1</v>
      </c>
      <c r="PH15" s="71">
        <v>1</v>
      </c>
      <c r="PI15" s="71">
        <v>0</v>
      </c>
      <c r="PJ15" s="71">
        <v>3</v>
      </c>
      <c r="PK15" s="71">
        <v>0</v>
      </c>
      <c r="PL15" s="71">
        <v>1</v>
      </c>
      <c r="PM15" s="71">
        <v>0</v>
      </c>
      <c r="PN15" s="71">
        <v>10</v>
      </c>
      <c r="PO15" s="71">
        <v>0</v>
      </c>
      <c r="PP15" s="71">
        <v>0</v>
      </c>
      <c r="PQ15" s="71">
        <v>0</v>
      </c>
      <c r="PR15" s="71">
        <v>0</v>
      </c>
      <c r="PS15" s="71">
        <v>0</v>
      </c>
      <c r="PT15" s="71">
        <v>1</v>
      </c>
      <c r="PU15" s="71">
        <v>0</v>
      </c>
      <c r="PV15" s="71">
        <v>0</v>
      </c>
      <c r="PW15" s="71">
        <v>0</v>
      </c>
      <c r="PX15" s="71">
        <v>0</v>
      </c>
      <c r="PY15" s="71">
        <v>3</v>
      </c>
      <c r="PZ15" s="71">
        <v>3</v>
      </c>
      <c r="QA15" s="71">
        <v>2</v>
      </c>
      <c r="QB15" s="71">
        <v>3</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3</v>
      </c>
      <c r="QT15" s="71">
        <v>0</v>
      </c>
      <c r="QU15" s="71">
        <v>0</v>
      </c>
      <c r="QV15" s="71">
        <v>0</v>
      </c>
      <c r="QW15" s="71">
        <v>0</v>
      </c>
      <c r="QX15" s="71">
        <v>0</v>
      </c>
      <c r="QY15" s="71">
        <v>1</v>
      </c>
      <c r="QZ15" s="71">
        <v>9</v>
      </c>
      <c r="RA15" s="71">
        <v>2</v>
      </c>
      <c r="RB15" s="71">
        <v>7</v>
      </c>
      <c r="RC15" s="71">
        <v>6</v>
      </c>
      <c r="RD15" s="71">
        <v>10</v>
      </c>
      <c r="RE15" s="71">
        <v>0</v>
      </c>
      <c r="RF15" s="71">
        <v>1</v>
      </c>
      <c r="RG15" s="71">
        <v>3</v>
      </c>
      <c r="RH15" s="71">
        <v>5</v>
      </c>
      <c r="RI15" s="71">
        <v>3</v>
      </c>
      <c r="RJ15" s="71">
        <v>0</v>
      </c>
      <c r="RK15" s="71">
        <v>1</v>
      </c>
      <c r="RL15" s="71">
        <v>0</v>
      </c>
      <c r="RM15" s="71">
        <v>0</v>
      </c>
      <c r="RN15" s="71">
        <v>3</v>
      </c>
      <c r="RO15" s="71">
        <v>0</v>
      </c>
      <c r="RP15" s="71">
        <v>0</v>
      </c>
      <c r="RQ15" s="71">
        <v>0</v>
      </c>
      <c r="RR15" s="71">
        <v>0</v>
      </c>
      <c r="RS15" s="71">
        <v>0</v>
      </c>
      <c r="RT15" s="71">
        <v>4</v>
      </c>
      <c r="RU15" s="71">
        <v>9</v>
      </c>
      <c r="RV15" s="71">
        <v>2</v>
      </c>
      <c r="RW15" s="71">
        <v>7</v>
      </c>
      <c r="RX15" s="71">
        <v>6</v>
      </c>
      <c r="RY15" s="71">
        <v>10</v>
      </c>
      <c r="RZ15" s="71">
        <v>0</v>
      </c>
      <c r="SA15" s="71">
        <v>1</v>
      </c>
      <c r="SB15" s="71">
        <v>3</v>
      </c>
      <c r="SC15" s="71">
        <v>5</v>
      </c>
      <c r="SD15" s="71">
        <v>3</v>
      </c>
      <c r="SE15" s="71">
        <v>0</v>
      </c>
      <c r="SF15" s="71">
        <v>1</v>
      </c>
      <c r="SG15" s="71">
        <v>0</v>
      </c>
      <c r="SH15" s="71">
        <v>0</v>
      </c>
    </row>
    <row r="16" spans="1:503">
      <c r="A16" s="16" t="s">
        <v>1809</v>
      </c>
      <c r="B16" s="70">
        <v>8</v>
      </c>
      <c r="C16" s="70">
        <v>8</v>
      </c>
      <c r="D16" s="70">
        <v>1</v>
      </c>
      <c r="E16" s="70">
        <v>2011</v>
      </c>
      <c r="F16" s="70" t="s">
        <v>178</v>
      </c>
      <c r="G16" s="1073" t="s">
        <v>1801</v>
      </c>
      <c r="H16" s="70" t="s">
        <v>1802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10.445</v>
      </c>
      <c r="AS16" s="73">
        <v>0</v>
      </c>
      <c r="AT16" s="73">
        <v>34.341000000000001</v>
      </c>
      <c r="AU16" s="73">
        <v>40.084000000000003</v>
      </c>
      <c r="AV16" s="73">
        <v>14.708</v>
      </c>
      <c r="AW16" s="73">
        <v>0</v>
      </c>
      <c r="AX16" s="73">
        <v>0</v>
      </c>
      <c r="AY16" s="73">
        <v>8.23</v>
      </c>
      <c r="AZ16" s="73">
        <v>0</v>
      </c>
      <c r="BA16" s="73">
        <v>0</v>
      </c>
      <c r="BB16" s="73">
        <v>0</v>
      </c>
      <c r="BC16" s="73">
        <v>0</v>
      </c>
      <c r="BD16" s="73">
        <v>0</v>
      </c>
      <c r="BE16" s="73">
        <v>0</v>
      </c>
      <c r="BF16" s="73">
        <v>0</v>
      </c>
      <c r="BG16" s="73">
        <v>0</v>
      </c>
      <c r="BH16" s="73">
        <v>0</v>
      </c>
      <c r="BI16" s="73">
        <v>0</v>
      </c>
      <c r="BJ16" s="73">
        <v>0</v>
      </c>
      <c r="BK16" s="73">
        <v>0</v>
      </c>
      <c r="BL16" s="73">
        <v>2.3610000000000002</v>
      </c>
      <c r="BM16" s="73">
        <v>36.478999999999999</v>
      </c>
      <c r="BN16" s="73">
        <v>0</v>
      </c>
      <c r="BO16" s="73">
        <v>0</v>
      </c>
      <c r="BP16" s="73">
        <v>0</v>
      </c>
      <c r="BQ16" s="73">
        <v>0</v>
      </c>
      <c r="BR16" s="73">
        <v>0</v>
      </c>
      <c r="BS16" s="73">
        <v>7.7270000000000003</v>
      </c>
      <c r="BT16" s="73">
        <v>2.8050000000000002</v>
      </c>
      <c r="BU16" s="73">
        <v>0</v>
      </c>
      <c r="BV16" s="73">
        <v>16.190999999999999</v>
      </c>
      <c r="BW16" s="73">
        <v>0</v>
      </c>
      <c r="BX16" s="73">
        <v>2.75</v>
      </c>
      <c r="BY16" s="73">
        <v>0</v>
      </c>
      <c r="BZ16" s="73">
        <v>92.724000000000004</v>
      </c>
      <c r="CA16" s="73">
        <v>0</v>
      </c>
      <c r="CB16" s="73">
        <v>0</v>
      </c>
      <c r="CC16" s="73">
        <v>0</v>
      </c>
      <c r="CD16" s="73">
        <v>0</v>
      </c>
      <c r="CE16" s="73">
        <v>0</v>
      </c>
      <c r="CF16" s="73">
        <v>5.4050000000000002</v>
      </c>
      <c r="CG16" s="73">
        <v>0</v>
      </c>
      <c r="CH16" s="73">
        <v>0</v>
      </c>
      <c r="CI16" s="73">
        <v>0</v>
      </c>
      <c r="CJ16" s="73">
        <v>0</v>
      </c>
      <c r="CK16" s="73">
        <v>10.842000000000001</v>
      </c>
      <c r="CL16" s="73">
        <v>12.609</v>
      </c>
      <c r="CM16" s="73">
        <v>11.202</v>
      </c>
      <c r="CN16" s="73">
        <v>21.102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10.445</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34.341000000000001</v>
      </c>
      <c r="EV16" s="73">
        <v>40.084000000000003</v>
      </c>
      <c r="EW16" s="73">
        <v>14.708</v>
      </c>
      <c r="EX16" s="73">
        <v>0</v>
      </c>
      <c r="EY16" s="73">
        <v>0</v>
      </c>
      <c r="EZ16" s="73">
        <v>8.23</v>
      </c>
      <c r="FA16" s="73">
        <v>0</v>
      </c>
      <c r="FB16" s="73">
        <v>0</v>
      </c>
      <c r="FC16" s="73">
        <v>0</v>
      </c>
      <c r="FD16" s="73">
        <v>0</v>
      </c>
      <c r="FE16" s="73">
        <v>0</v>
      </c>
      <c r="FF16" s="73">
        <v>0</v>
      </c>
      <c r="FG16" s="73">
        <v>0</v>
      </c>
      <c r="FH16" s="73">
        <v>0</v>
      </c>
      <c r="FI16" s="73">
        <v>0</v>
      </c>
      <c r="FJ16" s="73">
        <v>0</v>
      </c>
      <c r="FK16" s="73">
        <v>0</v>
      </c>
      <c r="FL16" s="73">
        <v>0</v>
      </c>
      <c r="FM16" s="73">
        <v>2.3610000000000002</v>
      </c>
      <c r="FN16" s="73">
        <v>36.478999999999999</v>
      </c>
      <c r="FO16" s="73">
        <v>0</v>
      </c>
      <c r="FP16" s="73">
        <v>0</v>
      </c>
      <c r="FQ16" s="73">
        <v>0</v>
      </c>
      <c r="FR16" s="73">
        <v>0</v>
      </c>
      <c r="FS16" s="73">
        <v>0</v>
      </c>
      <c r="FT16" s="73">
        <v>7.7270000000000003</v>
      </c>
      <c r="FU16" s="73">
        <v>2.8050000000000002</v>
      </c>
      <c r="FV16" s="73">
        <v>0</v>
      </c>
      <c r="FW16" s="73">
        <v>16.190999999999999</v>
      </c>
      <c r="FX16" s="73">
        <v>0</v>
      </c>
      <c r="FY16" s="73">
        <v>2.75</v>
      </c>
      <c r="FZ16" s="73">
        <v>0</v>
      </c>
      <c r="GA16" s="73">
        <v>92.724000000000004</v>
      </c>
      <c r="GB16" s="73">
        <v>0</v>
      </c>
      <c r="GC16" s="73">
        <v>0</v>
      </c>
      <c r="GD16" s="73">
        <v>0</v>
      </c>
      <c r="GE16" s="73">
        <v>0</v>
      </c>
      <c r="GF16" s="73">
        <v>0</v>
      </c>
      <c r="GG16" s="73">
        <v>5.4050000000000002</v>
      </c>
      <c r="GH16" s="73">
        <v>0</v>
      </c>
      <c r="GI16" s="73">
        <v>0</v>
      </c>
      <c r="GJ16" s="73">
        <v>0</v>
      </c>
      <c r="GK16" s="73">
        <v>0</v>
      </c>
      <c r="GL16" s="73">
        <v>10.842000000000001</v>
      </c>
      <c r="GM16" s="73">
        <v>12.609</v>
      </c>
      <c r="GN16" s="73">
        <v>11.202</v>
      </c>
      <c r="GO16" s="73">
        <v>21.102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10.445</v>
      </c>
      <c r="HG16" s="73">
        <v>0</v>
      </c>
      <c r="HH16" s="73">
        <v>0</v>
      </c>
      <c r="HI16" s="73">
        <v>0</v>
      </c>
      <c r="HJ16" s="73">
        <v>0</v>
      </c>
      <c r="HK16" s="73">
        <v>0</v>
      </c>
      <c r="HL16" s="73">
        <v>0</v>
      </c>
      <c r="HM16" s="73">
        <v>89.132999999999996</v>
      </c>
      <c r="HN16" s="73">
        <v>8.23</v>
      </c>
      <c r="HO16" s="73">
        <v>38.840000000000003</v>
      </c>
      <c r="HP16" s="73">
        <v>29.472999999999999</v>
      </c>
      <c r="HQ16" s="73">
        <v>92.724000000000004</v>
      </c>
      <c r="HR16" s="73">
        <v>0</v>
      </c>
      <c r="HS16" s="73">
        <v>5.4050000000000002</v>
      </c>
      <c r="HT16" s="73">
        <v>10.842000000000001</v>
      </c>
      <c r="HU16" s="73">
        <v>23.811</v>
      </c>
      <c r="HV16" s="73">
        <v>21.102</v>
      </c>
      <c r="HW16" s="73">
        <v>0</v>
      </c>
      <c r="HX16" s="73">
        <v>0</v>
      </c>
      <c r="HY16" s="73">
        <v>0</v>
      </c>
      <c r="HZ16" s="73">
        <v>0</v>
      </c>
      <c r="IA16" s="73">
        <v>10.445</v>
      </c>
      <c r="IB16" s="73">
        <v>0</v>
      </c>
      <c r="IC16" s="73">
        <v>0</v>
      </c>
      <c r="ID16" s="73">
        <v>0</v>
      </c>
      <c r="IE16" s="73">
        <v>0</v>
      </c>
      <c r="IF16" s="73">
        <v>0</v>
      </c>
      <c r="IG16" s="73">
        <v>10.445</v>
      </c>
      <c r="IH16" s="73">
        <v>89.132999999999996</v>
      </c>
      <c r="II16" s="73">
        <v>8.23</v>
      </c>
      <c r="IJ16" s="73">
        <v>38.840000000000003</v>
      </c>
      <c r="IK16" s="73">
        <v>29.472999999999999</v>
      </c>
      <c r="IL16" s="73">
        <v>92.724000000000004</v>
      </c>
      <c r="IM16" s="73">
        <v>0</v>
      </c>
      <c r="IN16" s="73">
        <v>5.4050000000000002</v>
      </c>
      <c r="IO16" s="73">
        <v>10.842000000000001</v>
      </c>
      <c r="IP16" s="73">
        <v>23.811</v>
      </c>
      <c r="IQ16" s="73">
        <v>21.102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5</v>
      </c>
      <c r="KF16" s="71">
        <v>0</v>
      </c>
      <c r="KG16" s="71">
        <v>5</v>
      </c>
      <c r="KH16" s="71">
        <v>1</v>
      </c>
      <c r="KI16" s="71">
        <v>3</v>
      </c>
      <c r="KJ16" s="71">
        <v>0</v>
      </c>
      <c r="KK16" s="71">
        <v>0</v>
      </c>
      <c r="KL16" s="71">
        <v>2</v>
      </c>
      <c r="KM16" s="71">
        <v>0</v>
      </c>
      <c r="KN16" s="71">
        <v>0</v>
      </c>
      <c r="KO16" s="71">
        <v>0</v>
      </c>
      <c r="KP16" s="71">
        <v>0</v>
      </c>
      <c r="KQ16" s="71">
        <v>0</v>
      </c>
      <c r="KR16" s="71">
        <v>0</v>
      </c>
      <c r="KS16" s="71">
        <v>0</v>
      </c>
      <c r="KT16" s="71">
        <v>0</v>
      </c>
      <c r="KU16" s="71">
        <v>0</v>
      </c>
      <c r="KV16" s="71">
        <v>0</v>
      </c>
      <c r="KW16" s="71">
        <v>0</v>
      </c>
      <c r="KX16" s="71">
        <v>0</v>
      </c>
      <c r="KY16" s="71">
        <v>1</v>
      </c>
      <c r="KZ16" s="71">
        <v>4</v>
      </c>
      <c r="LA16" s="71">
        <v>0</v>
      </c>
      <c r="LB16" s="71">
        <v>0</v>
      </c>
      <c r="LC16" s="71">
        <v>0</v>
      </c>
      <c r="LD16" s="71">
        <v>0</v>
      </c>
      <c r="LE16" s="71">
        <v>0</v>
      </c>
      <c r="LF16" s="71">
        <v>1</v>
      </c>
      <c r="LG16" s="71">
        <v>1</v>
      </c>
      <c r="LH16" s="71">
        <v>0</v>
      </c>
      <c r="LI16" s="71">
        <v>3</v>
      </c>
      <c r="LJ16" s="71">
        <v>0</v>
      </c>
      <c r="LK16" s="71">
        <v>1</v>
      </c>
      <c r="LL16" s="71">
        <v>0</v>
      </c>
      <c r="LM16" s="71">
        <v>12</v>
      </c>
      <c r="LN16" s="71">
        <v>0</v>
      </c>
      <c r="LO16" s="71">
        <v>0</v>
      </c>
      <c r="LP16" s="71">
        <v>0</v>
      </c>
      <c r="LQ16" s="71">
        <v>0</v>
      </c>
      <c r="LR16" s="71">
        <v>0</v>
      </c>
      <c r="LS16" s="71">
        <v>2</v>
      </c>
      <c r="LT16" s="71">
        <v>0</v>
      </c>
      <c r="LU16" s="71">
        <v>0</v>
      </c>
      <c r="LV16" s="71">
        <v>0</v>
      </c>
      <c r="LW16" s="71">
        <v>0</v>
      </c>
      <c r="LX16" s="71">
        <v>3</v>
      </c>
      <c r="LY16" s="71">
        <v>3</v>
      </c>
      <c r="LZ16" s="71">
        <v>2</v>
      </c>
      <c r="MA16" s="71">
        <v>3</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5</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5</v>
      </c>
      <c r="OI16" s="71">
        <v>1</v>
      </c>
      <c r="OJ16" s="71">
        <v>3</v>
      </c>
      <c r="OK16" s="71">
        <v>0</v>
      </c>
      <c r="OL16" s="71">
        <v>0</v>
      </c>
      <c r="OM16" s="71">
        <v>2</v>
      </c>
      <c r="ON16" s="71">
        <v>0</v>
      </c>
      <c r="OO16" s="71">
        <v>0</v>
      </c>
      <c r="OP16" s="71">
        <v>0</v>
      </c>
      <c r="OQ16" s="71">
        <v>0</v>
      </c>
      <c r="OR16" s="71">
        <v>0</v>
      </c>
      <c r="OS16" s="71">
        <v>0</v>
      </c>
      <c r="OT16" s="71">
        <v>0</v>
      </c>
      <c r="OU16" s="71">
        <v>0</v>
      </c>
      <c r="OV16" s="71">
        <v>0</v>
      </c>
      <c r="OW16" s="71">
        <v>0</v>
      </c>
      <c r="OX16" s="71">
        <v>0</v>
      </c>
      <c r="OY16" s="71">
        <v>0</v>
      </c>
      <c r="OZ16" s="71">
        <v>1</v>
      </c>
      <c r="PA16" s="71">
        <v>4</v>
      </c>
      <c r="PB16" s="71">
        <v>0</v>
      </c>
      <c r="PC16" s="71">
        <v>0</v>
      </c>
      <c r="PD16" s="71">
        <v>0</v>
      </c>
      <c r="PE16" s="71">
        <v>0</v>
      </c>
      <c r="PF16" s="71">
        <v>0</v>
      </c>
      <c r="PG16" s="71">
        <v>1</v>
      </c>
      <c r="PH16" s="71">
        <v>1</v>
      </c>
      <c r="PI16" s="71">
        <v>0</v>
      </c>
      <c r="PJ16" s="71">
        <v>3</v>
      </c>
      <c r="PK16" s="71">
        <v>0</v>
      </c>
      <c r="PL16" s="71">
        <v>1</v>
      </c>
      <c r="PM16" s="71">
        <v>0</v>
      </c>
      <c r="PN16" s="71">
        <v>12</v>
      </c>
      <c r="PO16" s="71">
        <v>0</v>
      </c>
      <c r="PP16" s="71">
        <v>0</v>
      </c>
      <c r="PQ16" s="71">
        <v>0</v>
      </c>
      <c r="PR16" s="71">
        <v>0</v>
      </c>
      <c r="PS16" s="71">
        <v>0</v>
      </c>
      <c r="PT16" s="71">
        <v>2</v>
      </c>
      <c r="PU16" s="71">
        <v>0</v>
      </c>
      <c r="PV16" s="71">
        <v>0</v>
      </c>
      <c r="PW16" s="71">
        <v>0</v>
      </c>
      <c r="PX16" s="71">
        <v>0</v>
      </c>
      <c r="PY16" s="71">
        <v>3</v>
      </c>
      <c r="PZ16" s="71">
        <v>3</v>
      </c>
      <c r="QA16" s="71">
        <v>2</v>
      </c>
      <c r="QB16" s="71">
        <v>3</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5</v>
      </c>
      <c r="QT16" s="71">
        <v>0</v>
      </c>
      <c r="QU16" s="71">
        <v>0</v>
      </c>
      <c r="QV16" s="71">
        <v>0</v>
      </c>
      <c r="QW16" s="71">
        <v>0</v>
      </c>
      <c r="QX16" s="71">
        <v>0</v>
      </c>
      <c r="QY16" s="71">
        <v>0</v>
      </c>
      <c r="QZ16" s="71">
        <v>9</v>
      </c>
      <c r="RA16" s="71">
        <v>2</v>
      </c>
      <c r="RB16" s="71">
        <v>5</v>
      </c>
      <c r="RC16" s="71">
        <v>6</v>
      </c>
      <c r="RD16" s="71">
        <v>12</v>
      </c>
      <c r="RE16" s="71">
        <v>0</v>
      </c>
      <c r="RF16" s="71">
        <v>2</v>
      </c>
      <c r="RG16" s="71">
        <v>3</v>
      </c>
      <c r="RH16" s="71">
        <v>5</v>
      </c>
      <c r="RI16" s="71">
        <v>3</v>
      </c>
      <c r="RJ16" s="71">
        <v>0</v>
      </c>
      <c r="RK16" s="71">
        <v>0</v>
      </c>
      <c r="RL16" s="71">
        <v>0</v>
      </c>
      <c r="RM16" s="71">
        <v>0</v>
      </c>
      <c r="RN16" s="71">
        <v>5</v>
      </c>
      <c r="RO16" s="71">
        <v>0</v>
      </c>
      <c r="RP16" s="71">
        <v>0</v>
      </c>
      <c r="RQ16" s="71">
        <v>0</v>
      </c>
      <c r="RR16" s="71">
        <v>0</v>
      </c>
      <c r="RS16" s="71">
        <v>0</v>
      </c>
      <c r="RT16" s="71">
        <v>5</v>
      </c>
      <c r="RU16" s="71">
        <v>9</v>
      </c>
      <c r="RV16" s="71">
        <v>2</v>
      </c>
      <c r="RW16" s="71">
        <v>5</v>
      </c>
      <c r="RX16" s="71">
        <v>6</v>
      </c>
      <c r="RY16" s="71">
        <v>12</v>
      </c>
      <c r="RZ16" s="71">
        <v>0</v>
      </c>
      <c r="SA16" s="71">
        <v>2</v>
      </c>
      <c r="SB16" s="71">
        <v>3</v>
      </c>
      <c r="SC16" s="71">
        <v>5</v>
      </c>
      <c r="SD16" s="71">
        <v>3</v>
      </c>
      <c r="SE16" s="71">
        <v>0</v>
      </c>
      <c r="SF16" s="71">
        <v>0</v>
      </c>
      <c r="SG16" s="71">
        <v>0</v>
      </c>
      <c r="SH16" s="71">
        <v>0</v>
      </c>
    </row>
    <row r="17" spans="1:502">
      <c r="A17" s="16" t="s">
        <v>1810</v>
      </c>
      <c r="B17" s="70">
        <v>9</v>
      </c>
      <c r="C17" s="70">
        <v>9</v>
      </c>
      <c r="D17" s="70">
        <v>1</v>
      </c>
      <c r="E17" s="70">
        <v>2012</v>
      </c>
      <c r="F17" s="70" t="s">
        <v>179</v>
      </c>
      <c r="G17" s="1073" t="s">
        <v>1801</v>
      </c>
      <c r="H17" s="70" t="s">
        <v>1802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7.7779999999999996</v>
      </c>
      <c r="AS17" s="73">
        <v>0</v>
      </c>
      <c r="AT17" s="73">
        <v>35.344999999999999</v>
      </c>
      <c r="AU17" s="73">
        <v>47.811999999999998</v>
      </c>
      <c r="AV17" s="73">
        <v>15.526999999999999</v>
      </c>
      <c r="AW17" s="73">
        <v>0</v>
      </c>
      <c r="AX17" s="73">
        <v>0</v>
      </c>
      <c r="AY17" s="73">
        <v>15.98</v>
      </c>
      <c r="AZ17" s="73">
        <v>0</v>
      </c>
      <c r="BA17" s="73">
        <v>0</v>
      </c>
      <c r="BB17" s="73">
        <v>0</v>
      </c>
      <c r="BC17" s="73">
        <v>0</v>
      </c>
      <c r="BD17" s="73">
        <v>0</v>
      </c>
      <c r="BE17" s="73">
        <v>0</v>
      </c>
      <c r="BF17" s="73">
        <v>0</v>
      </c>
      <c r="BG17" s="73">
        <v>0</v>
      </c>
      <c r="BH17" s="73">
        <v>0</v>
      </c>
      <c r="BI17" s="73">
        <v>0</v>
      </c>
      <c r="BJ17" s="73">
        <v>0</v>
      </c>
      <c r="BK17" s="73">
        <v>0</v>
      </c>
      <c r="BL17" s="73">
        <v>2.609</v>
      </c>
      <c r="BM17" s="73">
        <v>76.527000000000001</v>
      </c>
      <c r="BN17" s="73">
        <v>0</v>
      </c>
      <c r="BO17" s="73">
        <v>0</v>
      </c>
      <c r="BP17" s="73">
        <v>0</v>
      </c>
      <c r="BQ17" s="73">
        <v>0</v>
      </c>
      <c r="BR17" s="73">
        <v>0</v>
      </c>
      <c r="BS17" s="73">
        <v>8.8190000000000008</v>
      </c>
      <c r="BT17" s="73">
        <v>3.2690000000000001</v>
      </c>
      <c r="BU17" s="73">
        <v>0</v>
      </c>
      <c r="BV17" s="73">
        <v>17.789000000000001</v>
      </c>
      <c r="BW17" s="73">
        <v>0</v>
      </c>
      <c r="BX17" s="73">
        <v>3.2120000000000002</v>
      </c>
      <c r="BY17" s="73">
        <v>0</v>
      </c>
      <c r="BZ17" s="73">
        <v>105.595</v>
      </c>
      <c r="CA17" s="73">
        <v>0</v>
      </c>
      <c r="CB17" s="73">
        <v>0</v>
      </c>
      <c r="CC17" s="73">
        <v>0</v>
      </c>
      <c r="CD17" s="73">
        <v>0</v>
      </c>
      <c r="CE17" s="73">
        <v>0</v>
      </c>
      <c r="CF17" s="73">
        <v>14.491</v>
      </c>
      <c r="CG17" s="73">
        <v>0</v>
      </c>
      <c r="CH17" s="73">
        <v>0</v>
      </c>
      <c r="CI17" s="73">
        <v>0</v>
      </c>
      <c r="CJ17" s="73">
        <v>0</v>
      </c>
      <c r="CK17" s="73">
        <v>9.1669999999999998</v>
      </c>
      <c r="CL17" s="73">
        <v>16.821999999999999</v>
      </c>
      <c r="CM17" s="73">
        <v>10.18</v>
      </c>
      <c r="CN17" s="73">
        <v>17.780999999999999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7.7779999999999996</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35.344999999999999</v>
      </c>
      <c r="EV17" s="73">
        <v>47.811999999999998</v>
      </c>
      <c r="EW17" s="73">
        <v>15.526999999999999</v>
      </c>
      <c r="EX17" s="73">
        <v>0</v>
      </c>
      <c r="EY17" s="73">
        <v>0</v>
      </c>
      <c r="EZ17" s="73">
        <v>15.98</v>
      </c>
      <c r="FA17" s="73">
        <v>0</v>
      </c>
      <c r="FB17" s="73">
        <v>0</v>
      </c>
      <c r="FC17" s="73">
        <v>0</v>
      </c>
      <c r="FD17" s="73">
        <v>0</v>
      </c>
      <c r="FE17" s="73">
        <v>0</v>
      </c>
      <c r="FF17" s="73">
        <v>0</v>
      </c>
      <c r="FG17" s="73">
        <v>0</v>
      </c>
      <c r="FH17" s="73">
        <v>0</v>
      </c>
      <c r="FI17" s="73">
        <v>0</v>
      </c>
      <c r="FJ17" s="73">
        <v>0</v>
      </c>
      <c r="FK17" s="73">
        <v>0</v>
      </c>
      <c r="FL17" s="73">
        <v>0</v>
      </c>
      <c r="FM17" s="73">
        <v>2.609</v>
      </c>
      <c r="FN17" s="73">
        <v>76.527000000000001</v>
      </c>
      <c r="FO17" s="73">
        <v>0</v>
      </c>
      <c r="FP17" s="73">
        <v>0</v>
      </c>
      <c r="FQ17" s="73">
        <v>0</v>
      </c>
      <c r="FR17" s="73">
        <v>0</v>
      </c>
      <c r="FS17" s="73">
        <v>0</v>
      </c>
      <c r="FT17" s="73">
        <v>8.8190000000000008</v>
      </c>
      <c r="FU17" s="73">
        <v>3.2690000000000001</v>
      </c>
      <c r="FV17" s="73">
        <v>0</v>
      </c>
      <c r="FW17" s="73">
        <v>17.789000000000001</v>
      </c>
      <c r="FX17" s="73">
        <v>0</v>
      </c>
      <c r="FY17" s="73">
        <v>3.2120000000000002</v>
      </c>
      <c r="FZ17" s="73">
        <v>0</v>
      </c>
      <c r="GA17" s="73">
        <v>105.595</v>
      </c>
      <c r="GB17" s="73">
        <v>0</v>
      </c>
      <c r="GC17" s="73">
        <v>0</v>
      </c>
      <c r="GD17" s="73">
        <v>0</v>
      </c>
      <c r="GE17" s="73">
        <v>0</v>
      </c>
      <c r="GF17" s="73">
        <v>0</v>
      </c>
      <c r="GG17" s="73">
        <v>14.491</v>
      </c>
      <c r="GH17" s="73">
        <v>0</v>
      </c>
      <c r="GI17" s="73">
        <v>0</v>
      </c>
      <c r="GJ17" s="73">
        <v>0</v>
      </c>
      <c r="GK17" s="73">
        <v>0</v>
      </c>
      <c r="GL17" s="73">
        <v>9.1669999999999998</v>
      </c>
      <c r="GM17" s="73">
        <v>16.821999999999999</v>
      </c>
      <c r="GN17" s="73">
        <v>10.18</v>
      </c>
      <c r="GO17" s="73">
        <v>17.780999999999999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7.7779999999999996</v>
      </c>
      <c r="HG17" s="73">
        <v>0</v>
      </c>
      <c r="HH17" s="73">
        <v>0</v>
      </c>
      <c r="HI17" s="73">
        <v>0</v>
      </c>
      <c r="HJ17" s="73">
        <v>0</v>
      </c>
      <c r="HK17" s="73">
        <v>0</v>
      </c>
      <c r="HL17" s="73">
        <v>0</v>
      </c>
      <c r="HM17" s="73">
        <v>98.683999999999997</v>
      </c>
      <c r="HN17" s="73">
        <v>15.98</v>
      </c>
      <c r="HO17" s="73">
        <v>79.135999999999996</v>
      </c>
      <c r="HP17" s="73">
        <v>33.088999999999999</v>
      </c>
      <c r="HQ17" s="73">
        <v>105.595</v>
      </c>
      <c r="HR17" s="73">
        <v>0</v>
      </c>
      <c r="HS17" s="73">
        <v>14.491</v>
      </c>
      <c r="HT17" s="73">
        <v>9.1669999999999998</v>
      </c>
      <c r="HU17" s="73">
        <v>27.001999999999999</v>
      </c>
      <c r="HV17" s="73">
        <v>17.780999999999999</v>
      </c>
      <c r="HW17" s="73">
        <v>0</v>
      </c>
      <c r="HX17" s="73">
        <v>0</v>
      </c>
      <c r="HY17" s="73">
        <v>0</v>
      </c>
      <c r="HZ17" s="73">
        <v>0</v>
      </c>
      <c r="IA17" s="73">
        <v>7.7779999999999996</v>
      </c>
      <c r="IB17" s="73">
        <v>0</v>
      </c>
      <c r="IC17" s="73">
        <v>0</v>
      </c>
      <c r="ID17" s="73">
        <v>0</v>
      </c>
      <c r="IE17" s="73">
        <v>0</v>
      </c>
      <c r="IF17" s="73">
        <v>0</v>
      </c>
      <c r="IG17" s="73">
        <v>7.7779999999999996</v>
      </c>
      <c r="IH17" s="73">
        <v>98.683999999999997</v>
      </c>
      <c r="II17" s="73">
        <v>15.98</v>
      </c>
      <c r="IJ17" s="73">
        <v>79.135999999999996</v>
      </c>
      <c r="IK17" s="73">
        <v>33.088999999999999</v>
      </c>
      <c r="IL17" s="73">
        <v>105.595</v>
      </c>
      <c r="IM17" s="73">
        <v>0</v>
      </c>
      <c r="IN17" s="73">
        <v>14.491</v>
      </c>
      <c r="IO17" s="73">
        <v>9.1669999999999998</v>
      </c>
      <c r="IP17" s="73">
        <v>27.001999999999999</v>
      </c>
      <c r="IQ17" s="73">
        <v>17.780999999999999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5</v>
      </c>
      <c r="KF17" s="71">
        <v>0</v>
      </c>
      <c r="KG17" s="71">
        <v>5</v>
      </c>
      <c r="KH17" s="71">
        <v>1</v>
      </c>
      <c r="KI17" s="71">
        <v>3</v>
      </c>
      <c r="KJ17" s="71">
        <v>0</v>
      </c>
      <c r="KK17" s="71">
        <v>0</v>
      </c>
      <c r="KL17" s="71">
        <v>3</v>
      </c>
      <c r="KM17" s="71">
        <v>0</v>
      </c>
      <c r="KN17" s="71">
        <v>0</v>
      </c>
      <c r="KO17" s="71">
        <v>0</v>
      </c>
      <c r="KP17" s="71">
        <v>0</v>
      </c>
      <c r="KQ17" s="71">
        <v>0</v>
      </c>
      <c r="KR17" s="71">
        <v>0</v>
      </c>
      <c r="KS17" s="71">
        <v>0</v>
      </c>
      <c r="KT17" s="71">
        <v>0</v>
      </c>
      <c r="KU17" s="71">
        <v>0</v>
      </c>
      <c r="KV17" s="71">
        <v>0</v>
      </c>
      <c r="KW17" s="71">
        <v>0</v>
      </c>
      <c r="KX17" s="71">
        <v>0</v>
      </c>
      <c r="KY17" s="71">
        <v>1</v>
      </c>
      <c r="KZ17" s="71">
        <v>7</v>
      </c>
      <c r="LA17" s="71">
        <v>0</v>
      </c>
      <c r="LB17" s="71">
        <v>0</v>
      </c>
      <c r="LC17" s="71">
        <v>0</v>
      </c>
      <c r="LD17" s="71">
        <v>0</v>
      </c>
      <c r="LE17" s="71">
        <v>0</v>
      </c>
      <c r="LF17" s="71">
        <v>1</v>
      </c>
      <c r="LG17" s="71">
        <v>1</v>
      </c>
      <c r="LH17" s="71">
        <v>0</v>
      </c>
      <c r="LI17" s="71">
        <v>3</v>
      </c>
      <c r="LJ17" s="71">
        <v>0</v>
      </c>
      <c r="LK17" s="71">
        <v>1</v>
      </c>
      <c r="LL17" s="71">
        <v>0</v>
      </c>
      <c r="LM17" s="71">
        <v>12</v>
      </c>
      <c r="LN17" s="71">
        <v>0</v>
      </c>
      <c r="LO17" s="71">
        <v>0</v>
      </c>
      <c r="LP17" s="71">
        <v>0</v>
      </c>
      <c r="LQ17" s="71">
        <v>0</v>
      </c>
      <c r="LR17" s="71">
        <v>0</v>
      </c>
      <c r="LS17" s="71">
        <v>3</v>
      </c>
      <c r="LT17" s="71">
        <v>0</v>
      </c>
      <c r="LU17" s="71">
        <v>0</v>
      </c>
      <c r="LV17" s="71">
        <v>0</v>
      </c>
      <c r="LW17" s="71">
        <v>0</v>
      </c>
      <c r="LX17" s="71">
        <v>3</v>
      </c>
      <c r="LY17" s="71">
        <v>3</v>
      </c>
      <c r="LZ17" s="71">
        <v>2</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5</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5</v>
      </c>
      <c r="OI17" s="71">
        <v>1</v>
      </c>
      <c r="OJ17" s="71">
        <v>3</v>
      </c>
      <c r="OK17" s="71">
        <v>0</v>
      </c>
      <c r="OL17" s="71">
        <v>0</v>
      </c>
      <c r="OM17" s="71">
        <v>3</v>
      </c>
      <c r="ON17" s="71">
        <v>0</v>
      </c>
      <c r="OO17" s="71">
        <v>0</v>
      </c>
      <c r="OP17" s="71">
        <v>0</v>
      </c>
      <c r="OQ17" s="71">
        <v>0</v>
      </c>
      <c r="OR17" s="71">
        <v>0</v>
      </c>
      <c r="OS17" s="71">
        <v>0</v>
      </c>
      <c r="OT17" s="71">
        <v>0</v>
      </c>
      <c r="OU17" s="71">
        <v>0</v>
      </c>
      <c r="OV17" s="71">
        <v>0</v>
      </c>
      <c r="OW17" s="71">
        <v>0</v>
      </c>
      <c r="OX17" s="71">
        <v>0</v>
      </c>
      <c r="OY17" s="71">
        <v>0</v>
      </c>
      <c r="OZ17" s="71">
        <v>1</v>
      </c>
      <c r="PA17" s="71">
        <v>7</v>
      </c>
      <c r="PB17" s="71">
        <v>0</v>
      </c>
      <c r="PC17" s="71">
        <v>0</v>
      </c>
      <c r="PD17" s="71">
        <v>0</v>
      </c>
      <c r="PE17" s="71">
        <v>0</v>
      </c>
      <c r="PF17" s="71">
        <v>0</v>
      </c>
      <c r="PG17" s="71">
        <v>1</v>
      </c>
      <c r="PH17" s="71">
        <v>1</v>
      </c>
      <c r="PI17" s="71">
        <v>0</v>
      </c>
      <c r="PJ17" s="71">
        <v>3</v>
      </c>
      <c r="PK17" s="71">
        <v>0</v>
      </c>
      <c r="PL17" s="71">
        <v>1</v>
      </c>
      <c r="PM17" s="71">
        <v>0</v>
      </c>
      <c r="PN17" s="71">
        <v>12</v>
      </c>
      <c r="PO17" s="71">
        <v>0</v>
      </c>
      <c r="PP17" s="71">
        <v>0</v>
      </c>
      <c r="PQ17" s="71">
        <v>0</v>
      </c>
      <c r="PR17" s="71">
        <v>0</v>
      </c>
      <c r="PS17" s="71">
        <v>0</v>
      </c>
      <c r="PT17" s="71">
        <v>3</v>
      </c>
      <c r="PU17" s="71">
        <v>0</v>
      </c>
      <c r="PV17" s="71">
        <v>0</v>
      </c>
      <c r="PW17" s="71">
        <v>0</v>
      </c>
      <c r="PX17" s="71">
        <v>0</v>
      </c>
      <c r="PY17" s="71">
        <v>3</v>
      </c>
      <c r="PZ17" s="71">
        <v>3</v>
      </c>
      <c r="QA17" s="71">
        <v>2</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5</v>
      </c>
      <c r="QT17" s="71">
        <v>0</v>
      </c>
      <c r="QU17" s="71">
        <v>0</v>
      </c>
      <c r="QV17" s="71">
        <v>0</v>
      </c>
      <c r="QW17" s="71">
        <v>0</v>
      </c>
      <c r="QX17" s="71">
        <v>0</v>
      </c>
      <c r="QY17" s="71">
        <v>0</v>
      </c>
      <c r="QZ17" s="71">
        <v>9</v>
      </c>
      <c r="RA17" s="71">
        <v>3</v>
      </c>
      <c r="RB17" s="71">
        <v>8</v>
      </c>
      <c r="RC17" s="71">
        <v>6</v>
      </c>
      <c r="RD17" s="71">
        <v>12</v>
      </c>
      <c r="RE17" s="71">
        <v>0</v>
      </c>
      <c r="RF17" s="71">
        <v>3</v>
      </c>
      <c r="RG17" s="71">
        <v>3</v>
      </c>
      <c r="RH17" s="71">
        <v>5</v>
      </c>
      <c r="RI17" s="71">
        <v>2</v>
      </c>
      <c r="RJ17" s="71">
        <v>0</v>
      </c>
      <c r="RK17" s="71">
        <v>0</v>
      </c>
      <c r="RL17" s="71">
        <v>0</v>
      </c>
      <c r="RM17" s="71">
        <v>0</v>
      </c>
      <c r="RN17" s="71">
        <v>5</v>
      </c>
      <c r="RO17" s="71">
        <v>0</v>
      </c>
      <c r="RP17" s="71">
        <v>0</v>
      </c>
      <c r="RQ17" s="71">
        <v>0</v>
      </c>
      <c r="RR17" s="71">
        <v>0</v>
      </c>
      <c r="RS17" s="71">
        <v>0</v>
      </c>
      <c r="RT17" s="71">
        <v>5</v>
      </c>
      <c r="RU17" s="71">
        <v>9</v>
      </c>
      <c r="RV17" s="71">
        <v>3</v>
      </c>
      <c r="RW17" s="71">
        <v>8</v>
      </c>
      <c r="RX17" s="71">
        <v>6</v>
      </c>
      <c r="RY17" s="71">
        <v>12</v>
      </c>
      <c r="RZ17" s="71">
        <v>0</v>
      </c>
      <c r="SA17" s="71">
        <v>3</v>
      </c>
      <c r="SB17" s="71">
        <v>3</v>
      </c>
      <c r="SC17" s="71">
        <v>5</v>
      </c>
      <c r="SD17" s="71">
        <v>2</v>
      </c>
      <c r="SE17" s="71">
        <v>0</v>
      </c>
      <c r="SF17" s="71">
        <v>0</v>
      </c>
      <c r="SG17" s="71">
        <v>0</v>
      </c>
      <c r="SH17" s="71">
        <v>0</v>
      </c>
    </row>
    <row r="18" spans="1:502">
      <c r="A18" s="16" t="s">
        <v>1811</v>
      </c>
      <c r="B18" s="70">
        <v>10</v>
      </c>
      <c r="C18" s="70">
        <v>10</v>
      </c>
      <c r="D18" s="70">
        <v>1</v>
      </c>
      <c r="E18" s="70">
        <v>2013</v>
      </c>
      <c r="F18" s="70" t="s">
        <v>180</v>
      </c>
      <c r="G18" s="1073" t="s">
        <v>1801</v>
      </c>
      <c r="H18" s="70" t="s">
        <v>1802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3.6320000000000001</v>
      </c>
      <c r="AS18" s="73">
        <v>0</v>
      </c>
      <c r="AT18" s="73">
        <v>36.615000000000002</v>
      </c>
      <c r="AU18" s="73">
        <v>53.076000000000001</v>
      </c>
      <c r="AV18" s="73">
        <v>14.829000000000001</v>
      </c>
      <c r="AW18" s="73">
        <v>0</v>
      </c>
      <c r="AX18" s="73">
        <v>0</v>
      </c>
      <c r="AY18" s="73">
        <v>5.79</v>
      </c>
      <c r="AZ18" s="73">
        <v>0</v>
      </c>
      <c r="BA18" s="73">
        <v>0</v>
      </c>
      <c r="BB18" s="73">
        <v>0</v>
      </c>
      <c r="BC18" s="73">
        <v>0</v>
      </c>
      <c r="BD18" s="73">
        <v>0</v>
      </c>
      <c r="BE18" s="73">
        <v>0</v>
      </c>
      <c r="BF18" s="73">
        <v>0</v>
      </c>
      <c r="BG18" s="73">
        <v>0</v>
      </c>
      <c r="BH18" s="73">
        <v>0</v>
      </c>
      <c r="BI18" s="73">
        <v>0</v>
      </c>
      <c r="BJ18" s="73">
        <v>0</v>
      </c>
      <c r="BK18" s="73">
        <v>0</v>
      </c>
      <c r="BL18" s="73">
        <v>2.84</v>
      </c>
      <c r="BM18" s="73">
        <v>84.308999999999997</v>
      </c>
      <c r="BN18" s="73">
        <v>0</v>
      </c>
      <c r="BO18" s="73">
        <v>0</v>
      </c>
      <c r="BP18" s="73">
        <v>0</v>
      </c>
      <c r="BQ18" s="73">
        <v>0</v>
      </c>
      <c r="BR18" s="73">
        <v>0</v>
      </c>
      <c r="BS18" s="73">
        <v>0</v>
      </c>
      <c r="BT18" s="73">
        <v>0</v>
      </c>
      <c r="BU18" s="73">
        <v>0</v>
      </c>
      <c r="BV18" s="73">
        <v>17.87</v>
      </c>
      <c r="BW18" s="73">
        <v>0</v>
      </c>
      <c r="BX18" s="73">
        <v>3.39</v>
      </c>
      <c r="BY18" s="73">
        <v>0</v>
      </c>
      <c r="BZ18" s="73">
        <v>104.392</v>
      </c>
      <c r="CA18" s="73">
        <v>0</v>
      </c>
      <c r="CB18" s="73">
        <v>0</v>
      </c>
      <c r="CC18" s="73">
        <v>0</v>
      </c>
      <c r="CD18" s="73">
        <v>0</v>
      </c>
      <c r="CE18" s="73">
        <v>0</v>
      </c>
      <c r="CF18" s="73">
        <v>6.8780000000000001</v>
      </c>
      <c r="CG18" s="73">
        <v>0</v>
      </c>
      <c r="CH18" s="73">
        <v>0</v>
      </c>
      <c r="CI18" s="73">
        <v>0</v>
      </c>
      <c r="CJ18" s="73">
        <v>0</v>
      </c>
      <c r="CK18" s="73">
        <v>13.073</v>
      </c>
      <c r="CL18" s="73">
        <v>19.565000000000001</v>
      </c>
      <c r="CM18" s="73">
        <v>8.1389999999999993</v>
      </c>
      <c r="CN18" s="73">
        <v>25.614999999999998</v>
      </c>
      <c r="CO18" s="73">
        <v>0</v>
      </c>
      <c r="CP18" s="73">
        <v>0</v>
      </c>
      <c r="CQ18" s="73">
        <v>0</v>
      </c>
      <c r="CR18" s="73">
        <v>0</v>
      </c>
      <c r="CS18" s="73">
        <v>27.388000000000002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3.6320000000000001</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36.615000000000002</v>
      </c>
      <c r="EV18" s="73">
        <v>53.076000000000001</v>
      </c>
      <c r="EW18" s="73">
        <v>14.829000000000001</v>
      </c>
      <c r="EX18" s="73">
        <v>0</v>
      </c>
      <c r="EY18" s="73">
        <v>0</v>
      </c>
      <c r="EZ18" s="73">
        <v>5.79</v>
      </c>
      <c r="FA18" s="73">
        <v>0</v>
      </c>
      <c r="FB18" s="73">
        <v>0</v>
      </c>
      <c r="FC18" s="73">
        <v>0</v>
      </c>
      <c r="FD18" s="73">
        <v>0</v>
      </c>
      <c r="FE18" s="73">
        <v>0</v>
      </c>
      <c r="FF18" s="73">
        <v>0</v>
      </c>
      <c r="FG18" s="73">
        <v>0</v>
      </c>
      <c r="FH18" s="73">
        <v>0</v>
      </c>
      <c r="FI18" s="73">
        <v>0</v>
      </c>
      <c r="FJ18" s="73">
        <v>0</v>
      </c>
      <c r="FK18" s="73">
        <v>0</v>
      </c>
      <c r="FL18" s="73">
        <v>0</v>
      </c>
      <c r="FM18" s="73">
        <v>2.84</v>
      </c>
      <c r="FN18" s="73">
        <v>84.308999999999997</v>
      </c>
      <c r="FO18" s="73">
        <v>0</v>
      </c>
      <c r="FP18" s="73">
        <v>0</v>
      </c>
      <c r="FQ18" s="73">
        <v>0</v>
      </c>
      <c r="FR18" s="73">
        <v>0</v>
      </c>
      <c r="FS18" s="73">
        <v>0</v>
      </c>
      <c r="FT18" s="73">
        <v>0</v>
      </c>
      <c r="FU18" s="73">
        <v>0</v>
      </c>
      <c r="FV18" s="73">
        <v>0</v>
      </c>
      <c r="FW18" s="73">
        <v>17.87</v>
      </c>
      <c r="FX18" s="73">
        <v>0</v>
      </c>
      <c r="FY18" s="73">
        <v>3.39</v>
      </c>
      <c r="FZ18" s="73">
        <v>0</v>
      </c>
      <c r="GA18" s="73">
        <v>104.392</v>
      </c>
      <c r="GB18" s="73">
        <v>0</v>
      </c>
      <c r="GC18" s="73">
        <v>0</v>
      </c>
      <c r="GD18" s="73">
        <v>0</v>
      </c>
      <c r="GE18" s="73">
        <v>0</v>
      </c>
      <c r="GF18" s="73">
        <v>0</v>
      </c>
      <c r="GG18" s="73">
        <v>6.8780000000000001</v>
      </c>
      <c r="GH18" s="73">
        <v>0</v>
      </c>
      <c r="GI18" s="73">
        <v>0</v>
      </c>
      <c r="GJ18" s="73">
        <v>0</v>
      </c>
      <c r="GK18" s="73">
        <v>0</v>
      </c>
      <c r="GL18" s="73">
        <v>13.073</v>
      </c>
      <c r="GM18" s="73">
        <v>19.565000000000001</v>
      </c>
      <c r="GN18" s="73">
        <v>8.1389999999999993</v>
      </c>
      <c r="GO18" s="73">
        <v>25.614999999999998</v>
      </c>
      <c r="GP18" s="73">
        <v>0</v>
      </c>
      <c r="GQ18" s="73">
        <v>0</v>
      </c>
      <c r="GR18" s="73">
        <v>0</v>
      </c>
      <c r="GS18" s="73">
        <v>0</v>
      </c>
      <c r="GT18" s="73">
        <v>27.388000000000002</v>
      </c>
      <c r="GU18" s="73">
        <v>0</v>
      </c>
      <c r="GV18" s="73">
        <v>0</v>
      </c>
      <c r="GW18" s="73">
        <v>0</v>
      </c>
      <c r="GX18" s="73">
        <v>0</v>
      </c>
      <c r="GY18" s="73">
        <v>0</v>
      </c>
      <c r="GZ18" s="73">
        <v>0</v>
      </c>
      <c r="HA18" s="73">
        <v>0</v>
      </c>
      <c r="HB18" s="73">
        <v>0</v>
      </c>
      <c r="HC18" s="73">
        <v>0</v>
      </c>
      <c r="HD18" s="73">
        <v>0</v>
      </c>
      <c r="HE18" s="73">
        <v>0</v>
      </c>
      <c r="HF18" s="73">
        <v>3.6320000000000001</v>
      </c>
      <c r="HG18" s="73">
        <v>0</v>
      </c>
      <c r="HH18" s="73">
        <v>0</v>
      </c>
      <c r="HI18" s="73">
        <v>0</v>
      </c>
      <c r="HJ18" s="73">
        <v>0</v>
      </c>
      <c r="HK18" s="73">
        <v>0</v>
      </c>
      <c r="HL18" s="73">
        <v>0</v>
      </c>
      <c r="HM18" s="73">
        <v>104.52</v>
      </c>
      <c r="HN18" s="73">
        <v>5.79</v>
      </c>
      <c r="HO18" s="73">
        <v>87.149000000000001</v>
      </c>
      <c r="HP18" s="73">
        <v>21.26</v>
      </c>
      <c r="HQ18" s="73">
        <v>104.392</v>
      </c>
      <c r="HR18" s="73">
        <v>0</v>
      </c>
      <c r="HS18" s="73">
        <v>6.8780000000000001</v>
      </c>
      <c r="HT18" s="73">
        <v>13.073</v>
      </c>
      <c r="HU18" s="73">
        <v>27.704000000000001</v>
      </c>
      <c r="HV18" s="73">
        <v>25.614999999999998</v>
      </c>
      <c r="HW18" s="73">
        <v>0</v>
      </c>
      <c r="HX18" s="73">
        <v>27.388000000000002</v>
      </c>
      <c r="HY18" s="73">
        <v>0</v>
      </c>
      <c r="HZ18" s="73">
        <v>0</v>
      </c>
      <c r="IA18" s="73">
        <v>3.6320000000000001</v>
      </c>
      <c r="IB18" s="73">
        <v>0</v>
      </c>
      <c r="IC18" s="73">
        <v>0</v>
      </c>
      <c r="ID18" s="73">
        <v>0</v>
      </c>
      <c r="IE18" s="73">
        <v>0</v>
      </c>
      <c r="IF18" s="73">
        <v>0</v>
      </c>
      <c r="IG18" s="73">
        <v>3.6320000000000001</v>
      </c>
      <c r="IH18" s="73">
        <v>104.52</v>
      </c>
      <c r="II18" s="73">
        <v>5.79</v>
      </c>
      <c r="IJ18" s="73">
        <v>87.149000000000001</v>
      </c>
      <c r="IK18" s="73">
        <v>21.26</v>
      </c>
      <c r="IL18" s="73">
        <v>104.392</v>
      </c>
      <c r="IM18" s="73">
        <v>0</v>
      </c>
      <c r="IN18" s="73">
        <v>6.8780000000000001</v>
      </c>
      <c r="IO18" s="73">
        <v>13.073</v>
      </c>
      <c r="IP18" s="73">
        <v>27.704000000000001</v>
      </c>
      <c r="IQ18" s="73">
        <v>25.614999999999998</v>
      </c>
      <c r="IR18" s="73">
        <v>0</v>
      </c>
      <c r="IS18" s="73">
        <v>27.388000000000002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4</v>
      </c>
      <c r="KF18" s="71">
        <v>0</v>
      </c>
      <c r="KG18" s="71">
        <v>5</v>
      </c>
      <c r="KH18" s="71">
        <v>1</v>
      </c>
      <c r="KI18" s="71">
        <v>2</v>
      </c>
      <c r="KJ18" s="71">
        <v>0</v>
      </c>
      <c r="KK18" s="71">
        <v>0</v>
      </c>
      <c r="KL18" s="71">
        <v>1</v>
      </c>
      <c r="KM18" s="71">
        <v>0</v>
      </c>
      <c r="KN18" s="71">
        <v>0</v>
      </c>
      <c r="KO18" s="71">
        <v>0</v>
      </c>
      <c r="KP18" s="71">
        <v>0</v>
      </c>
      <c r="KQ18" s="71">
        <v>0</v>
      </c>
      <c r="KR18" s="71">
        <v>0</v>
      </c>
      <c r="KS18" s="71">
        <v>0</v>
      </c>
      <c r="KT18" s="71">
        <v>0</v>
      </c>
      <c r="KU18" s="71">
        <v>0</v>
      </c>
      <c r="KV18" s="71">
        <v>0</v>
      </c>
      <c r="KW18" s="71">
        <v>0</v>
      </c>
      <c r="KX18" s="71">
        <v>0</v>
      </c>
      <c r="KY18" s="71">
        <v>1</v>
      </c>
      <c r="KZ18" s="71">
        <v>8</v>
      </c>
      <c r="LA18" s="71">
        <v>0</v>
      </c>
      <c r="LB18" s="71">
        <v>0</v>
      </c>
      <c r="LC18" s="71">
        <v>0</v>
      </c>
      <c r="LD18" s="71">
        <v>0</v>
      </c>
      <c r="LE18" s="71">
        <v>0</v>
      </c>
      <c r="LF18" s="71">
        <v>0</v>
      </c>
      <c r="LG18" s="71">
        <v>0</v>
      </c>
      <c r="LH18" s="71">
        <v>0</v>
      </c>
      <c r="LI18" s="71">
        <v>2</v>
      </c>
      <c r="LJ18" s="71">
        <v>0</v>
      </c>
      <c r="LK18" s="71">
        <v>1</v>
      </c>
      <c r="LL18" s="71">
        <v>0</v>
      </c>
      <c r="LM18" s="71">
        <v>12</v>
      </c>
      <c r="LN18" s="71">
        <v>0</v>
      </c>
      <c r="LO18" s="71">
        <v>0</v>
      </c>
      <c r="LP18" s="71">
        <v>0</v>
      </c>
      <c r="LQ18" s="71">
        <v>0</v>
      </c>
      <c r="LR18" s="71">
        <v>0</v>
      </c>
      <c r="LS18" s="71">
        <v>2</v>
      </c>
      <c r="LT18" s="71">
        <v>0</v>
      </c>
      <c r="LU18" s="71">
        <v>0</v>
      </c>
      <c r="LV18" s="71">
        <v>0</v>
      </c>
      <c r="LW18" s="71">
        <v>0</v>
      </c>
      <c r="LX18" s="71">
        <v>3</v>
      </c>
      <c r="LY18" s="71">
        <v>3</v>
      </c>
      <c r="LZ18" s="71">
        <v>1</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4</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5</v>
      </c>
      <c r="OI18" s="71">
        <v>1</v>
      </c>
      <c r="OJ18" s="71">
        <v>2</v>
      </c>
      <c r="OK18" s="71">
        <v>0</v>
      </c>
      <c r="OL18" s="71">
        <v>0</v>
      </c>
      <c r="OM18" s="71">
        <v>1</v>
      </c>
      <c r="ON18" s="71">
        <v>0</v>
      </c>
      <c r="OO18" s="71">
        <v>0</v>
      </c>
      <c r="OP18" s="71">
        <v>0</v>
      </c>
      <c r="OQ18" s="71">
        <v>0</v>
      </c>
      <c r="OR18" s="71">
        <v>0</v>
      </c>
      <c r="OS18" s="71">
        <v>0</v>
      </c>
      <c r="OT18" s="71">
        <v>0</v>
      </c>
      <c r="OU18" s="71">
        <v>0</v>
      </c>
      <c r="OV18" s="71">
        <v>0</v>
      </c>
      <c r="OW18" s="71">
        <v>0</v>
      </c>
      <c r="OX18" s="71">
        <v>0</v>
      </c>
      <c r="OY18" s="71">
        <v>0</v>
      </c>
      <c r="OZ18" s="71">
        <v>1</v>
      </c>
      <c r="PA18" s="71">
        <v>8</v>
      </c>
      <c r="PB18" s="71">
        <v>0</v>
      </c>
      <c r="PC18" s="71">
        <v>0</v>
      </c>
      <c r="PD18" s="71">
        <v>0</v>
      </c>
      <c r="PE18" s="71">
        <v>0</v>
      </c>
      <c r="PF18" s="71">
        <v>0</v>
      </c>
      <c r="PG18" s="71">
        <v>0</v>
      </c>
      <c r="PH18" s="71">
        <v>0</v>
      </c>
      <c r="PI18" s="71">
        <v>0</v>
      </c>
      <c r="PJ18" s="71">
        <v>2</v>
      </c>
      <c r="PK18" s="71">
        <v>0</v>
      </c>
      <c r="PL18" s="71">
        <v>1</v>
      </c>
      <c r="PM18" s="71">
        <v>0</v>
      </c>
      <c r="PN18" s="71">
        <v>12</v>
      </c>
      <c r="PO18" s="71">
        <v>0</v>
      </c>
      <c r="PP18" s="71">
        <v>0</v>
      </c>
      <c r="PQ18" s="71">
        <v>0</v>
      </c>
      <c r="PR18" s="71">
        <v>0</v>
      </c>
      <c r="PS18" s="71">
        <v>0</v>
      </c>
      <c r="PT18" s="71">
        <v>2</v>
      </c>
      <c r="PU18" s="71">
        <v>0</v>
      </c>
      <c r="PV18" s="71">
        <v>0</v>
      </c>
      <c r="PW18" s="71">
        <v>0</v>
      </c>
      <c r="PX18" s="71">
        <v>0</v>
      </c>
      <c r="PY18" s="71">
        <v>3</v>
      </c>
      <c r="PZ18" s="71">
        <v>3</v>
      </c>
      <c r="QA18" s="71">
        <v>1</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4</v>
      </c>
      <c r="QT18" s="71">
        <v>0</v>
      </c>
      <c r="QU18" s="71">
        <v>0</v>
      </c>
      <c r="QV18" s="71">
        <v>0</v>
      </c>
      <c r="QW18" s="71">
        <v>0</v>
      </c>
      <c r="QX18" s="71">
        <v>0</v>
      </c>
      <c r="QY18" s="71">
        <v>0</v>
      </c>
      <c r="QZ18" s="71">
        <v>8</v>
      </c>
      <c r="RA18" s="71">
        <v>1</v>
      </c>
      <c r="RB18" s="71">
        <v>9</v>
      </c>
      <c r="RC18" s="71">
        <v>3</v>
      </c>
      <c r="RD18" s="71">
        <v>12</v>
      </c>
      <c r="RE18" s="71">
        <v>0</v>
      </c>
      <c r="RF18" s="71">
        <v>2</v>
      </c>
      <c r="RG18" s="71">
        <v>3</v>
      </c>
      <c r="RH18" s="71">
        <v>4</v>
      </c>
      <c r="RI18" s="71">
        <v>3</v>
      </c>
      <c r="RJ18" s="71">
        <v>0</v>
      </c>
      <c r="RK18" s="71">
        <v>1</v>
      </c>
      <c r="RL18" s="71">
        <v>0</v>
      </c>
      <c r="RM18" s="71">
        <v>0</v>
      </c>
      <c r="RN18" s="71">
        <v>4</v>
      </c>
      <c r="RO18" s="71">
        <v>0</v>
      </c>
      <c r="RP18" s="71">
        <v>0</v>
      </c>
      <c r="RQ18" s="71">
        <v>0</v>
      </c>
      <c r="RR18" s="71">
        <v>0</v>
      </c>
      <c r="RS18" s="71">
        <v>0</v>
      </c>
      <c r="RT18" s="71">
        <v>4</v>
      </c>
      <c r="RU18" s="71">
        <v>8</v>
      </c>
      <c r="RV18" s="71">
        <v>1</v>
      </c>
      <c r="RW18" s="71">
        <v>9</v>
      </c>
      <c r="RX18" s="71">
        <v>3</v>
      </c>
      <c r="RY18" s="71">
        <v>12</v>
      </c>
      <c r="RZ18" s="71">
        <v>0</v>
      </c>
      <c r="SA18" s="71">
        <v>2</v>
      </c>
      <c r="SB18" s="71">
        <v>3</v>
      </c>
      <c r="SC18" s="71">
        <v>4</v>
      </c>
      <c r="SD18" s="71">
        <v>3</v>
      </c>
      <c r="SE18" s="71">
        <v>0</v>
      </c>
      <c r="SF18" s="71">
        <v>1</v>
      </c>
      <c r="SG18" s="71">
        <v>0</v>
      </c>
      <c r="SH18" s="71">
        <v>0</v>
      </c>
    </row>
    <row r="19" spans="1:502">
      <c r="A19" s="16" t="s">
        <v>1812</v>
      </c>
      <c r="B19" s="70">
        <v>11</v>
      </c>
      <c r="C19" s="70">
        <v>11</v>
      </c>
      <c r="D19" s="70">
        <v>1</v>
      </c>
      <c r="E19" s="70">
        <v>2014</v>
      </c>
      <c r="F19" s="70" t="s">
        <v>181</v>
      </c>
      <c r="G19" s="1073" t="s">
        <v>1801</v>
      </c>
      <c r="H19" s="70" t="s">
        <v>1802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7.5949999999999998</v>
      </c>
      <c r="AS19" s="73">
        <v>0</v>
      </c>
      <c r="AT19" s="73">
        <v>32.023000000000003</v>
      </c>
      <c r="AU19" s="73">
        <v>50.997</v>
      </c>
      <c r="AV19" s="73">
        <v>8.81</v>
      </c>
      <c r="AW19" s="73">
        <v>0</v>
      </c>
      <c r="AX19" s="73">
        <v>0</v>
      </c>
      <c r="AY19" s="73">
        <v>6.8289999999999997</v>
      </c>
      <c r="AZ19" s="73">
        <v>0</v>
      </c>
      <c r="BA19" s="73">
        <v>0</v>
      </c>
      <c r="BB19" s="73">
        <v>0</v>
      </c>
      <c r="BC19" s="73">
        <v>0</v>
      </c>
      <c r="BD19" s="73">
        <v>0</v>
      </c>
      <c r="BE19" s="73">
        <v>0</v>
      </c>
      <c r="BF19" s="73">
        <v>0</v>
      </c>
      <c r="BG19" s="73">
        <v>0</v>
      </c>
      <c r="BH19" s="73">
        <v>0</v>
      </c>
      <c r="BI19" s="73">
        <v>0</v>
      </c>
      <c r="BJ19" s="73">
        <v>0</v>
      </c>
      <c r="BK19" s="73">
        <v>0</v>
      </c>
      <c r="BL19" s="73">
        <v>2.76</v>
      </c>
      <c r="BM19" s="73">
        <v>81.597999999999999</v>
      </c>
      <c r="BN19" s="73">
        <v>0</v>
      </c>
      <c r="BO19" s="73">
        <v>0</v>
      </c>
      <c r="BP19" s="73">
        <v>0</v>
      </c>
      <c r="BQ19" s="73">
        <v>0</v>
      </c>
      <c r="BR19" s="73">
        <v>0</v>
      </c>
      <c r="BS19" s="73">
        <v>8.9160000000000004</v>
      </c>
      <c r="BT19" s="73">
        <v>0</v>
      </c>
      <c r="BU19" s="73">
        <v>0</v>
      </c>
      <c r="BV19" s="73">
        <v>17.527000000000001</v>
      </c>
      <c r="BW19" s="73">
        <v>0</v>
      </c>
      <c r="BX19" s="73">
        <v>3.2770000000000001</v>
      </c>
      <c r="BY19" s="73">
        <v>0</v>
      </c>
      <c r="BZ19" s="73">
        <v>98.861000000000004</v>
      </c>
      <c r="CA19" s="73">
        <v>0</v>
      </c>
      <c r="CB19" s="73">
        <v>0</v>
      </c>
      <c r="CC19" s="73">
        <v>0</v>
      </c>
      <c r="CD19" s="73">
        <v>0</v>
      </c>
      <c r="CE19" s="73">
        <v>0</v>
      </c>
      <c r="CF19" s="73">
        <v>15.069000000000001</v>
      </c>
      <c r="CG19" s="73">
        <v>0</v>
      </c>
      <c r="CH19" s="73">
        <v>0</v>
      </c>
      <c r="CI19" s="73">
        <v>0</v>
      </c>
      <c r="CJ19" s="73">
        <v>0</v>
      </c>
      <c r="CK19" s="73">
        <v>12.958</v>
      </c>
      <c r="CL19" s="73">
        <v>18.594999999999999</v>
      </c>
      <c r="CM19" s="73">
        <v>8.0440000000000005</v>
      </c>
      <c r="CN19" s="73">
        <v>23.893999999999998</v>
      </c>
      <c r="CO19" s="73">
        <v>0</v>
      </c>
      <c r="CP19" s="73">
        <v>0</v>
      </c>
      <c r="CQ19" s="73">
        <v>0</v>
      </c>
      <c r="CR19" s="73">
        <v>0</v>
      </c>
      <c r="CS19" s="73">
        <v>25.234000000000002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7.5949999999999998</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32.023000000000003</v>
      </c>
      <c r="EV19" s="73">
        <v>50.997</v>
      </c>
      <c r="EW19" s="73">
        <v>8.81</v>
      </c>
      <c r="EX19" s="73">
        <v>0</v>
      </c>
      <c r="EY19" s="73">
        <v>0</v>
      </c>
      <c r="EZ19" s="73">
        <v>6.8289999999999997</v>
      </c>
      <c r="FA19" s="73">
        <v>0</v>
      </c>
      <c r="FB19" s="73">
        <v>0</v>
      </c>
      <c r="FC19" s="73">
        <v>0</v>
      </c>
      <c r="FD19" s="73">
        <v>0</v>
      </c>
      <c r="FE19" s="73">
        <v>0</v>
      </c>
      <c r="FF19" s="73">
        <v>0</v>
      </c>
      <c r="FG19" s="73">
        <v>0</v>
      </c>
      <c r="FH19" s="73">
        <v>0</v>
      </c>
      <c r="FI19" s="73">
        <v>0</v>
      </c>
      <c r="FJ19" s="73">
        <v>0</v>
      </c>
      <c r="FK19" s="73">
        <v>0</v>
      </c>
      <c r="FL19" s="73">
        <v>0</v>
      </c>
      <c r="FM19" s="73">
        <v>2.76</v>
      </c>
      <c r="FN19" s="73">
        <v>81.597999999999999</v>
      </c>
      <c r="FO19" s="73">
        <v>0</v>
      </c>
      <c r="FP19" s="73">
        <v>0</v>
      </c>
      <c r="FQ19" s="73">
        <v>0</v>
      </c>
      <c r="FR19" s="73">
        <v>0</v>
      </c>
      <c r="FS19" s="73">
        <v>0</v>
      </c>
      <c r="FT19" s="73">
        <v>8.9160000000000004</v>
      </c>
      <c r="FU19" s="73">
        <v>0</v>
      </c>
      <c r="FV19" s="73">
        <v>0</v>
      </c>
      <c r="FW19" s="73">
        <v>17.527000000000001</v>
      </c>
      <c r="FX19" s="73">
        <v>0</v>
      </c>
      <c r="FY19" s="73">
        <v>3.2770000000000001</v>
      </c>
      <c r="FZ19" s="73">
        <v>0</v>
      </c>
      <c r="GA19" s="73">
        <v>98.861000000000004</v>
      </c>
      <c r="GB19" s="73">
        <v>0</v>
      </c>
      <c r="GC19" s="73">
        <v>0</v>
      </c>
      <c r="GD19" s="73">
        <v>0</v>
      </c>
      <c r="GE19" s="73">
        <v>0</v>
      </c>
      <c r="GF19" s="73">
        <v>0</v>
      </c>
      <c r="GG19" s="73">
        <v>15.069000000000001</v>
      </c>
      <c r="GH19" s="73">
        <v>0</v>
      </c>
      <c r="GI19" s="73">
        <v>0</v>
      </c>
      <c r="GJ19" s="73">
        <v>0</v>
      </c>
      <c r="GK19" s="73">
        <v>0</v>
      </c>
      <c r="GL19" s="73">
        <v>12.958</v>
      </c>
      <c r="GM19" s="73">
        <v>18.594999999999999</v>
      </c>
      <c r="GN19" s="73">
        <v>8.0440000000000005</v>
      </c>
      <c r="GO19" s="73">
        <v>23.893999999999998</v>
      </c>
      <c r="GP19" s="73">
        <v>0</v>
      </c>
      <c r="GQ19" s="73">
        <v>0</v>
      </c>
      <c r="GR19" s="73">
        <v>0</v>
      </c>
      <c r="GS19" s="73">
        <v>0</v>
      </c>
      <c r="GT19" s="73">
        <v>25.234000000000002</v>
      </c>
      <c r="GU19" s="73">
        <v>0</v>
      </c>
      <c r="GV19" s="73">
        <v>0</v>
      </c>
      <c r="GW19" s="73">
        <v>0</v>
      </c>
      <c r="GX19" s="73">
        <v>0</v>
      </c>
      <c r="GY19" s="73">
        <v>0</v>
      </c>
      <c r="GZ19" s="73">
        <v>0</v>
      </c>
      <c r="HA19" s="73">
        <v>0</v>
      </c>
      <c r="HB19" s="73">
        <v>0</v>
      </c>
      <c r="HC19" s="73">
        <v>0</v>
      </c>
      <c r="HD19" s="73">
        <v>0</v>
      </c>
      <c r="HE19" s="73">
        <v>0</v>
      </c>
      <c r="HF19" s="73">
        <v>7.5949999999999998</v>
      </c>
      <c r="HG19" s="73">
        <v>0</v>
      </c>
      <c r="HH19" s="73">
        <v>0</v>
      </c>
      <c r="HI19" s="73">
        <v>0</v>
      </c>
      <c r="HJ19" s="73">
        <v>0</v>
      </c>
      <c r="HK19" s="73">
        <v>0</v>
      </c>
      <c r="HL19" s="73">
        <v>0</v>
      </c>
      <c r="HM19" s="73">
        <v>91.83</v>
      </c>
      <c r="HN19" s="73">
        <v>6.8289999999999997</v>
      </c>
      <c r="HO19" s="73">
        <v>84.358000000000004</v>
      </c>
      <c r="HP19" s="73">
        <v>29.72</v>
      </c>
      <c r="HQ19" s="73">
        <v>98.861000000000004</v>
      </c>
      <c r="HR19" s="73">
        <v>0</v>
      </c>
      <c r="HS19" s="73">
        <v>15.069000000000001</v>
      </c>
      <c r="HT19" s="73">
        <v>12.958</v>
      </c>
      <c r="HU19" s="73">
        <v>26.638999999999999</v>
      </c>
      <c r="HV19" s="73">
        <v>23.893999999999998</v>
      </c>
      <c r="HW19" s="73">
        <v>0</v>
      </c>
      <c r="HX19" s="73">
        <v>25.234000000000002</v>
      </c>
      <c r="HY19" s="73">
        <v>0</v>
      </c>
      <c r="HZ19" s="73">
        <v>0</v>
      </c>
      <c r="IA19" s="73">
        <v>7.5949999999999998</v>
      </c>
      <c r="IB19" s="73">
        <v>0</v>
      </c>
      <c r="IC19" s="73">
        <v>0</v>
      </c>
      <c r="ID19" s="73">
        <v>0</v>
      </c>
      <c r="IE19" s="73">
        <v>0</v>
      </c>
      <c r="IF19" s="73">
        <v>0</v>
      </c>
      <c r="IG19" s="73">
        <v>7.5949999999999998</v>
      </c>
      <c r="IH19" s="73">
        <v>91.83</v>
      </c>
      <c r="II19" s="73">
        <v>6.8289999999999997</v>
      </c>
      <c r="IJ19" s="73">
        <v>84.358000000000004</v>
      </c>
      <c r="IK19" s="73">
        <v>29.72</v>
      </c>
      <c r="IL19" s="73">
        <v>98.861000000000004</v>
      </c>
      <c r="IM19" s="73">
        <v>0</v>
      </c>
      <c r="IN19" s="73">
        <v>15.069000000000001</v>
      </c>
      <c r="IO19" s="73">
        <v>12.958</v>
      </c>
      <c r="IP19" s="73">
        <v>26.638999999999999</v>
      </c>
      <c r="IQ19" s="73">
        <v>23.893999999999998</v>
      </c>
      <c r="IR19" s="73">
        <v>0</v>
      </c>
      <c r="IS19" s="73">
        <v>25.234000000000002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5</v>
      </c>
      <c r="KF19" s="71">
        <v>0</v>
      </c>
      <c r="KG19" s="71">
        <v>5</v>
      </c>
      <c r="KH19" s="71">
        <v>1</v>
      </c>
      <c r="KI19" s="71">
        <v>1</v>
      </c>
      <c r="KJ19" s="71">
        <v>0</v>
      </c>
      <c r="KK19" s="71">
        <v>0</v>
      </c>
      <c r="KL19" s="71">
        <v>1</v>
      </c>
      <c r="KM19" s="71">
        <v>0</v>
      </c>
      <c r="KN19" s="71">
        <v>0</v>
      </c>
      <c r="KO19" s="71">
        <v>0</v>
      </c>
      <c r="KP19" s="71">
        <v>0</v>
      </c>
      <c r="KQ19" s="71">
        <v>0</v>
      </c>
      <c r="KR19" s="71">
        <v>0</v>
      </c>
      <c r="KS19" s="71">
        <v>0</v>
      </c>
      <c r="KT19" s="71">
        <v>0</v>
      </c>
      <c r="KU19" s="71">
        <v>0</v>
      </c>
      <c r="KV19" s="71">
        <v>0</v>
      </c>
      <c r="KW19" s="71">
        <v>0</v>
      </c>
      <c r="KX19" s="71">
        <v>0</v>
      </c>
      <c r="KY19" s="71">
        <v>1</v>
      </c>
      <c r="KZ19" s="71">
        <v>8</v>
      </c>
      <c r="LA19" s="71">
        <v>0</v>
      </c>
      <c r="LB19" s="71">
        <v>0</v>
      </c>
      <c r="LC19" s="71">
        <v>0</v>
      </c>
      <c r="LD19" s="71">
        <v>0</v>
      </c>
      <c r="LE19" s="71">
        <v>0</v>
      </c>
      <c r="LF19" s="71">
        <v>1</v>
      </c>
      <c r="LG19" s="71">
        <v>0</v>
      </c>
      <c r="LH19" s="71">
        <v>0</v>
      </c>
      <c r="LI19" s="71">
        <v>2</v>
      </c>
      <c r="LJ19" s="71">
        <v>0</v>
      </c>
      <c r="LK19" s="71">
        <v>1</v>
      </c>
      <c r="LL19" s="71">
        <v>0</v>
      </c>
      <c r="LM19" s="71">
        <v>14</v>
      </c>
      <c r="LN19" s="71">
        <v>0</v>
      </c>
      <c r="LO19" s="71">
        <v>0</v>
      </c>
      <c r="LP19" s="71">
        <v>0</v>
      </c>
      <c r="LQ19" s="71">
        <v>0</v>
      </c>
      <c r="LR19" s="71">
        <v>0</v>
      </c>
      <c r="LS19" s="71">
        <v>3</v>
      </c>
      <c r="LT19" s="71">
        <v>0</v>
      </c>
      <c r="LU19" s="71">
        <v>0</v>
      </c>
      <c r="LV19" s="71">
        <v>0</v>
      </c>
      <c r="LW19" s="71">
        <v>0</v>
      </c>
      <c r="LX19" s="71">
        <v>3</v>
      </c>
      <c r="LY19" s="71">
        <v>3</v>
      </c>
      <c r="LZ19" s="71">
        <v>1</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5</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5</v>
      </c>
      <c r="OI19" s="71">
        <v>1</v>
      </c>
      <c r="OJ19" s="71">
        <v>1</v>
      </c>
      <c r="OK19" s="71">
        <v>0</v>
      </c>
      <c r="OL19" s="71">
        <v>0</v>
      </c>
      <c r="OM19" s="71">
        <v>1</v>
      </c>
      <c r="ON19" s="71">
        <v>0</v>
      </c>
      <c r="OO19" s="71">
        <v>0</v>
      </c>
      <c r="OP19" s="71">
        <v>0</v>
      </c>
      <c r="OQ19" s="71">
        <v>0</v>
      </c>
      <c r="OR19" s="71">
        <v>0</v>
      </c>
      <c r="OS19" s="71">
        <v>0</v>
      </c>
      <c r="OT19" s="71">
        <v>0</v>
      </c>
      <c r="OU19" s="71">
        <v>0</v>
      </c>
      <c r="OV19" s="71">
        <v>0</v>
      </c>
      <c r="OW19" s="71">
        <v>0</v>
      </c>
      <c r="OX19" s="71">
        <v>0</v>
      </c>
      <c r="OY19" s="71">
        <v>0</v>
      </c>
      <c r="OZ19" s="71">
        <v>1</v>
      </c>
      <c r="PA19" s="71">
        <v>8</v>
      </c>
      <c r="PB19" s="71">
        <v>0</v>
      </c>
      <c r="PC19" s="71">
        <v>0</v>
      </c>
      <c r="PD19" s="71">
        <v>0</v>
      </c>
      <c r="PE19" s="71">
        <v>0</v>
      </c>
      <c r="PF19" s="71">
        <v>0</v>
      </c>
      <c r="PG19" s="71">
        <v>1</v>
      </c>
      <c r="PH19" s="71">
        <v>0</v>
      </c>
      <c r="PI19" s="71">
        <v>0</v>
      </c>
      <c r="PJ19" s="71">
        <v>2</v>
      </c>
      <c r="PK19" s="71">
        <v>0</v>
      </c>
      <c r="PL19" s="71">
        <v>1</v>
      </c>
      <c r="PM19" s="71">
        <v>0</v>
      </c>
      <c r="PN19" s="71">
        <v>14</v>
      </c>
      <c r="PO19" s="71">
        <v>0</v>
      </c>
      <c r="PP19" s="71">
        <v>0</v>
      </c>
      <c r="PQ19" s="71">
        <v>0</v>
      </c>
      <c r="PR19" s="71">
        <v>0</v>
      </c>
      <c r="PS19" s="71">
        <v>0</v>
      </c>
      <c r="PT19" s="71">
        <v>3</v>
      </c>
      <c r="PU19" s="71">
        <v>0</v>
      </c>
      <c r="PV19" s="71">
        <v>0</v>
      </c>
      <c r="PW19" s="71">
        <v>0</v>
      </c>
      <c r="PX19" s="71">
        <v>0</v>
      </c>
      <c r="PY19" s="71">
        <v>3</v>
      </c>
      <c r="PZ19" s="71">
        <v>3</v>
      </c>
      <c r="QA19" s="71">
        <v>1</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5</v>
      </c>
      <c r="QT19" s="71">
        <v>0</v>
      </c>
      <c r="QU19" s="71">
        <v>0</v>
      </c>
      <c r="QV19" s="71">
        <v>0</v>
      </c>
      <c r="QW19" s="71">
        <v>0</v>
      </c>
      <c r="QX19" s="71">
        <v>0</v>
      </c>
      <c r="QY19" s="71">
        <v>0</v>
      </c>
      <c r="QZ19" s="71">
        <v>7</v>
      </c>
      <c r="RA19" s="71">
        <v>1</v>
      </c>
      <c r="RB19" s="71">
        <v>9</v>
      </c>
      <c r="RC19" s="71">
        <v>4</v>
      </c>
      <c r="RD19" s="71">
        <v>14</v>
      </c>
      <c r="RE19" s="71">
        <v>0</v>
      </c>
      <c r="RF19" s="71">
        <v>3</v>
      </c>
      <c r="RG19" s="71">
        <v>3</v>
      </c>
      <c r="RH19" s="71">
        <v>4</v>
      </c>
      <c r="RI19" s="71">
        <v>3</v>
      </c>
      <c r="RJ19" s="71">
        <v>0</v>
      </c>
      <c r="RK19" s="71">
        <v>1</v>
      </c>
      <c r="RL19" s="71">
        <v>0</v>
      </c>
      <c r="RM19" s="71">
        <v>0</v>
      </c>
      <c r="RN19" s="71">
        <v>5</v>
      </c>
      <c r="RO19" s="71">
        <v>0</v>
      </c>
      <c r="RP19" s="71">
        <v>0</v>
      </c>
      <c r="RQ19" s="71">
        <v>0</v>
      </c>
      <c r="RR19" s="71">
        <v>0</v>
      </c>
      <c r="RS19" s="71">
        <v>0</v>
      </c>
      <c r="RT19" s="71">
        <v>5</v>
      </c>
      <c r="RU19" s="71">
        <v>7</v>
      </c>
      <c r="RV19" s="71">
        <v>1</v>
      </c>
      <c r="RW19" s="71">
        <v>9</v>
      </c>
      <c r="RX19" s="71">
        <v>4</v>
      </c>
      <c r="RY19" s="71">
        <v>14</v>
      </c>
      <c r="RZ19" s="71">
        <v>0</v>
      </c>
      <c r="SA19" s="71">
        <v>3</v>
      </c>
      <c r="SB19" s="71">
        <v>3</v>
      </c>
      <c r="SC19" s="71">
        <v>4</v>
      </c>
      <c r="SD19" s="71">
        <v>3</v>
      </c>
      <c r="SE19" s="71">
        <v>0</v>
      </c>
      <c r="SF19" s="71">
        <v>1</v>
      </c>
      <c r="SG19" s="71">
        <v>0</v>
      </c>
      <c r="SH19" s="71">
        <v>0</v>
      </c>
    </row>
    <row r="20" spans="1:502">
      <c r="A20" s="16" t="s">
        <v>1813</v>
      </c>
      <c r="B20" s="70">
        <v>12</v>
      </c>
      <c r="C20" s="70">
        <v>12</v>
      </c>
      <c r="D20" s="70">
        <v>1</v>
      </c>
      <c r="E20" s="70">
        <v>2015</v>
      </c>
      <c r="F20" s="70" t="s">
        <v>182</v>
      </c>
      <c r="G20" s="1073" t="s">
        <v>1801</v>
      </c>
      <c r="H20" s="70" t="s">
        <v>1802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7.2450000000000001</v>
      </c>
      <c r="AS20" s="73">
        <v>0</v>
      </c>
      <c r="AT20" s="73">
        <v>32.427</v>
      </c>
      <c r="AU20" s="73">
        <v>47.64</v>
      </c>
      <c r="AV20" s="73">
        <v>12.244</v>
      </c>
      <c r="AW20" s="73">
        <v>0</v>
      </c>
      <c r="AX20" s="73">
        <v>0</v>
      </c>
      <c r="AY20" s="73">
        <v>6.4390000000000001</v>
      </c>
      <c r="AZ20" s="73">
        <v>0</v>
      </c>
      <c r="BA20" s="73">
        <v>0</v>
      </c>
      <c r="BB20" s="73">
        <v>0</v>
      </c>
      <c r="BC20" s="73">
        <v>0</v>
      </c>
      <c r="BD20" s="73">
        <v>0</v>
      </c>
      <c r="BE20" s="73">
        <v>0</v>
      </c>
      <c r="BF20" s="73">
        <v>0</v>
      </c>
      <c r="BG20" s="73">
        <v>0</v>
      </c>
      <c r="BH20" s="73">
        <v>0</v>
      </c>
      <c r="BI20" s="73">
        <v>0</v>
      </c>
      <c r="BJ20" s="73">
        <v>0</v>
      </c>
      <c r="BK20" s="73">
        <v>0</v>
      </c>
      <c r="BL20" s="73">
        <v>0</v>
      </c>
      <c r="BM20" s="73">
        <v>61.798000000000002</v>
      </c>
      <c r="BN20" s="73">
        <v>0</v>
      </c>
      <c r="BO20" s="73">
        <v>0</v>
      </c>
      <c r="BP20" s="73">
        <v>0</v>
      </c>
      <c r="BQ20" s="73">
        <v>0</v>
      </c>
      <c r="BR20" s="73">
        <v>0</v>
      </c>
      <c r="BS20" s="73">
        <v>8.6620000000000008</v>
      </c>
      <c r="BT20" s="73">
        <v>0</v>
      </c>
      <c r="BU20" s="73">
        <v>0</v>
      </c>
      <c r="BV20" s="73">
        <v>16.713000000000001</v>
      </c>
      <c r="BW20" s="73">
        <v>0</v>
      </c>
      <c r="BX20" s="73">
        <v>2.7229999999999999</v>
      </c>
      <c r="BY20" s="73">
        <v>0</v>
      </c>
      <c r="BZ20" s="73">
        <v>98.712000000000003</v>
      </c>
      <c r="CA20" s="73">
        <v>0</v>
      </c>
      <c r="CB20" s="73">
        <v>0</v>
      </c>
      <c r="CC20" s="73">
        <v>0</v>
      </c>
      <c r="CD20" s="73">
        <v>0</v>
      </c>
      <c r="CE20" s="73">
        <v>0</v>
      </c>
      <c r="CF20" s="73">
        <v>14.605</v>
      </c>
      <c r="CG20" s="73">
        <v>0</v>
      </c>
      <c r="CH20" s="73">
        <v>0</v>
      </c>
      <c r="CI20" s="73">
        <v>0</v>
      </c>
      <c r="CJ20" s="73">
        <v>0</v>
      </c>
      <c r="CK20" s="73">
        <v>13.6</v>
      </c>
      <c r="CL20" s="73">
        <v>16.838999999999999</v>
      </c>
      <c r="CM20" s="73">
        <v>9.125</v>
      </c>
      <c r="CN20" s="73">
        <v>23.512</v>
      </c>
      <c r="CO20" s="73">
        <v>0</v>
      </c>
      <c r="CP20" s="73">
        <v>0</v>
      </c>
      <c r="CQ20" s="73">
        <v>0</v>
      </c>
      <c r="CR20" s="73">
        <v>0</v>
      </c>
      <c r="CS20" s="73">
        <v>24.625</v>
      </c>
      <c r="CT20" s="73">
        <v>0</v>
      </c>
      <c r="CU20" s="73">
        <v>0</v>
      </c>
      <c r="CV20" s="73">
        <v>0</v>
      </c>
      <c r="CW20" s="73">
        <v>16.696999999999999</v>
      </c>
      <c r="CX20" s="73">
        <v>0</v>
      </c>
      <c r="CY20" s="73">
        <v>0</v>
      </c>
      <c r="CZ20" s="73">
        <v>0</v>
      </c>
      <c r="DA20" s="73">
        <v>0</v>
      </c>
      <c r="DB20" s="73">
        <v>0</v>
      </c>
      <c r="DC20" s="73">
        <v>0</v>
      </c>
      <c r="DD20" s="73">
        <v>0</v>
      </c>
      <c r="DE20" s="73">
        <v>0</v>
      </c>
      <c r="DF20" s="73">
        <v>0</v>
      </c>
      <c r="DG20" s="73">
        <v>0</v>
      </c>
      <c r="DH20" s="73">
        <v>0</v>
      </c>
      <c r="DI20" s="73">
        <v>0</v>
      </c>
      <c r="DJ20" s="73">
        <v>7.2450000000000001</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32.427</v>
      </c>
      <c r="EV20" s="73">
        <v>47.64</v>
      </c>
      <c r="EW20" s="73">
        <v>12.244</v>
      </c>
      <c r="EX20" s="73">
        <v>0</v>
      </c>
      <c r="EY20" s="73">
        <v>0</v>
      </c>
      <c r="EZ20" s="73">
        <v>6.4390000000000001</v>
      </c>
      <c r="FA20" s="73">
        <v>0</v>
      </c>
      <c r="FB20" s="73">
        <v>0</v>
      </c>
      <c r="FC20" s="73">
        <v>0</v>
      </c>
      <c r="FD20" s="73">
        <v>0</v>
      </c>
      <c r="FE20" s="73">
        <v>0</v>
      </c>
      <c r="FF20" s="73">
        <v>0</v>
      </c>
      <c r="FG20" s="73">
        <v>0</v>
      </c>
      <c r="FH20" s="73">
        <v>0</v>
      </c>
      <c r="FI20" s="73">
        <v>0</v>
      </c>
      <c r="FJ20" s="73">
        <v>0</v>
      </c>
      <c r="FK20" s="73">
        <v>0</v>
      </c>
      <c r="FL20" s="73">
        <v>0</v>
      </c>
      <c r="FM20" s="73">
        <v>0</v>
      </c>
      <c r="FN20" s="73">
        <v>61.798000000000002</v>
      </c>
      <c r="FO20" s="73">
        <v>0</v>
      </c>
      <c r="FP20" s="73">
        <v>0</v>
      </c>
      <c r="FQ20" s="73">
        <v>0</v>
      </c>
      <c r="FR20" s="73">
        <v>0</v>
      </c>
      <c r="FS20" s="73">
        <v>0</v>
      </c>
      <c r="FT20" s="73">
        <v>8.6620000000000008</v>
      </c>
      <c r="FU20" s="73">
        <v>0</v>
      </c>
      <c r="FV20" s="73">
        <v>0</v>
      </c>
      <c r="FW20" s="73">
        <v>16.713000000000001</v>
      </c>
      <c r="FX20" s="73">
        <v>0</v>
      </c>
      <c r="FY20" s="73">
        <v>2.7229999999999999</v>
      </c>
      <c r="FZ20" s="73">
        <v>0</v>
      </c>
      <c r="GA20" s="73">
        <v>98.712000000000003</v>
      </c>
      <c r="GB20" s="73">
        <v>0</v>
      </c>
      <c r="GC20" s="73">
        <v>0</v>
      </c>
      <c r="GD20" s="73">
        <v>0</v>
      </c>
      <c r="GE20" s="73">
        <v>0</v>
      </c>
      <c r="GF20" s="73">
        <v>0</v>
      </c>
      <c r="GG20" s="73">
        <v>14.605</v>
      </c>
      <c r="GH20" s="73">
        <v>0</v>
      </c>
      <c r="GI20" s="73">
        <v>0</v>
      </c>
      <c r="GJ20" s="73">
        <v>0</v>
      </c>
      <c r="GK20" s="73">
        <v>0</v>
      </c>
      <c r="GL20" s="73">
        <v>13.6</v>
      </c>
      <c r="GM20" s="73">
        <v>16.838999999999999</v>
      </c>
      <c r="GN20" s="73">
        <v>9.125</v>
      </c>
      <c r="GO20" s="73">
        <v>23.512</v>
      </c>
      <c r="GP20" s="73">
        <v>0</v>
      </c>
      <c r="GQ20" s="73">
        <v>0</v>
      </c>
      <c r="GR20" s="73">
        <v>0</v>
      </c>
      <c r="GS20" s="73">
        <v>0</v>
      </c>
      <c r="GT20" s="73">
        <v>24.625</v>
      </c>
      <c r="GU20" s="73">
        <v>0</v>
      </c>
      <c r="GV20" s="73">
        <v>0</v>
      </c>
      <c r="GW20" s="73">
        <v>0</v>
      </c>
      <c r="GX20" s="73">
        <v>16.696999999999999</v>
      </c>
      <c r="GY20" s="73">
        <v>0</v>
      </c>
      <c r="GZ20" s="73">
        <v>0</v>
      </c>
      <c r="HA20" s="73">
        <v>0</v>
      </c>
      <c r="HB20" s="73">
        <v>0</v>
      </c>
      <c r="HC20" s="73">
        <v>0</v>
      </c>
      <c r="HD20" s="73">
        <v>0</v>
      </c>
      <c r="HE20" s="73">
        <v>0</v>
      </c>
      <c r="HF20" s="73">
        <v>7.2450000000000001</v>
      </c>
      <c r="HG20" s="73">
        <v>0</v>
      </c>
      <c r="HH20" s="73">
        <v>0</v>
      </c>
      <c r="HI20" s="73">
        <v>0</v>
      </c>
      <c r="HJ20" s="73">
        <v>0</v>
      </c>
      <c r="HK20" s="73">
        <v>0</v>
      </c>
      <c r="HL20" s="73">
        <v>0</v>
      </c>
      <c r="HM20" s="73">
        <v>92.311000000000007</v>
      </c>
      <c r="HN20" s="73">
        <v>6.4390000000000001</v>
      </c>
      <c r="HO20" s="73">
        <v>61.798000000000002</v>
      </c>
      <c r="HP20" s="73">
        <v>28.097999999999999</v>
      </c>
      <c r="HQ20" s="73">
        <v>98.712000000000003</v>
      </c>
      <c r="HR20" s="73">
        <v>0</v>
      </c>
      <c r="HS20" s="73">
        <v>14.605</v>
      </c>
      <c r="HT20" s="73">
        <v>13.6</v>
      </c>
      <c r="HU20" s="73">
        <v>25.963999999999999</v>
      </c>
      <c r="HV20" s="73">
        <v>23.512</v>
      </c>
      <c r="HW20" s="73">
        <v>0</v>
      </c>
      <c r="HX20" s="73">
        <v>41.322000000000003</v>
      </c>
      <c r="HY20" s="73">
        <v>0</v>
      </c>
      <c r="HZ20" s="73">
        <v>0</v>
      </c>
      <c r="IA20" s="73">
        <v>7.2450000000000001</v>
      </c>
      <c r="IB20" s="73">
        <v>0</v>
      </c>
      <c r="IC20" s="73">
        <v>0</v>
      </c>
      <c r="ID20" s="73">
        <v>0</v>
      </c>
      <c r="IE20" s="73">
        <v>0</v>
      </c>
      <c r="IF20" s="73">
        <v>0</v>
      </c>
      <c r="IG20" s="73">
        <v>7.2450000000000001</v>
      </c>
      <c r="IH20" s="73">
        <v>92.311000000000007</v>
      </c>
      <c r="II20" s="73">
        <v>6.4390000000000001</v>
      </c>
      <c r="IJ20" s="73">
        <v>61.798000000000002</v>
      </c>
      <c r="IK20" s="73">
        <v>28.097999999999999</v>
      </c>
      <c r="IL20" s="73">
        <v>98.712000000000003</v>
      </c>
      <c r="IM20" s="73">
        <v>0</v>
      </c>
      <c r="IN20" s="73">
        <v>14.605</v>
      </c>
      <c r="IO20" s="73">
        <v>13.6</v>
      </c>
      <c r="IP20" s="73">
        <v>25.963999999999999</v>
      </c>
      <c r="IQ20" s="73">
        <v>23.512</v>
      </c>
      <c r="IR20" s="73">
        <v>0</v>
      </c>
      <c r="IS20" s="73">
        <v>41.322000000000003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5</v>
      </c>
      <c r="KF20" s="71">
        <v>0</v>
      </c>
      <c r="KG20" s="71">
        <v>5</v>
      </c>
      <c r="KH20" s="71">
        <v>1</v>
      </c>
      <c r="KI20" s="71">
        <v>2</v>
      </c>
      <c r="KJ20" s="71">
        <v>0</v>
      </c>
      <c r="KK20" s="71">
        <v>0</v>
      </c>
      <c r="KL20" s="71">
        <v>1</v>
      </c>
      <c r="KM20" s="71">
        <v>0</v>
      </c>
      <c r="KN20" s="71">
        <v>0</v>
      </c>
      <c r="KO20" s="71">
        <v>0</v>
      </c>
      <c r="KP20" s="71">
        <v>0</v>
      </c>
      <c r="KQ20" s="71">
        <v>0</v>
      </c>
      <c r="KR20" s="71">
        <v>0</v>
      </c>
      <c r="KS20" s="71">
        <v>0</v>
      </c>
      <c r="KT20" s="71">
        <v>0</v>
      </c>
      <c r="KU20" s="71">
        <v>0</v>
      </c>
      <c r="KV20" s="71">
        <v>0</v>
      </c>
      <c r="KW20" s="71">
        <v>0</v>
      </c>
      <c r="KX20" s="71">
        <v>0</v>
      </c>
      <c r="KY20" s="71">
        <v>0</v>
      </c>
      <c r="KZ20" s="71">
        <v>7</v>
      </c>
      <c r="LA20" s="71">
        <v>0</v>
      </c>
      <c r="LB20" s="71">
        <v>0</v>
      </c>
      <c r="LC20" s="71">
        <v>0</v>
      </c>
      <c r="LD20" s="71">
        <v>0</v>
      </c>
      <c r="LE20" s="71">
        <v>0</v>
      </c>
      <c r="LF20" s="71">
        <v>1</v>
      </c>
      <c r="LG20" s="71">
        <v>0</v>
      </c>
      <c r="LH20" s="71">
        <v>0</v>
      </c>
      <c r="LI20" s="71">
        <v>2</v>
      </c>
      <c r="LJ20" s="71">
        <v>0</v>
      </c>
      <c r="LK20" s="71">
        <v>1</v>
      </c>
      <c r="LL20" s="71">
        <v>0</v>
      </c>
      <c r="LM20" s="71">
        <v>14</v>
      </c>
      <c r="LN20" s="71">
        <v>0</v>
      </c>
      <c r="LO20" s="71">
        <v>0</v>
      </c>
      <c r="LP20" s="71">
        <v>0</v>
      </c>
      <c r="LQ20" s="71">
        <v>0</v>
      </c>
      <c r="LR20" s="71">
        <v>0</v>
      </c>
      <c r="LS20" s="71">
        <v>3</v>
      </c>
      <c r="LT20" s="71">
        <v>0</v>
      </c>
      <c r="LU20" s="71">
        <v>0</v>
      </c>
      <c r="LV20" s="71">
        <v>0</v>
      </c>
      <c r="LW20" s="71">
        <v>0</v>
      </c>
      <c r="LX20" s="71">
        <v>3</v>
      </c>
      <c r="LY20" s="71">
        <v>3</v>
      </c>
      <c r="LZ20" s="71">
        <v>1</v>
      </c>
      <c r="MA20" s="71">
        <v>3</v>
      </c>
      <c r="MB20" s="71">
        <v>0</v>
      </c>
      <c r="MC20" s="71">
        <v>0</v>
      </c>
      <c r="MD20" s="71">
        <v>0</v>
      </c>
      <c r="ME20" s="71">
        <v>0</v>
      </c>
      <c r="MF20" s="71">
        <v>1</v>
      </c>
      <c r="MG20" s="71">
        <v>0</v>
      </c>
      <c r="MH20" s="71">
        <v>0</v>
      </c>
      <c r="MI20" s="71">
        <v>0</v>
      </c>
      <c r="MJ20" s="71">
        <v>1</v>
      </c>
      <c r="MK20" s="71">
        <v>0</v>
      </c>
      <c r="ML20" s="71">
        <v>0</v>
      </c>
      <c r="MM20" s="71">
        <v>0</v>
      </c>
      <c r="MN20" s="71">
        <v>0</v>
      </c>
      <c r="MO20" s="71">
        <v>0</v>
      </c>
      <c r="MP20" s="71">
        <v>0</v>
      </c>
      <c r="MQ20" s="71">
        <v>0</v>
      </c>
      <c r="MR20" s="71">
        <v>0</v>
      </c>
      <c r="MS20" s="71">
        <v>0</v>
      </c>
      <c r="MT20" s="71">
        <v>0</v>
      </c>
      <c r="MU20" s="71">
        <v>0</v>
      </c>
      <c r="MV20" s="71">
        <v>0</v>
      </c>
      <c r="MW20" s="71">
        <v>5</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5</v>
      </c>
      <c r="OI20" s="71">
        <v>1</v>
      </c>
      <c r="OJ20" s="71">
        <v>2</v>
      </c>
      <c r="OK20" s="71">
        <v>0</v>
      </c>
      <c r="OL20" s="71">
        <v>0</v>
      </c>
      <c r="OM20" s="71">
        <v>1</v>
      </c>
      <c r="ON20" s="71">
        <v>0</v>
      </c>
      <c r="OO20" s="71">
        <v>0</v>
      </c>
      <c r="OP20" s="71">
        <v>0</v>
      </c>
      <c r="OQ20" s="71">
        <v>0</v>
      </c>
      <c r="OR20" s="71">
        <v>0</v>
      </c>
      <c r="OS20" s="71">
        <v>0</v>
      </c>
      <c r="OT20" s="71">
        <v>0</v>
      </c>
      <c r="OU20" s="71">
        <v>0</v>
      </c>
      <c r="OV20" s="71">
        <v>0</v>
      </c>
      <c r="OW20" s="71">
        <v>0</v>
      </c>
      <c r="OX20" s="71">
        <v>0</v>
      </c>
      <c r="OY20" s="71">
        <v>0</v>
      </c>
      <c r="OZ20" s="71">
        <v>0</v>
      </c>
      <c r="PA20" s="71">
        <v>7</v>
      </c>
      <c r="PB20" s="71">
        <v>0</v>
      </c>
      <c r="PC20" s="71">
        <v>0</v>
      </c>
      <c r="PD20" s="71">
        <v>0</v>
      </c>
      <c r="PE20" s="71">
        <v>0</v>
      </c>
      <c r="PF20" s="71">
        <v>0</v>
      </c>
      <c r="PG20" s="71">
        <v>1</v>
      </c>
      <c r="PH20" s="71">
        <v>0</v>
      </c>
      <c r="PI20" s="71">
        <v>0</v>
      </c>
      <c r="PJ20" s="71">
        <v>2</v>
      </c>
      <c r="PK20" s="71">
        <v>0</v>
      </c>
      <c r="PL20" s="71">
        <v>1</v>
      </c>
      <c r="PM20" s="71">
        <v>0</v>
      </c>
      <c r="PN20" s="71">
        <v>14</v>
      </c>
      <c r="PO20" s="71">
        <v>0</v>
      </c>
      <c r="PP20" s="71">
        <v>0</v>
      </c>
      <c r="PQ20" s="71">
        <v>0</v>
      </c>
      <c r="PR20" s="71">
        <v>0</v>
      </c>
      <c r="PS20" s="71">
        <v>0</v>
      </c>
      <c r="PT20" s="71">
        <v>3</v>
      </c>
      <c r="PU20" s="71">
        <v>0</v>
      </c>
      <c r="PV20" s="71">
        <v>0</v>
      </c>
      <c r="PW20" s="71">
        <v>0</v>
      </c>
      <c r="PX20" s="71">
        <v>0</v>
      </c>
      <c r="PY20" s="71">
        <v>3</v>
      </c>
      <c r="PZ20" s="71">
        <v>3</v>
      </c>
      <c r="QA20" s="71">
        <v>1</v>
      </c>
      <c r="QB20" s="71">
        <v>3</v>
      </c>
      <c r="QC20" s="71">
        <v>0</v>
      </c>
      <c r="QD20" s="71">
        <v>0</v>
      </c>
      <c r="QE20" s="71">
        <v>0</v>
      </c>
      <c r="QF20" s="71">
        <v>0</v>
      </c>
      <c r="QG20" s="71">
        <v>1</v>
      </c>
      <c r="QH20" s="71">
        <v>0</v>
      </c>
      <c r="QI20" s="71">
        <v>0</v>
      </c>
      <c r="QJ20" s="71">
        <v>0</v>
      </c>
      <c r="QK20" s="71">
        <v>1</v>
      </c>
      <c r="QL20" s="71">
        <v>0</v>
      </c>
      <c r="QM20" s="71">
        <v>0</v>
      </c>
      <c r="QN20" s="71">
        <v>0</v>
      </c>
      <c r="QO20" s="71">
        <v>0</v>
      </c>
      <c r="QP20" s="71">
        <v>0</v>
      </c>
      <c r="QQ20" s="71">
        <v>0</v>
      </c>
      <c r="QR20" s="71">
        <v>0</v>
      </c>
      <c r="QS20" s="71">
        <v>5</v>
      </c>
      <c r="QT20" s="71">
        <v>0</v>
      </c>
      <c r="QU20" s="71">
        <v>0</v>
      </c>
      <c r="QV20" s="71">
        <v>0</v>
      </c>
      <c r="QW20" s="71">
        <v>0</v>
      </c>
      <c r="QX20" s="71">
        <v>0</v>
      </c>
      <c r="QY20" s="71">
        <v>0</v>
      </c>
      <c r="QZ20" s="71">
        <v>8</v>
      </c>
      <c r="RA20" s="71">
        <v>1</v>
      </c>
      <c r="RB20" s="71">
        <v>7</v>
      </c>
      <c r="RC20" s="71">
        <v>4</v>
      </c>
      <c r="RD20" s="71">
        <v>14</v>
      </c>
      <c r="RE20" s="71">
        <v>0</v>
      </c>
      <c r="RF20" s="71">
        <v>3</v>
      </c>
      <c r="RG20" s="71">
        <v>3</v>
      </c>
      <c r="RH20" s="71">
        <v>4</v>
      </c>
      <c r="RI20" s="71">
        <v>3</v>
      </c>
      <c r="RJ20" s="71">
        <v>0</v>
      </c>
      <c r="RK20" s="71">
        <v>2</v>
      </c>
      <c r="RL20" s="71">
        <v>0</v>
      </c>
      <c r="RM20" s="71">
        <v>0</v>
      </c>
      <c r="RN20" s="71">
        <v>5</v>
      </c>
      <c r="RO20" s="71">
        <v>0</v>
      </c>
      <c r="RP20" s="71">
        <v>0</v>
      </c>
      <c r="RQ20" s="71">
        <v>0</v>
      </c>
      <c r="RR20" s="71">
        <v>0</v>
      </c>
      <c r="RS20" s="71">
        <v>0</v>
      </c>
      <c r="RT20" s="71">
        <v>5</v>
      </c>
      <c r="RU20" s="71">
        <v>8</v>
      </c>
      <c r="RV20" s="71">
        <v>1</v>
      </c>
      <c r="RW20" s="71">
        <v>7</v>
      </c>
      <c r="RX20" s="71">
        <v>4</v>
      </c>
      <c r="RY20" s="71">
        <v>14</v>
      </c>
      <c r="RZ20" s="71">
        <v>0</v>
      </c>
      <c r="SA20" s="71">
        <v>3</v>
      </c>
      <c r="SB20" s="71">
        <v>3</v>
      </c>
      <c r="SC20" s="71">
        <v>4</v>
      </c>
      <c r="SD20" s="71">
        <v>3</v>
      </c>
      <c r="SE20" s="71">
        <v>0</v>
      </c>
      <c r="SF20" s="71">
        <v>2</v>
      </c>
      <c r="SG20" s="71">
        <v>0</v>
      </c>
      <c r="SH20" s="71">
        <v>0</v>
      </c>
    </row>
    <row r="21" spans="1:502">
      <c r="A21" s="16" t="s">
        <v>1814</v>
      </c>
      <c r="B21" s="70">
        <v>13</v>
      </c>
      <c r="C21" s="70">
        <v>13</v>
      </c>
      <c r="D21" s="70">
        <v>1</v>
      </c>
      <c r="E21" s="70">
        <v>2016</v>
      </c>
      <c r="F21" s="70" t="s">
        <v>155</v>
      </c>
      <c r="G21" s="1073" t="s">
        <v>1801</v>
      </c>
      <c r="H21" s="70" t="s">
        <v>1802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5.5709999999999997</v>
      </c>
      <c r="AS21" s="73">
        <v>0</v>
      </c>
      <c r="AT21" s="73">
        <v>34.685000000000002</v>
      </c>
      <c r="AU21" s="73">
        <v>39.128999999999998</v>
      </c>
      <c r="AV21" s="73">
        <v>11.523999999999999</v>
      </c>
      <c r="AW21" s="73">
        <v>0</v>
      </c>
      <c r="AX21" s="73">
        <v>0</v>
      </c>
      <c r="AY21" s="73">
        <v>6.2610000000000001</v>
      </c>
      <c r="AZ21" s="73">
        <v>0</v>
      </c>
      <c r="BA21" s="73">
        <v>0</v>
      </c>
      <c r="BB21" s="73">
        <v>0</v>
      </c>
      <c r="BC21" s="73">
        <v>0</v>
      </c>
      <c r="BD21" s="73">
        <v>0</v>
      </c>
      <c r="BE21" s="73">
        <v>0</v>
      </c>
      <c r="BF21" s="73">
        <v>0</v>
      </c>
      <c r="BG21" s="73">
        <v>0</v>
      </c>
      <c r="BH21" s="73">
        <v>0</v>
      </c>
      <c r="BI21" s="73">
        <v>0</v>
      </c>
      <c r="BJ21" s="73">
        <v>0</v>
      </c>
      <c r="BK21" s="73">
        <v>0</v>
      </c>
      <c r="BL21" s="73">
        <v>0</v>
      </c>
      <c r="BM21" s="73">
        <v>55.402999999999999</v>
      </c>
      <c r="BN21" s="73">
        <v>0</v>
      </c>
      <c r="BO21" s="73">
        <v>0</v>
      </c>
      <c r="BP21" s="73">
        <v>0</v>
      </c>
      <c r="BQ21" s="73">
        <v>0</v>
      </c>
      <c r="BR21" s="73">
        <v>0</v>
      </c>
      <c r="BS21" s="73">
        <v>8.5879999999999992</v>
      </c>
      <c r="BT21" s="73">
        <v>0</v>
      </c>
      <c r="BU21" s="73">
        <v>0</v>
      </c>
      <c r="BV21" s="73">
        <v>16.643999999999998</v>
      </c>
      <c r="BW21" s="73">
        <v>0</v>
      </c>
      <c r="BX21" s="73">
        <v>2.7010000000000001</v>
      </c>
      <c r="BY21" s="73">
        <v>0</v>
      </c>
      <c r="BZ21" s="73">
        <v>90.643000000000001</v>
      </c>
      <c r="CA21" s="73">
        <v>0</v>
      </c>
      <c r="CB21" s="73">
        <v>0</v>
      </c>
      <c r="CC21" s="73">
        <v>0</v>
      </c>
      <c r="CD21" s="73">
        <v>0</v>
      </c>
      <c r="CE21" s="73">
        <v>0</v>
      </c>
      <c r="CF21" s="73">
        <v>11.727</v>
      </c>
      <c r="CG21" s="73">
        <v>0</v>
      </c>
      <c r="CH21" s="73">
        <v>0</v>
      </c>
      <c r="CI21" s="73">
        <v>0</v>
      </c>
      <c r="CJ21" s="73">
        <v>0</v>
      </c>
      <c r="CK21" s="73">
        <v>13.481</v>
      </c>
      <c r="CL21" s="73">
        <v>18.417999999999999</v>
      </c>
      <c r="CM21" s="73">
        <v>8.7349999999999994</v>
      </c>
      <c r="CN21" s="73">
        <v>23.972999999999999</v>
      </c>
      <c r="CO21" s="73">
        <v>0</v>
      </c>
      <c r="CP21" s="73">
        <v>0</v>
      </c>
      <c r="CQ21" s="73">
        <v>0</v>
      </c>
      <c r="CR21" s="73">
        <v>0</v>
      </c>
      <c r="CS21" s="73">
        <v>25.108000000000001</v>
      </c>
      <c r="CT21" s="73">
        <v>0</v>
      </c>
      <c r="CU21" s="73">
        <v>0</v>
      </c>
      <c r="CV21" s="73">
        <v>0</v>
      </c>
      <c r="CW21" s="73">
        <v>16.134</v>
      </c>
      <c r="CX21" s="73">
        <v>0</v>
      </c>
      <c r="CY21" s="73">
        <v>0</v>
      </c>
      <c r="CZ21" s="73">
        <v>0</v>
      </c>
      <c r="DA21" s="73">
        <v>0</v>
      </c>
      <c r="DB21" s="73">
        <v>0</v>
      </c>
      <c r="DC21" s="73">
        <v>0</v>
      </c>
      <c r="DD21" s="73">
        <v>0</v>
      </c>
      <c r="DE21" s="73">
        <v>0</v>
      </c>
      <c r="DF21" s="73">
        <v>0</v>
      </c>
      <c r="DG21" s="73">
        <v>0</v>
      </c>
      <c r="DH21" s="73">
        <v>0</v>
      </c>
      <c r="DI21" s="73">
        <v>0</v>
      </c>
      <c r="DJ21" s="73">
        <v>5.5709999999999997</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34.685000000000002</v>
      </c>
      <c r="EV21" s="73">
        <v>39.128999999999998</v>
      </c>
      <c r="EW21" s="73">
        <v>11.523999999999999</v>
      </c>
      <c r="EX21" s="73">
        <v>0</v>
      </c>
      <c r="EY21" s="73">
        <v>0</v>
      </c>
      <c r="EZ21" s="73">
        <v>6.2610000000000001</v>
      </c>
      <c r="FA21" s="73">
        <v>0</v>
      </c>
      <c r="FB21" s="73">
        <v>0</v>
      </c>
      <c r="FC21" s="73">
        <v>0</v>
      </c>
      <c r="FD21" s="73">
        <v>0</v>
      </c>
      <c r="FE21" s="73">
        <v>0</v>
      </c>
      <c r="FF21" s="73">
        <v>0</v>
      </c>
      <c r="FG21" s="73">
        <v>0</v>
      </c>
      <c r="FH21" s="73">
        <v>0</v>
      </c>
      <c r="FI21" s="73">
        <v>0</v>
      </c>
      <c r="FJ21" s="73">
        <v>0</v>
      </c>
      <c r="FK21" s="73">
        <v>0</v>
      </c>
      <c r="FL21" s="73">
        <v>0</v>
      </c>
      <c r="FM21" s="73">
        <v>0</v>
      </c>
      <c r="FN21" s="73">
        <v>55.402999999999999</v>
      </c>
      <c r="FO21" s="73">
        <v>0</v>
      </c>
      <c r="FP21" s="73">
        <v>0</v>
      </c>
      <c r="FQ21" s="73">
        <v>0</v>
      </c>
      <c r="FR21" s="73">
        <v>0</v>
      </c>
      <c r="FS21" s="73">
        <v>0</v>
      </c>
      <c r="FT21" s="73">
        <v>8.5879999999999992</v>
      </c>
      <c r="FU21" s="73">
        <v>0</v>
      </c>
      <c r="FV21" s="73">
        <v>0</v>
      </c>
      <c r="FW21" s="73">
        <v>16.643999999999998</v>
      </c>
      <c r="FX21" s="73">
        <v>0</v>
      </c>
      <c r="FY21" s="73">
        <v>2.7010000000000001</v>
      </c>
      <c r="FZ21" s="73">
        <v>0</v>
      </c>
      <c r="GA21" s="73">
        <v>90.643000000000001</v>
      </c>
      <c r="GB21" s="73">
        <v>0</v>
      </c>
      <c r="GC21" s="73">
        <v>0</v>
      </c>
      <c r="GD21" s="73">
        <v>0</v>
      </c>
      <c r="GE21" s="73">
        <v>0</v>
      </c>
      <c r="GF21" s="73">
        <v>0</v>
      </c>
      <c r="GG21" s="73">
        <v>11.727</v>
      </c>
      <c r="GH21" s="73">
        <v>0</v>
      </c>
      <c r="GI21" s="73">
        <v>0</v>
      </c>
      <c r="GJ21" s="73">
        <v>0</v>
      </c>
      <c r="GK21" s="73">
        <v>0</v>
      </c>
      <c r="GL21" s="73">
        <v>13.481</v>
      </c>
      <c r="GM21" s="73">
        <v>18.417999999999999</v>
      </c>
      <c r="GN21" s="73">
        <v>8.7349999999999994</v>
      </c>
      <c r="GO21" s="73">
        <v>23.972999999999999</v>
      </c>
      <c r="GP21" s="73">
        <v>0</v>
      </c>
      <c r="GQ21" s="73">
        <v>0</v>
      </c>
      <c r="GR21" s="73">
        <v>0</v>
      </c>
      <c r="GS21" s="73">
        <v>0</v>
      </c>
      <c r="GT21" s="73">
        <v>25.108000000000001</v>
      </c>
      <c r="GU21" s="73">
        <v>0</v>
      </c>
      <c r="GV21" s="73">
        <v>0</v>
      </c>
      <c r="GW21" s="73">
        <v>0</v>
      </c>
      <c r="GX21" s="73">
        <v>16.134</v>
      </c>
      <c r="GY21" s="73">
        <v>0</v>
      </c>
      <c r="GZ21" s="73">
        <v>0</v>
      </c>
      <c r="HA21" s="73">
        <v>0</v>
      </c>
      <c r="HB21" s="73">
        <v>0</v>
      </c>
      <c r="HC21" s="73">
        <v>0</v>
      </c>
      <c r="HD21" s="73">
        <v>0</v>
      </c>
      <c r="HE21" s="73">
        <v>0</v>
      </c>
      <c r="HF21" s="73">
        <v>5.5709999999999997</v>
      </c>
      <c r="HG21" s="73">
        <v>0</v>
      </c>
      <c r="HH21" s="73">
        <v>0</v>
      </c>
      <c r="HI21" s="73">
        <v>0</v>
      </c>
      <c r="HJ21" s="73">
        <v>0</v>
      </c>
      <c r="HK21" s="73">
        <v>0</v>
      </c>
      <c r="HL21" s="73">
        <v>0</v>
      </c>
      <c r="HM21" s="73">
        <v>85.337999999999994</v>
      </c>
      <c r="HN21" s="73">
        <v>6.2610000000000001</v>
      </c>
      <c r="HO21" s="73">
        <v>55.402999999999999</v>
      </c>
      <c r="HP21" s="73">
        <v>27.933</v>
      </c>
      <c r="HQ21" s="73">
        <v>90.643000000000001</v>
      </c>
      <c r="HR21" s="73">
        <v>0</v>
      </c>
      <c r="HS21" s="73">
        <v>11.727</v>
      </c>
      <c r="HT21" s="73">
        <v>13.481</v>
      </c>
      <c r="HU21" s="73">
        <v>27.152999999999999</v>
      </c>
      <c r="HV21" s="73">
        <v>23.972999999999999</v>
      </c>
      <c r="HW21" s="73">
        <v>0</v>
      </c>
      <c r="HX21" s="73">
        <v>41.241999999999997</v>
      </c>
      <c r="HY21" s="73">
        <v>0</v>
      </c>
      <c r="HZ21" s="73">
        <v>0</v>
      </c>
      <c r="IA21" s="73">
        <v>5.5709999999999997</v>
      </c>
      <c r="IB21" s="73">
        <v>0</v>
      </c>
      <c r="IC21" s="73">
        <v>0</v>
      </c>
      <c r="ID21" s="73">
        <v>0</v>
      </c>
      <c r="IE21" s="73">
        <v>0</v>
      </c>
      <c r="IF21" s="73">
        <v>0</v>
      </c>
      <c r="IG21" s="73">
        <v>5.5709999999999997</v>
      </c>
      <c r="IH21" s="73">
        <v>85.337999999999994</v>
      </c>
      <c r="II21" s="73">
        <v>6.2610000000000001</v>
      </c>
      <c r="IJ21" s="73">
        <v>55.402999999999999</v>
      </c>
      <c r="IK21" s="73">
        <v>27.933</v>
      </c>
      <c r="IL21" s="73">
        <v>90.643000000000001</v>
      </c>
      <c r="IM21" s="73">
        <v>0</v>
      </c>
      <c r="IN21" s="73">
        <v>11.727</v>
      </c>
      <c r="IO21" s="73">
        <v>13.481</v>
      </c>
      <c r="IP21" s="73">
        <v>27.152999999999999</v>
      </c>
      <c r="IQ21" s="73">
        <v>23.972999999999999</v>
      </c>
      <c r="IR21" s="73">
        <v>0</v>
      </c>
      <c r="IS21" s="73">
        <v>41.241999999999997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5</v>
      </c>
      <c r="KF21" s="71">
        <v>0</v>
      </c>
      <c r="KG21" s="71">
        <v>5</v>
      </c>
      <c r="KH21" s="71">
        <v>1</v>
      </c>
      <c r="KI21" s="71">
        <v>2</v>
      </c>
      <c r="KJ21" s="71">
        <v>0</v>
      </c>
      <c r="KK21" s="71">
        <v>0</v>
      </c>
      <c r="KL21" s="71">
        <v>1</v>
      </c>
      <c r="KM21" s="71">
        <v>0</v>
      </c>
      <c r="KN21" s="71">
        <v>0</v>
      </c>
      <c r="KO21" s="71">
        <v>0</v>
      </c>
      <c r="KP21" s="71">
        <v>0</v>
      </c>
      <c r="KQ21" s="71">
        <v>0</v>
      </c>
      <c r="KR21" s="71">
        <v>0</v>
      </c>
      <c r="KS21" s="71">
        <v>0</v>
      </c>
      <c r="KT21" s="71">
        <v>0</v>
      </c>
      <c r="KU21" s="71">
        <v>0</v>
      </c>
      <c r="KV21" s="71">
        <v>0</v>
      </c>
      <c r="KW21" s="71">
        <v>0</v>
      </c>
      <c r="KX21" s="71">
        <v>0</v>
      </c>
      <c r="KY21" s="71">
        <v>0</v>
      </c>
      <c r="KZ21" s="71">
        <v>6</v>
      </c>
      <c r="LA21" s="71">
        <v>0</v>
      </c>
      <c r="LB21" s="71">
        <v>0</v>
      </c>
      <c r="LC21" s="71">
        <v>0</v>
      </c>
      <c r="LD21" s="71">
        <v>0</v>
      </c>
      <c r="LE21" s="71">
        <v>0</v>
      </c>
      <c r="LF21" s="71">
        <v>1</v>
      </c>
      <c r="LG21" s="71">
        <v>0</v>
      </c>
      <c r="LH21" s="71">
        <v>0</v>
      </c>
      <c r="LI21" s="71">
        <v>2</v>
      </c>
      <c r="LJ21" s="71">
        <v>0</v>
      </c>
      <c r="LK21" s="71">
        <v>1</v>
      </c>
      <c r="LL21" s="71">
        <v>0</v>
      </c>
      <c r="LM21" s="71">
        <v>12</v>
      </c>
      <c r="LN21" s="71">
        <v>0</v>
      </c>
      <c r="LO21" s="71">
        <v>0</v>
      </c>
      <c r="LP21" s="71">
        <v>0</v>
      </c>
      <c r="LQ21" s="71">
        <v>0</v>
      </c>
      <c r="LR21" s="71">
        <v>0</v>
      </c>
      <c r="LS21" s="71">
        <v>2</v>
      </c>
      <c r="LT21" s="71">
        <v>0</v>
      </c>
      <c r="LU21" s="71">
        <v>0</v>
      </c>
      <c r="LV21" s="71">
        <v>0</v>
      </c>
      <c r="LW21" s="71">
        <v>0</v>
      </c>
      <c r="LX21" s="71">
        <v>3</v>
      </c>
      <c r="LY21" s="71">
        <v>3</v>
      </c>
      <c r="LZ21" s="71">
        <v>1</v>
      </c>
      <c r="MA21" s="71">
        <v>3</v>
      </c>
      <c r="MB21" s="71">
        <v>0</v>
      </c>
      <c r="MC21" s="71">
        <v>0</v>
      </c>
      <c r="MD21" s="71">
        <v>0</v>
      </c>
      <c r="ME21" s="71">
        <v>0</v>
      </c>
      <c r="MF21" s="71">
        <v>1</v>
      </c>
      <c r="MG21" s="71">
        <v>0</v>
      </c>
      <c r="MH21" s="71">
        <v>0</v>
      </c>
      <c r="MI21" s="71">
        <v>0</v>
      </c>
      <c r="MJ21" s="71">
        <v>1</v>
      </c>
      <c r="MK21" s="71">
        <v>0</v>
      </c>
      <c r="ML21" s="71">
        <v>0</v>
      </c>
      <c r="MM21" s="71">
        <v>0</v>
      </c>
      <c r="MN21" s="71">
        <v>0</v>
      </c>
      <c r="MO21" s="71">
        <v>0</v>
      </c>
      <c r="MP21" s="71">
        <v>0</v>
      </c>
      <c r="MQ21" s="71">
        <v>0</v>
      </c>
      <c r="MR21" s="71">
        <v>0</v>
      </c>
      <c r="MS21" s="71">
        <v>0</v>
      </c>
      <c r="MT21" s="71">
        <v>0</v>
      </c>
      <c r="MU21" s="71">
        <v>0</v>
      </c>
      <c r="MV21" s="71">
        <v>0</v>
      </c>
      <c r="MW21" s="71">
        <v>5</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5</v>
      </c>
      <c r="OI21" s="71">
        <v>1</v>
      </c>
      <c r="OJ21" s="71">
        <v>2</v>
      </c>
      <c r="OK21" s="71">
        <v>0</v>
      </c>
      <c r="OL21" s="71">
        <v>0</v>
      </c>
      <c r="OM21" s="71">
        <v>1</v>
      </c>
      <c r="ON21" s="71">
        <v>0</v>
      </c>
      <c r="OO21" s="71">
        <v>0</v>
      </c>
      <c r="OP21" s="71">
        <v>0</v>
      </c>
      <c r="OQ21" s="71">
        <v>0</v>
      </c>
      <c r="OR21" s="71">
        <v>0</v>
      </c>
      <c r="OS21" s="71">
        <v>0</v>
      </c>
      <c r="OT21" s="71">
        <v>0</v>
      </c>
      <c r="OU21" s="71">
        <v>0</v>
      </c>
      <c r="OV21" s="71">
        <v>0</v>
      </c>
      <c r="OW21" s="71">
        <v>0</v>
      </c>
      <c r="OX21" s="71">
        <v>0</v>
      </c>
      <c r="OY21" s="71">
        <v>0</v>
      </c>
      <c r="OZ21" s="71">
        <v>0</v>
      </c>
      <c r="PA21" s="71">
        <v>6</v>
      </c>
      <c r="PB21" s="71">
        <v>0</v>
      </c>
      <c r="PC21" s="71">
        <v>0</v>
      </c>
      <c r="PD21" s="71">
        <v>0</v>
      </c>
      <c r="PE21" s="71">
        <v>0</v>
      </c>
      <c r="PF21" s="71">
        <v>0</v>
      </c>
      <c r="PG21" s="71">
        <v>1</v>
      </c>
      <c r="PH21" s="71">
        <v>0</v>
      </c>
      <c r="PI21" s="71">
        <v>0</v>
      </c>
      <c r="PJ21" s="71">
        <v>2</v>
      </c>
      <c r="PK21" s="71">
        <v>0</v>
      </c>
      <c r="PL21" s="71">
        <v>1</v>
      </c>
      <c r="PM21" s="71">
        <v>0</v>
      </c>
      <c r="PN21" s="71">
        <v>12</v>
      </c>
      <c r="PO21" s="71">
        <v>0</v>
      </c>
      <c r="PP21" s="71">
        <v>0</v>
      </c>
      <c r="PQ21" s="71">
        <v>0</v>
      </c>
      <c r="PR21" s="71">
        <v>0</v>
      </c>
      <c r="PS21" s="71">
        <v>0</v>
      </c>
      <c r="PT21" s="71">
        <v>2</v>
      </c>
      <c r="PU21" s="71">
        <v>0</v>
      </c>
      <c r="PV21" s="71">
        <v>0</v>
      </c>
      <c r="PW21" s="71">
        <v>0</v>
      </c>
      <c r="PX21" s="71">
        <v>0</v>
      </c>
      <c r="PY21" s="71">
        <v>3</v>
      </c>
      <c r="PZ21" s="71">
        <v>3</v>
      </c>
      <c r="QA21" s="71">
        <v>1</v>
      </c>
      <c r="QB21" s="71">
        <v>3</v>
      </c>
      <c r="QC21" s="71">
        <v>0</v>
      </c>
      <c r="QD21" s="71">
        <v>0</v>
      </c>
      <c r="QE21" s="71">
        <v>0</v>
      </c>
      <c r="QF21" s="71">
        <v>0</v>
      </c>
      <c r="QG21" s="71">
        <v>1</v>
      </c>
      <c r="QH21" s="71">
        <v>0</v>
      </c>
      <c r="QI21" s="71">
        <v>0</v>
      </c>
      <c r="QJ21" s="71">
        <v>0</v>
      </c>
      <c r="QK21" s="71">
        <v>1</v>
      </c>
      <c r="QL21" s="71">
        <v>0</v>
      </c>
      <c r="QM21" s="71">
        <v>0</v>
      </c>
      <c r="QN21" s="71">
        <v>0</v>
      </c>
      <c r="QO21" s="71">
        <v>0</v>
      </c>
      <c r="QP21" s="71">
        <v>0</v>
      </c>
      <c r="QQ21" s="71">
        <v>0</v>
      </c>
      <c r="QR21" s="71">
        <v>0</v>
      </c>
      <c r="QS21" s="71">
        <v>5</v>
      </c>
      <c r="QT21" s="71">
        <v>0</v>
      </c>
      <c r="QU21" s="71">
        <v>0</v>
      </c>
      <c r="QV21" s="71">
        <v>0</v>
      </c>
      <c r="QW21" s="71">
        <v>0</v>
      </c>
      <c r="QX21" s="71">
        <v>0</v>
      </c>
      <c r="QY21" s="71">
        <v>0</v>
      </c>
      <c r="QZ21" s="71">
        <v>8</v>
      </c>
      <c r="RA21" s="71">
        <v>1</v>
      </c>
      <c r="RB21" s="71">
        <v>6</v>
      </c>
      <c r="RC21" s="71">
        <v>4</v>
      </c>
      <c r="RD21" s="71">
        <v>12</v>
      </c>
      <c r="RE21" s="71">
        <v>0</v>
      </c>
      <c r="RF21" s="71">
        <v>2</v>
      </c>
      <c r="RG21" s="71">
        <v>3</v>
      </c>
      <c r="RH21" s="71">
        <v>4</v>
      </c>
      <c r="RI21" s="71">
        <v>3</v>
      </c>
      <c r="RJ21" s="71">
        <v>0</v>
      </c>
      <c r="RK21" s="71">
        <v>2</v>
      </c>
      <c r="RL21" s="71">
        <v>0</v>
      </c>
      <c r="RM21" s="71">
        <v>0</v>
      </c>
      <c r="RN21" s="71">
        <v>5</v>
      </c>
      <c r="RO21" s="71">
        <v>0</v>
      </c>
      <c r="RP21" s="71">
        <v>0</v>
      </c>
      <c r="RQ21" s="71">
        <v>0</v>
      </c>
      <c r="RR21" s="71">
        <v>0</v>
      </c>
      <c r="RS21" s="71">
        <v>0</v>
      </c>
      <c r="RT21" s="71">
        <v>5</v>
      </c>
      <c r="RU21" s="71">
        <v>8</v>
      </c>
      <c r="RV21" s="71">
        <v>1</v>
      </c>
      <c r="RW21" s="71">
        <v>6</v>
      </c>
      <c r="RX21" s="71">
        <v>4</v>
      </c>
      <c r="RY21" s="71">
        <v>12</v>
      </c>
      <c r="RZ21" s="71">
        <v>0</v>
      </c>
      <c r="SA21" s="71">
        <v>2</v>
      </c>
      <c r="SB21" s="71">
        <v>3</v>
      </c>
      <c r="SC21" s="71">
        <v>4</v>
      </c>
      <c r="SD21" s="71">
        <v>3</v>
      </c>
      <c r="SE21" s="71">
        <v>0</v>
      </c>
      <c r="SF21" s="71">
        <v>2</v>
      </c>
      <c r="SG21" s="71">
        <v>0</v>
      </c>
      <c r="SH21" s="71">
        <v>0</v>
      </c>
    </row>
    <row r="22" spans="1:502">
      <c r="A22" s="16" t="s">
        <v>1815</v>
      </c>
      <c r="B22" s="70">
        <v>14</v>
      </c>
      <c r="C22" s="70">
        <v>14</v>
      </c>
      <c r="D22" s="70">
        <v>1</v>
      </c>
      <c r="E22" s="70">
        <v>2017</v>
      </c>
      <c r="F22" s="70" t="s">
        <v>156</v>
      </c>
      <c r="G22" s="1073" t="s">
        <v>1801</v>
      </c>
      <c r="H22" s="70" t="s">
        <v>1802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7.3159999999999998</v>
      </c>
      <c r="AS22" s="73">
        <v>0</v>
      </c>
      <c r="AT22" s="73">
        <v>33.414000000000001</v>
      </c>
      <c r="AU22" s="73">
        <v>33.911000000000001</v>
      </c>
      <c r="AV22" s="73">
        <v>9.3360000000000003</v>
      </c>
      <c r="AW22" s="73">
        <v>0</v>
      </c>
      <c r="AX22" s="73">
        <v>0</v>
      </c>
      <c r="AY22" s="73">
        <v>6.1159999999999997</v>
      </c>
      <c r="AZ22" s="73">
        <v>0</v>
      </c>
      <c r="BA22" s="73">
        <v>0</v>
      </c>
      <c r="BB22" s="73">
        <v>0</v>
      </c>
      <c r="BC22" s="73">
        <v>0</v>
      </c>
      <c r="BD22" s="73">
        <v>0</v>
      </c>
      <c r="BE22" s="73">
        <v>0</v>
      </c>
      <c r="BF22" s="73">
        <v>0</v>
      </c>
      <c r="BG22" s="73">
        <v>0</v>
      </c>
      <c r="BH22" s="73">
        <v>0</v>
      </c>
      <c r="BI22" s="73">
        <v>0</v>
      </c>
      <c r="BJ22" s="73">
        <v>0</v>
      </c>
      <c r="BK22" s="73">
        <v>0</v>
      </c>
      <c r="BL22" s="73">
        <v>0</v>
      </c>
      <c r="BM22" s="73">
        <v>57.308999999999997</v>
      </c>
      <c r="BN22" s="73">
        <v>0</v>
      </c>
      <c r="BO22" s="73">
        <v>0</v>
      </c>
      <c r="BP22" s="73">
        <v>0</v>
      </c>
      <c r="BQ22" s="73">
        <v>0</v>
      </c>
      <c r="BR22" s="73">
        <v>0</v>
      </c>
      <c r="BS22" s="73">
        <v>8.34</v>
      </c>
      <c r="BT22" s="73">
        <v>0</v>
      </c>
      <c r="BU22" s="73">
        <v>0</v>
      </c>
      <c r="BV22" s="73">
        <v>10.311999999999999</v>
      </c>
      <c r="BW22" s="73">
        <v>0</v>
      </c>
      <c r="BX22" s="73">
        <v>2.6</v>
      </c>
      <c r="BY22" s="73">
        <v>0</v>
      </c>
      <c r="BZ22" s="73">
        <v>74.475999999999999</v>
      </c>
      <c r="CA22" s="73">
        <v>0</v>
      </c>
      <c r="CB22" s="73">
        <v>0</v>
      </c>
      <c r="CC22" s="73">
        <v>0</v>
      </c>
      <c r="CD22" s="73">
        <v>0</v>
      </c>
      <c r="CE22" s="73">
        <v>0</v>
      </c>
      <c r="CF22" s="73">
        <v>10.395</v>
      </c>
      <c r="CG22" s="73">
        <v>0</v>
      </c>
      <c r="CH22" s="73">
        <v>0</v>
      </c>
      <c r="CI22" s="73">
        <v>0</v>
      </c>
      <c r="CJ22" s="73">
        <v>0</v>
      </c>
      <c r="CK22" s="73">
        <v>12.32</v>
      </c>
      <c r="CL22" s="73">
        <v>18.055</v>
      </c>
      <c r="CM22" s="73">
        <v>8.5470000000000006</v>
      </c>
      <c r="CN22" s="73">
        <v>23.209</v>
      </c>
      <c r="CO22" s="73">
        <v>0</v>
      </c>
      <c r="CP22" s="73">
        <v>0</v>
      </c>
      <c r="CQ22" s="73">
        <v>0</v>
      </c>
      <c r="CR22" s="73">
        <v>0</v>
      </c>
      <c r="CS22" s="73">
        <v>23.734999999999999</v>
      </c>
      <c r="CT22" s="73">
        <v>0</v>
      </c>
      <c r="CU22" s="73">
        <v>0</v>
      </c>
      <c r="CV22" s="73">
        <v>0</v>
      </c>
      <c r="CW22" s="73">
        <v>15.538</v>
      </c>
      <c r="CX22" s="73">
        <v>0</v>
      </c>
      <c r="CY22" s="73">
        <v>0</v>
      </c>
      <c r="CZ22" s="73">
        <v>0</v>
      </c>
      <c r="DA22" s="73">
        <v>0</v>
      </c>
      <c r="DB22" s="73">
        <v>0</v>
      </c>
      <c r="DC22" s="73">
        <v>0</v>
      </c>
      <c r="DD22" s="73">
        <v>0</v>
      </c>
      <c r="DE22" s="73">
        <v>0</v>
      </c>
      <c r="DF22" s="73">
        <v>0</v>
      </c>
      <c r="DG22" s="73">
        <v>0</v>
      </c>
      <c r="DH22" s="73">
        <v>0</v>
      </c>
      <c r="DI22" s="73">
        <v>0</v>
      </c>
      <c r="DJ22" s="73">
        <v>7.3159999999999998</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33.414000000000001</v>
      </c>
      <c r="EV22" s="73">
        <v>33.911000000000001</v>
      </c>
      <c r="EW22" s="73">
        <v>9.3360000000000003</v>
      </c>
      <c r="EX22" s="73">
        <v>0</v>
      </c>
      <c r="EY22" s="73">
        <v>0</v>
      </c>
      <c r="EZ22" s="73">
        <v>6.1159999999999997</v>
      </c>
      <c r="FA22" s="73">
        <v>0</v>
      </c>
      <c r="FB22" s="73">
        <v>0</v>
      </c>
      <c r="FC22" s="73">
        <v>0</v>
      </c>
      <c r="FD22" s="73">
        <v>0</v>
      </c>
      <c r="FE22" s="73">
        <v>0</v>
      </c>
      <c r="FF22" s="73">
        <v>0</v>
      </c>
      <c r="FG22" s="73">
        <v>0</v>
      </c>
      <c r="FH22" s="73">
        <v>0</v>
      </c>
      <c r="FI22" s="73">
        <v>0</v>
      </c>
      <c r="FJ22" s="73">
        <v>0</v>
      </c>
      <c r="FK22" s="73">
        <v>0</v>
      </c>
      <c r="FL22" s="73">
        <v>0</v>
      </c>
      <c r="FM22" s="73">
        <v>0</v>
      </c>
      <c r="FN22" s="73">
        <v>57.308999999999997</v>
      </c>
      <c r="FO22" s="73">
        <v>0</v>
      </c>
      <c r="FP22" s="73">
        <v>0</v>
      </c>
      <c r="FQ22" s="73">
        <v>0</v>
      </c>
      <c r="FR22" s="73">
        <v>0</v>
      </c>
      <c r="FS22" s="73">
        <v>0</v>
      </c>
      <c r="FT22" s="73">
        <v>8.34</v>
      </c>
      <c r="FU22" s="73">
        <v>0</v>
      </c>
      <c r="FV22" s="73">
        <v>0</v>
      </c>
      <c r="FW22" s="73">
        <v>10.311999999999999</v>
      </c>
      <c r="FX22" s="73">
        <v>0</v>
      </c>
      <c r="FY22" s="73">
        <v>2.6</v>
      </c>
      <c r="FZ22" s="73">
        <v>0</v>
      </c>
      <c r="GA22" s="73">
        <v>74.475999999999999</v>
      </c>
      <c r="GB22" s="73">
        <v>0</v>
      </c>
      <c r="GC22" s="73">
        <v>0</v>
      </c>
      <c r="GD22" s="73">
        <v>0</v>
      </c>
      <c r="GE22" s="73">
        <v>0</v>
      </c>
      <c r="GF22" s="73">
        <v>0</v>
      </c>
      <c r="GG22" s="73">
        <v>10.395</v>
      </c>
      <c r="GH22" s="73">
        <v>0</v>
      </c>
      <c r="GI22" s="73">
        <v>0</v>
      </c>
      <c r="GJ22" s="73">
        <v>0</v>
      </c>
      <c r="GK22" s="73">
        <v>0</v>
      </c>
      <c r="GL22" s="73">
        <v>12.32</v>
      </c>
      <c r="GM22" s="73">
        <v>18.055</v>
      </c>
      <c r="GN22" s="73">
        <v>8.5470000000000006</v>
      </c>
      <c r="GO22" s="73">
        <v>23.209</v>
      </c>
      <c r="GP22" s="73">
        <v>0</v>
      </c>
      <c r="GQ22" s="73">
        <v>0</v>
      </c>
      <c r="GR22" s="73">
        <v>0</v>
      </c>
      <c r="GS22" s="73">
        <v>0</v>
      </c>
      <c r="GT22" s="73">
        <v>23.734999999999999</v>
      </c>
      <c r="GU22" s="73">
        <v>0</v>
      </c>
      <c r="GV22" s="73">
        <v>0</v>
      </c>
      <c r="GW22" s="73">
        <v>0</v>
      </c>
      <c r="GX22" s="73">
        <v>15.538</v>
      </c>
      <c r="GY22" s="73">
        <v>0</v>
      </c>
      <c r="GZ22" s="73">
        <v>0</v>
      </c>
      <c r="HA22" s="73">
        <v>0</v>
      </c>
      <c r="HB22" s="73">
        <v>0</v>
      </c>
      <c r="HC22" s="73">
        <v>0</v>
      </c>
      <c r="HD22" s="73">
        <v>0</v>
      </c>
      <c r="HE22" s="73">
        <v>0</v>
      </c>
      <c r="HF22" s="73">
        <v>7.3159999999999998</v>
      </c>
      <c r="HG22" s="73">
        <v>0</v>
      </c>
      <c r="HH22" s="73">
        <v>0</v>
      </c>
      <c r="HI22" s="73">
        <v>0</v>
      </c>
      <c r="HJ22" s="73">
        <v>0</v>
      </c>
      <c r="HK22" s="73">
        <v>0</v>
      </c>
      <c r="HL22" s="73">
        <v>0</v>
      </c>
      <c r="HM22" s="73">
        <v>76.661000000000001</v>
      </c>
      <c r="HN22" s="73">
        <v>6.1159999999999997</v>
      </c>
      <c r="HO22" s="73">
        <v>57.308999999999997</v>
      </c>
      <c r="HP22" s="73">
        <v>21.251999999999999</v>
      </c>
      <c r="HQ22" s="73">
        <v>74.475999999999999</v>
      </c>
      <c r="HR22" s="73">
        <v>0</v>
      </c>
      <c r="HS22" s="73">
        <v>10.395</v>
      </c>
      <c r="HT22" s="73">
        <v>12.32</v>
      </c>
      <c r="HU22" s="73">
        <v>26.602</v>
      </c>
      <c r="HV22" s="73">
        <v>23.209</v>
      </c>
      <c r="HW22" s="73">
        <v>0</v>
      </c>
      <c r="HX22" s="73">
        <v>39.273000000000003</v>
      </c>
      <c r="HY22" s="73">
        <v>0</v>
      </c>
      <c r="HZ22" s="73">
        <v>0</v>
      </c>
      <c r="IA22" s="73">
        <v>7.3159999999999998</v>
      </c>
      <c r="IB22" s="73">
        <v>0</v>
      </c>
      <c r="IC22" s="73">
        <v>0</v>
      </c>
      <c r="ID22" s="73">
        <v>0</v>
      </c>
      <c r="IE22" s="73">
        <v>0</v>
      </c>
      <c r="IF22" s="73">
        <v>0</v>
      </c>
      <c r="IG22" s="73">
        <v>7.3159999999999998</v>
      </c>
      <c r="IH22" s="73">
        <v>76.661000000000001</v>
      </c>
      <c r="II22" s="73">
        <v>6.1159999999999997</v>
      </c>
      <c r="IJ22" s="73">
        <v>57.308999999999997</v>
      </c>
      <c r="IK22" s="73">
        <v>21.251999999999999</v>
      </c>
      <c r="IL22" s="73">
        <v>74.475999999999999</v>
      </c>
      <c r="IM22" s="73">
        <v>0</v>
      </c>
      <c r="IN22" s="73">
        <v>10.395</v>
      </c>
      <c r="IO22" s="73">
        <v>12.32</v>
      </c>
      <c r="IP22" s="73">
        <v>26.602</v>
      </c>
      <c r="IQ22" s="73">
        <v>23.209</v>
      </c>
      <c r="IR22" s="73">
        <v>0</v>
      </c>
      <c r="IS22" s="73">
        <v>39.273000000000003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5</v>
      </c>
      <c r="KF22" s="71">
        <v>0</v>
      </c>
      <c r="KG22" s="71">
        <v>4</v>
      </c>
      <c r="KH22" s="71">
        <v>1</v>
      </c>
      <c r="KI22" s="71">
        <v>2</v>
      </c>
      <c r="KJ22" s="71">
        <v>0</v>
      </c>
      <c r="KK22" s="71">
        <v>0</v>
      </c>
      <c r="KL22" s="71">
        <v>1</v>
      </c>
      <c r="KM22" s="71">
        <v>0</v>
      </c>
      <c r="KN22" s="71">
        <v>0</v>
      </c>
      <c r="KO22" s="71">
        <v>0</v>
      </c>
      <c r="KP22" s="71">
        <v>0</v>
      </c>
      <c r="KQ22" s="71">
        <v>0</v>
      </c>
      <c r="KR22" s="71">
        <v>0</v>
      </c>
      <c r="KS22" s="71">
        <v>0</v>
      </c>
      <c r="KT22" s="71">
        <v>0</v>
      </c>
      <c r="KU22" s="71">
        <v>0</v>
      </c>
      <c r="KV22" s="71">
        <v>0</v>
      </c>
      <c r="KW22" s="71">
        <v>0</v>
      </c>
      <c r="KX22" s="71">
        <v>0</v>
      </c>
      <c r="KY22" s="71">
        <v>0</v>
      </c>
      <c r="KZ22" s="71">
        <v>6</v>
      </c>
      <c r="LA22" s="71">
        <v>0</v>
      </c>
      <c r="LB22" s="71">
        <v>0</v>
      </c>
      <c r="LC22" s="71">
        <v>0</v>
      </c>
      <c r="LD22" s="71">
        <v>0</v>
      </c>
      <c r="LE22" s="71">
        <v>0</v>
      </c>
      <c r="LF22" s="71">
        <v>1</v>
      </c>
      <c r="LG22" s="71">
        <v>0</v>
      </c>
      <c r="LH22" s="71">
        <v>0</v>
      </c>
      <c r="LI22" s="71">
        <v>1</v>
      </c>
      <c r="LJ22" s="71">
        <v>0</v>
      </c>
      <c r="LK22" s="71">
        <v>1</v>
      </c>
      <c r="LL22" s="71">
        <v>0</v>
      </c>
      <c r="LM22" s="71">
        <v>9</v>
      </c>
      <c r="LN22" s="71">
        <v>0</v>
      </c>
      <c r="LO22" s="71">
        <v>0</v>
      </c>
      <c r="LP22" s="71">
        <v>0</v>
      </c>
      <c r="LQ22" s="71">
        <v>0</v>
      </c>
      <c r="LR22" s="71">
        <v>0</v>
      </c>
      <c r="LS22" s="71">
        <v>2</v>
      </c>
      <c r="LT22" s="71">
        <v>0</v>
      </c>
      <c r="LU22" s="71">
        <v>0</v>
      </c>
      <c r="LV22" s="71">
        <v>0</v>
      </c>
      <c r="LW22" s="71">
        <v>0</v>
      </c>
      <c r="LX22" s="71">
        <v>3</v>
      </c>
      <c r="LY22" s="71">
        <v>3</v>
      </c>
      <c r="LZ22" s="71">
        <v>1</v>
      </c>
      <c r="MA22" s="71">
        <v>3</v>
      </c>
      <c r="MB22" s="71">
        <v>0</v>
      </c>
      <c r="MC22" s="71">
        <v>0</v>
      </c>
      <c r="MD22" s="71">
        <v>0</v>
      </c>
      <c r="ME22" s="71">
        <v>0</v>
      </c>
      <c r="MF22" s="71">
        <v>1</v>
      </c>
      <c r="MG22" s="71">
        <v>0</v>
      </c>
      <c r="MH22" s="71">
        <v>0</v>
      </c>
      <c r="MI22" s="71">
        <v>0</v>
      </c>
      <c r="MJ22" s="71">
        <v>1</v>
      </c>
      <c r="MK22" s="71">
        <v>0</v>
      </c>
      <c r="ML22" s="71">
        <v>0</v>
      </c>
      <c r="MM22" s="71">
        <v>0</v>
      </c>
      <c r="MN22" s="71">
        <v>0</v>
      </c>
      <c r="MO22" s="71">
        <v>0</v>
      </c>
      <c r="MP22" s="71">
        <v>0</v>
      </c>
      <c r="MQ22" s="71">
        <v>0</v>
      </c>
      <c r="MR22" s="71">
        <v>0</v>
      </c>
      <c r="MS22" s="71">
        <v>0</v>
      </c>
      <c r="MT22" s="71">
        <v>0</v>
      </c>
      <c r="MU22" s="71">
        <v>0</v>
      </c>
      <c r="MV22" s="71">
        <v>0</v>
      </c>
      <c r="MW22" s="71">
        <v>5</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4</v>
      </c>
      <c r="OI22" s="71">
        <v>1</v>
      </c>
      <c r="OJ22" s="71">
        <v>2</v>
      </c>
      <c r="OK22" s="71">
        <v>0</v>
      </c>
      <c r="OL22" s="71">
        <v>0</v>
      </c>
      <c r="OM22" s="71">
        <v>1</v>
      </c>
      <c r="ON22" s="71">
        <v>0</v>
      </c>
      <c r="OO22" s="71">
        <v>0</v>
      </c>
      <c r="OP22" s="71">
        <v>0</v>
      </c>
      <c r="OQ22" s="71">
        <v>0</v>
      </c>
      <c r="OR22" s="71">
        <v>0</v>
      </c>
      <c r="OS22" s="71">
        <v>0</v>
      </c>
      <c r="OT22" s="71">
        <v>0</v>
      </c>
      <c r="OU22" s="71">
        <v>0</v>
      </c>
      <c r="OV22" s="71">
        <v>0</v>
      </c>
      <c r="OW22" s="71">
        <v>0</v>
      </c>
      <c r="OX22" s="71">
        <v>0</v>
      </c>
      <c r="OY22" s="71">
        <v>0</v>
      </c>
      <c r="OZ22" s="71">
        <v>0</v>
      </c>
      <c r="PA22" s="71">
        <v>6</v>
      </c>
      <c r="PB22" s="71">
        <v>0</v>
      </c>
      <c r="PC22" s="71">
        <v>0</v>
      </c>
      <c r="PD22" s="71">
        <v>0</v>
      </c>
      <c r="PE22" s="71">
        <v>0</v>
      </c>
      <c r="PF22" s="71">
        <v>0</v>
      </c>
      <c r="PG22" s="71">
        <v>1</v>
      </c>
      <c r="PH22" s="71">
        <v>0</v>
      </c>
      <c r="PI22" s="71">
        <v>0</v>
      </c>
      <c r="PJ22" s="71">
        <v>1</v>
      </c>
      <c r="PK22" s="71">
        <v>0</v>
      </c>
      <c r="PL22" s="71">
        <v>1</v>
      </c>
      <c r="PM22" s="71">
        <v>0</v>
      </c>
      <c r="PN22" s="71">
        <v>9</v>
      </c>
      <c r="PO22" s="71">
        <v>0</v>
      </c>
      <c r="PP22" s="71">
        <v>0</v>
      </c>
      <c r="PQ22" s="71">
        <v>0</v>
      </c>
      <c r="PR22" s="71">
        <v>0</v>
      </c>
      <c r="PS22" s="71">
        <v>0</v>
      </c>
      <c r="PT22" s="71">
        <v>2</v>
      </c>
      <c r="PU22" s="71">
        <v>0</v>
      </c>
      <c r="PV22" s="71">
        <v>0</v>
      </c>
      <c r="PW22" s="71">
        <v>0</v>
      </c>
      <c r="PX22" s="71">
        <v>0</v>
      </c>
      <c r="PY22" s="71">
        <v>3</v>
      </c>
      <c r="PZ22" s="71">
        <v>3</v>
      </c>
      <c r="QA22" s="71">
        <v>1</v>
      </c>
      <c r="QB22" s="71">
        <v>3</v>
      </c>
      <c r="QC22" s="71">
        <v>0</v>
      </c>
      <c r="QD22" s="71">
        <v>0</v>
      </c>
      <c r="QE22" s="71">
        <v>0</v>
      </c>
      <c r="QF22" s="71">
        <v>0</v>
      </c>
      <c r="QG22" s="71">
        <v>1</v>
      </c>
      <c r="QH22" s="71">
        <v>0</v>
      </c>
      <c r="QI22" s="71">
        <v>0</v>
      </c>
      <c r="QJ22" s="71">
        <v>0</v>
      </c>
      <c r="QK22" s="71">
        <v>1</v>
      </c>
      <c r="QL22" s="71">
        <v>0</v>
      </c>
      <c r="QM22" s="71">
        <v>0</v>
      </c>
      <c r="QN22" s="71">
        <v>0</v>
      </c>
      <c r="QO22" s="71">
        <v>0</v>
      </c>
      <c r="QP22" s="71">
        <v>0</v>
      </c>
      <c r="QQ22" s="71">
        <v>0</v>
      </c>
      <c r="QR22" s="71">
        <v>0</v>
      </c>
      <c r="QS22" s="71">
        <v>5</v>
      </c>
      <c r="QT22" s="71">
        <v>0</v>
      </c>
      <c r="QU22" s="71">
        <v>0</v>
      </c>
      <c r="QV22" s="71">
        <v>0</v>
      </c>
      <c r="QW22" s="71">
        <v>0</v>
      </c>
      <c r="QX22" s="71">
        <v>0</v>
      </c>
      <c r="QY22" s="71">
        <v>0</v>
      </c>
      <c r="QZ22" s="71">
        <v>7</v>
      </c>
      <c r="RA22" s="71">
        <v>1</v>
      </c>
      <c r="RB22" s="71">
        <v>6</v>
      </c>
      <c r="RC22" s="71">
        <v>3</v>
      </c>
      <c r="RD22" s="71">
        <v>9</v>
      </c>
      <c r="RE22" s="71">
        <v>0</v>
      </c>
      <c r="RF22" s="71">
        <v>2</v>
      </c>
      <c r="RG22" s="71">
        <v>3</v>
      </c>
      <c r="RH22" s="71">
        <v>4</v>
      </c>
      <c r="RI22" s="71">
        <v>3</v>
      </c>
      <c r="RJ22" s="71">
        <v>0</v>
      </c>
      <c r="RK22" s="71">
        <v>2</v>
      </c>
      <c r="RL22" s="71">
        <v>0</v>
      </c>
      <c r="RM22" s="71">
        <v>0</v>
      </c>
      <c r="RN22" s="71">
        <v>5</v>
      </c>
      <c r="RO22" s="71">
        <v>0</v>
      </c>
      <c r="RP22" s="71">
        <v>0</v>
      </c>
      <c r="RQ22" s="71">
        <v>0</v>
      </c>
      <c r="RR22" s="71">
        <v>0</v>
      </c>
      <c r="RS22" s="71">
        <v>0</v>
      </c>
      <c r="RT22" s="71">
        <v>5</v>
      </c>
      <c r="RU22" s="71">
        <v>7</v>
      </c>
      <c r="RV22" s="71">
        <v>1</v>
      </c>
      <c r="RW22" s="71">
        <v>6</v>
      </c>
      <c r="RX22" s="71">
        <v>3</v>
      </c>
      <c r="RY22" s="71">
        <v>9</v>
      </c>
      <c r="RZ22" s="71">
        <v>0</v>
      </c>
      <c r="SA22" s="71">
        <v>2</v>
      </c>
      <c r="SB22" s="71">
        <v>3</v>
      </c>
      <c r="SC22" s="71">
        <v>4</v>
      </c>
      <c r="SD22" s="71">
        <v>3</v>
      </c>
      <c r="SE22" s="71">
        <v>0</v>
      </c>
      <c r="SF22" s="71">
        <v>2</v>
      </c>
      <c r="SG22" s="71">
        <v>0</v>
      </c>
      <c r="SH22" s="71">
        <v>0</v>
      </c>
    </row>
    <row r="23" spans="1:502">
      <c r="A23" s="16" t="s">
        <v>1816</v>
      </c>
      <c r="B23" s="70">
        <v>15</v>
      </c>
      <c r="C23" s="70">
        <v>15</v>
      </c>
      <c r="D23" s="70">
        <v>1</v>
      </c>
      <c r="E23" s="70">
        <v>2018</v>
      </c>
      <c r="F23" s="70" t="s">
        <v>183</v>
      </c>
      <c r="G23" s="1073" t="s">
        <v>1801</v>
      </c>
      <c r="H23" s="70" t="s">
        <v>1802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8.4329999999999998</v>
      </c>
      <c r="AS23" s="73">
        <v>0</v>
      </c>
      <c r="AT23" s="73">
        <v>33.805999999999997</v>
      </c>
      <c r="AU23" s="73">
        <v>37.94</v>
      </c>
      <c r="AV23" s="73">
        <v>8.843</v>
      </c>
      <c r="AW23" s="73">
        <v>0</v>
      </c>
      <c r="AX23" s="73">
        <v>0</v>
      </c>
      <c r="AY23" s="73">
        <v>6.1230000000000002</v>
      </c>
      <c r="AZ23" s="73">
        <v>0</v>
      </c>
      <c r="BA23" s="73">
        <v>0</v>
      </c>
      <c r="BB23" s="73">
        <v>0</v>
      </c>
      <c r="BC23" s="73">
        <v>0</v>
      </c>
      <c r="BD23" s="73">
        <v>0</v>
      </c>
      <c r="BE23" s="73">
        <v>0</v>
      </c>
      <c r="BF23" s="73">
        <v>0</v>
      </c>
      <c r="BG23" s="73">
        <v>0</v>
      </c>
      <c r="BH23" s="73">
        <v>0</v>
      </c>
      <c r="BI23" s="73">
        <v>0</v>
      </c>
      <c r="BJ23" s="73">
        <v>0</v>
      </c>
      <c r="BK23" s="73">
        <v>0</v>
      </c>
      <c r="BL23" s="73">
        <v>0</v>
      </c>
      <c r="BM23" s="73">
        <v>57.918999999999997</v>
      </c>
      <c r="BN23" s="73">
        <v>0</v>
      </c>
      <c r="BO23" s="73">
        <v>0</v>
      </c>
      <c r="BP23" s="73">
        <v>0</v>
      </c>
      <c r="BQ23" s="73">
        <v>0</v>
      </c>
      <c r="BR23" s="73">
        <v>0</v>
      </c>
      <c r="BS23" s="73">
        <v>8.0939999999999994</v>
      </c>
      <c r="BT23" s="73">
        <v>0</v>
      </c>
      <c r="BU23" s="73">
        <v>0</v>
      </c>
      <c r="BV23" s="73">
        <v>9.6660000000000004</v>
      </c>
      <c r="BW23" s="73">
        <v>0</v>
      </c>
      <c r="BX23" s="73">
        <v>2.778</v>
      </c>
      <c r="BY23" s="73">
        <v>0</v>
      </c>
      <c r="BZ23" s="73">
        <v>71.971999999999994</v>
      </c>
      <c r="CA23" s="73">
        <v>0</v>
      </c>
      <c r="CB23" s="73">
        <v>0</v>
      </c>
      <c r="CC23" s="73">
        <v>0</v>
      </c>
      <c r="CD23" s="73">
        <v>0</v>
      </c>
      <c r="CE23" s="73">
        <v>0</v>
      </c>
      <c r="CF23" s="73">
        <v>10.564</v>
      </c>
      <c r="CG23" s="73">
        <v>0</v>
      </c>
      <c r="CH23" s="73">
        <v>0</v>
      </c>
      <c r="CI23" s="73">
        <v>0</v>
      </c>
      <c r="CJ23" s="73">
        <v>0</v>
      </c>
      <c r="CK23" s="73">
        <v>8.9420000000000002</v>
      </c>
      <c r="CL23" s="73">
        <v>17.834</v>
      </c>
      <c r="CM23" s="73">
        <v>7.6349999999999998</v>
      </c>
      <c r="CN23" s="73">
        <v>22.995999999999999</v>
      </c>
      <c r="CO23" s="73">
        <v>0</v>
      </c>
      <c r="CP23" s="73">
        <v>0</v>
      </c>
      <c r="CQ23" s="73">
        <v>0</v>
      </c>
      <c r="CR23" s="73">
        <v>0</v>
      </c>
      <c r="CS23" s="73">
        <v>21.341000000000001</v>
      </c>
      <c r="CT23" s="73">
        <v>0</v>
      </c>
      <c r="CU23" s="73">
        <v>0</v>
      </c>
      <c r="CV23" s="73">
        <v>0</v>
      </c>
      <c r="CW23" s="73">
        <v>15.586</v>
      </c>
      <c r="CX23" s="73">
        <v>0</v>
      </c>
      <c r="CY23" s="73">
        <v>0</v>
      </c>
      <c r="CZ23" s="73">
        <v>0</v>
      </c>
      <c r="DA23" s="73">
        <v>0</v>
      </c>
      <c r="DB23" s="73">
        <v>0</v>
      </c>
      <c r="DC23" s="73">
        <v>0</v>
      </c>
      <c r="DD23" s="73">
        <v>0</v>
      </c>
      <c r="DE23" s="73">
        <v>0</v>
      </c>
      <c r="DF23" s="73">
        <v>0</v>
      </c>
      <c r="DG23" s="73">
        <v>0</v>
      </c>
      <c r="DH23" s="73">
        <v>0</v>
      </c>
      <c r="DI23" s="73">
        <v>0</v>
      </c>
      <c r="DJ23" s="73">
        <v>8.4329999999999998</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33.805999999999997</v>
      </c>
      <c r="EV23" s="73">
        <v>37.94</v>
      </c>
      <c r="EW23" s="73">
        <v>8.843</v>
      </c>
      <c r="EX23" s="73">
        <v>0</v>
      </c>
      <c r="EY23" s="73">
        <v>0</v>
      </c>
      <c r="EZ23" s="73">
        <v>6.1230000000000002</v>
      </c>
      <c r="FA23" s="73">
        <v>0</v>
      </c>
      <c r="FB23" s="73">
        <v>0</v>
      </c>
      <c r="FC23" s="73">
        <v>0</v>
      </c>
      <c r="FD23" s="73">
        <v>0</v>
      </c>
      <c r="FE23" s="73">
        <v>0</v>
      </c>
      <c r="FF23" s="73">
        <v>0</v>
      </c>
      <c r="FG23" s="73">
        <v>0</v>
      </c>
      <c r="FH23" s="73">
        <v>0</v>
      </c>
      <c r="FI23" s="73">
        <v>0</v>
      </c>
      <c r="FJ23" s="73">
        <v>0</v>
      </c>
      <c r="FK23" s="73">
        <v>0</v>
      </c>
      <c r="FL23" s="73">
        <v>0</v>
      </c>
      <c r="FM23" s="73">
        <v>0</v>
      </c>
      <c r="FN23" s="73">
        <v>57.918999999999997</v>
      </c>
      <c r="FO23" s="73">
        <v>0</v>
      </c>
      <c r="FP23" s="73">
        <v>0</v>
      </c>
      <c r="FQ23" s="73">
        <v>0</v>
      </c>
      <c r="FR23" s="73">
        <v>0</v>
      </c>
      <c r="FS23" s="73">
        <v>0</v>
      </c>
      <c r="FT23" s="73">
        <v>8.0939999999999994</v>
      </c>
      <c r="FU23" s="73">
        <v>0</v>
      </c>
      <c r="FV23" s="73">
        <v>0</v>
      </c>
      <c r="FW23" s="73">
        <v>9.6660000000000004</v>
      </c>
      <c r="FX23" s="73">
        <v>0</v>
      </c>
      <c r="FY23" s="73">
        <v>2.778</v>
      </c>
      <c r="FZ23" s="73">
        <v>0</v>
      </c>
      <c r="GA23" s="73">
        <v>71.971999999999994</v>
      </c>
      <c r="GB23" s="73">
        <v>0</v>
      </c>
      <c r="GC23" s="73">
        <v>0</v>
      </c>
      <c r="GD23" s="73">
        <v>0</v>
      </c>
      <c r="GE23" s="73">
        <v>0</v>
      </c>
      <c r="GF23" s="73">
        <v>0</v>
      </c>
      <c r="GG23" s="73">
        <v>10.564</v>
      </c>
      <c r="GH23" s="73">
        <v>0</v>
      </c>
      <c r="GI23" s="73">
        <v>0</v>
      </c>
      <c r="GJ23" s="73">
        <v>0</v>
      </c>
      <c r="GK23" s="73">
        <v>0</v>
      </c>
      <c r="GL23" s="73">
        <v>8.9420000000000002</v>
      </c>
      <c r="GM23" s="73">
        <v>17.834</v>
      </c>
      <c r="GN23" s="73">
        <v>7.6349999999999998</v>
      </c>
      <c r="GO23" s="73">
        <v>22.995999999999999</v>
      </c>
      <c r="GP23" s="73">
        <v>0</v>
      </c>
      <c r="GQ23" s="73">
        <v>0</v>
      </c>
      <c r="GR23" s="73">
        <v>0</v>
      </c>
      <c r="GS23" s="73">
        <v>0</v>
      </c>
      <c r="GT23" s="73">
        <v>21.341000000000001</v>
      </c>
      <c r="GU23" s="73">
        <v>0</v>
      </c>
      <c r="GV23" s="73">
        <v>0</v>
      </c>
      <c r="GW23" s="73">
        <v>0</v>
      </c>
      <c r="GX23" s="73">
        <v>15.586</v>
      </c>
      <c r="GY23" s="73">
        <v>0</v>
      </c>
      <c r="GZ23" s="73">
        <v>0</v>
      </c>
      <c r="HA23" s="73">
        <v>0</v>
      </c>
      <c r="HB23" s="73">
        <v>0</v>
      </c>
      <c r="HC23" s="73">
        <v>0</v>
      </c>
      <c r="HD23" s="73">
        <v>0</v>
      </c>
      <c r="HE23" s="73">
        <v>0</v>
      </c>
      <c r="HF23" s="73">
        <v>8.4329999999999998</v>
      </c>
      <c r="HG23" s="73">
        <v>0</v>
      </c>
      <c r="HH23" s="73">
        <v>0</v>
      </c>
      <c r="HI23" s="73">
        <v>0</v>
      </c>
      <c r="HJ23" s="73">
        <v>0</v>
      </c>
      <c r="HK23" s="73">
        <v>0</v>
      </c>
      <c r="HL23" s="73">
        <v>0</v>
      </c>
      <c r="HM23" s="73">
        <v>80.588999999999999</v>
      </c>
      <c r="HN23" s="73">
        <v>6.1230000000000002</v>
      </c>
      <c r="HO23" s="73">
        <v>57.918999999999997</v>
      </c>
      <c r="HP23" s="73">
        <v>20.538</v>
      </c>
      <c r="HQ23" s="73">
        <v>71.971999999999994</v>
      </c>
      <c r="HR23" s="73">
        <v>0</v>
      </c>
      <c r="HS23" s="73">
        <v>10.564</v>
      </c>
      <c r="HT23" s="73">
        <v>8.9420000000000002</v>
      </c>
      <c r="HU23" s="73">
        <v>25.469000000000001</v>
      </c>
      <c r="HV23" s="73">
        <v>22.995999999999999</v>
      </c>
      <c r="HW23" s="73">
        <v>0</v>
      </c>
      <c r="HX23" s="73">
        <v>36.927</v>
      </c>
      <c r="HY23" s="73">
        <v>0</v>
      </c>
      <c r="HZ23" s="73">
        <v>0</v>
      </c>
      <c r="IA23" s="73">
        <v>8.4329999999999998</v>
      </c>
      <c r="IB23" s="73">
        <v>0</v>
      </c>
      <c r="IC23" s="73">
        <v>0</v>
      </c>
      <c r="ID23" s="73">
        <v>0</v>
      </c>
      <c r="IE23" s="73">
        <v>0</v>
      </c>
      <c r="IF23" s="73">
        <v>0</v>
      </c>
      <c r="IG23" s="73">
        <v>8.4329999999999998</v>
      </c>
      <c r="IH23" s="73">
        <v>80.588999999999999</v>
      </c>
      <c r="II23" s="73">
        <v>6.1230000000000002</v>
      </c>
      <c r="IJ23" s="73">
        <v>57.918999999999997</v>
      </c>
      <c r="IK23" s="73">
        <v>20.538</v>
      </c>
      <c r="IL23" s="73">
        <v>71.971999999999994</v>
      </c>
      <c r="IM23" s="73">
        <v>0</v>
      </c>
      <c r="IN23" s="73">
        <v>10.564</v>
      </c>
      <c r="IO23" s="73">
        <v>8.9420000000000002</v>
      </c>
      <c r="IP23" s="73">
        <v>25.469000000000001</v>
      </c>
      <c r="IQ23" s="73">
        <v>22.995999999999999</v>
      </c>
      <c r="IR23" s="73">
        <v>0</v>
      </c>
      <c r="IS23" s="73">
        <v>36.927</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5</v>
      </c>
      <c r="KF23" s="71">
        <v>0</v>
      </c>
      <c r="KG23" s="71">
        <v>4</v>
      </c>
      <c r="KH23" s="71">
        <v>1</v>
      </c>
      <c r="KI23" s="71">
        <v>2</v>
      </c>
      <c r="KJ23" s="71">
        <v>0</v>
      </c>
      <c r="KK23" s="71">
        <v>0</v>
      </c>
      <c r="KL23" s="71">
        <v>1</v>
      </c>
      <c r="KM23" s="71">
        <v>0</v>
      </c>
      <c r="KN23" s="71">
        <v>0</v>
      </c>
      <c r="KO23" s="71">
        <v>0</v>
      </c>
      <c r="KP23" s="71">
        <v>0</v>
      </c>
      <c r="KQ23" s="71">
        <v>0</v>
      </c>
      <c r="KR23" s="71">
        <v>0</v>
      </c>
      <c r="KS23" s="71">
        <v>0</v>
      </c>
      <c r="KT23" s="71">
        <v>0</v>
      </c>
      <c r="KU23" s="71">
        <v>0</v>
      </c>
      <c r="KV23" s="71">
        <v>0</v>
      </c>
      <c r="KW23" s="71">
        <v>0</v>
      </c>
      <c r="KX23" s="71">
        <v>0</v>
      </c>
      <c r="KY23" s="71">
        <v>0</v>
      </c>
      <c r="KZ23" s="71">
        <v>7</v>
      </c>
      <c r="LA23" s="71">
        <v>0</v>
      </c>
      <c r="LB23" s="71">
        <v>0</v>
      </c>
      <c r="LC23" s="71">
        <v>0</v>
      </c>
      <c r="LD23" s="71">
        <v>0</v>
      </c>
      <c r="LE23" s="71">
        <v>0</v>
      </c>
      <c r="LF23" s="71">
        <v>1</v>
      </c>
      <c r="LG23" s="71">
        <v>0</v>
      </c>
      <c r="LH23" s="71">
        <v>0</v>
      </c>
      <c r="LI23" s="71">
        <v>1</v>
      </c>
      <c r="LJ23" s="71">
        <v>0</v>
      </c>
      <c r="LK23" s="71">
        <v>1</v>
      </c>
      <c r="LL23" s="71">
        <v>0</v>
      </c>
      <c r="LM23" s="71">
        <v>11</v>
      </c>
      <c r="LN23" s="71">
        <v>0</v>
      </c>
      <c r="LO23" s="71">
        <v>0</v>
      </c>
      <c r="LP23" s="71">
        <v>0</v>
      </c>
      <c r="LQ23" s="71">
        <v>0</v>
      </c>
      <c r="LR23" s="71">
        <v>0</v>
      </c>
      <c r="LS23" s="71">
        <v>2</v>
      </c>
      <c r="LT23" s="71">
        <v>0</v>
      </c>
      <c r="LU23" s="71">
        <v>0</v>
      </c>
      <c r="LV23" s="71">
        <v>0</v>
      </c>
      <c r="LW23" s="71">
        <v>0</v>
      </c>
      <c r="LX23" s="71">
        <v>3</v>
      </c>
      <c r="LY23" s="71">
        <v>3</v>
      </c>
      <c r="LZ23" s="71">
        <v>1</v>
      </c>
      <c r="MA23" s="71">
        <v>3</v>
      </c>
      <c r="MB23" s="71">
        <v>0</v>
      </c>
      <c r="MC23" s="71">
        <v>0</v>
      </c>
      <c r="MD23" s="71">
        <v>0</v>
      </c>
      <c r="ME23" s="71">
        <v>0</v>
      </c>
      <c r="MF23" s="71">
        <v>1</v>
      </c>
      <c r="MG23" s="71">
        <v>0</v>
      </c>
      <c r="MH23" s="71">
        <v>0</v>
      </c>
      <c r="MI23" s="71">
        <v>0</v>
      </c>
      <c r="MJ23" s="71">
        <v>1</v>
      </c>
      <c r="MK23" s="71">
        <v>0</v>
      </c>
      <c r="ML23" s="71">
        <v>0</v>
      </c>
      <c r="MM23" s="71">
        <v>0</v>
      </c>
      <c r="MN23" s="71">
        <v>0</v>
      </c>
      <c r="MO23" s="71">
        <v>0</v>
      </c>
      <c r="MP23" s="71">
        <v>0</v>
      </c>
      <c r="MQ23" s="71">
        <v>0</v>
      </c>
      <c r="MR23" s="71">
        <v>0</v>
      </c>
      <c r="MS23" s="71">
        <v>0</v>
      </c>
      <c r="MT23" s="71">
        <v>0</v>
      </c>
      <c r="MU23" s="71">
        <v>0</v>
      </c>
      <c r="MV23" s="71">
        <v>0</v>
      </c>
      <c r="MW23" s="71">
        <v>5</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4</v>
      </c>
      <c r="OI23" s="71">
        <v>1</v>
      </c>
      <c r="OJ23" s="71">
        <v>2</v>
      </c>
      <c r="OK23" s="71">
        <v>0</v>
      </c>
      <c r="OL23" s="71">
        <v>0</v>
      </c>
      <c r="OM23" s="71">
        <v>1</v>
      </c>
      <c r="ON23" s="71">
        <v>0</v>
      </c>
      <c r="OO23" s="71">
        <v>0</v>
      </c>
      <c r="OP23" s="71">
        <v>0</v>
      </c>
      <c r="OQ23" s="71">
        <v>0</v>
      </c>
      <c r="OR23" s="71">
        <v>0</v>
      </c>
      <c r="OS23" s="71">
        <v>0</v>
      </c>
      <c r="OT23" s="71">
        <v>0</v>
      </c>
      <c r="OU23" s="71">
        <v>0</v>
      </c>
      <c r="OV23" s="71">
        <v>0</v>
      </c>
      <c r="OW23" s="71">
        <v>0</v>
      </c>
      <c r="OX23" s="71">
        <v>0</v>
      </c>
      <c r="OY23" s="71">
        <v>0</v>
      </c>
      <c r="OZ23" s="71">
        <v>0</v>
      </c>
      <c r="PA23" s="71">
        <v>7</v>
      </c>
      <c r="PB23" s="71">
        <v>0</v>
      </c>
      <c r="PC23" s="71">
        <v>0</v>
      </c>
      <c r="PD23" s="71">
        <v>0</v>
      </c>
      <c r="PE23" s="71">
        <v>0</v>
      </c>
      <c r="PF23" s="71">
        <v>0</v>
      </c>
      <c r="PG23" s="71">
        <v>1</v>
      </c>
      <c r="PH23" s="71">
        <v>0</v>
      </c>
      <c r="PI23" s="71">
        <v>0</v>
      </c>
      <c r="PJ23" s="71">
        <v>1</v>
      </c>
      <c r="PK23" s="71">
        <v>0</v>
      </c>
      <c r="PL23" s="71">
        <v>1</v>
      </c>
      <c r="PM23" s="71">
        <v>0</v>
      </c>
      <c r="PN23" s="71">
        <v>11</v>
      </c>
      <c r="PO23" s="71">
        <v>0</v>
      </c>
      <c r="PP23" s="71">
        <v>0</v>
      </c>
      <c r="PQ23" s="71">
        <v>0</v>
      </c>
      <c r="PR23" s="71">
        <v>0</v>
      </c>
      <c r="PS23" s="71">
        <v>0</v>
      </c>
      <c r="PT23" s="71">
        <v>2</v>
      </c>
      <c r="PU23" s="71">
        <v>0</v>
      </c>
      <c r="PV23" s="71">
        <v>0</v>
      </c>
      <c r="PW23" s="71">
        <v>0</v>
      </c>
      <c r="PX23" s="71">
        <v>0</v>
      </c>
      <c r="PY23" s="71">
        <v>3</v>
      </c>
      <c r="PZ23" s="71">
        <v>3</v>
      </c>
      <c r="QA23" s="71">
        <v>1</v>
      </c>
      <c r="QB23" s="71">
        <v>3</v>
      </c>
      <c r="QC23" s="71">
        <v>0</v>
      </c>
      <c r="QD23" s="71">
        <v>0</v>
      </c>
      <c r="QE23" s="71">
        <v>0</v>
      </c>
      <c r="QF23" s="71">
        <v>0</v>
      </c>
      <c r="QG23" s="71">
        <v>1</v>
      </c>
      <c r="QH23" s="71">
        <v>0</v>
      </c>
      <c r="QI23" s="71">
        <v>0</v>
      </c>
      <c r="QJ23" s="71">
        <v>0</v>
      </c>
      <c r="QK23" s="71">
        <v>1</v>
      </c>
      <c r="QL23" s="71">
        <v>0</v>
      </c>
      <c r="QM23" s="71">
        <v>0</v>
      </c>
      <c r="QN23" s="71">
        <v>0</v>
      </c>
      <c r="QO23" s="71">
        <v>0</v>
      </c>
      <c r="QP23" s="71">
        <v>0</v>
      </c>
      <c r="QQ23" s="71">
        <v>0</v>
      </c>
      <c r="QR23" s="71">
        <v>0</v>
      </c>
      <c r="QS23" s="71">
        <v>5</v>
      </c>
      <c r="QT23" s="71">
        <v>0</v>
      </c>
      <c r="QU23" s="71">
        <v>0</v>
      </c>
      <c r="QV23" s="71">
        <v>0</v>
      </c>
      <c r="QW23" s="71">
        <v>0</v>
      </c>
      <c r="QX23" s="71">
        <v>0</v>
      </c>
      <c r="QY23" s="71">
        <v>0</v>
      </c>
      <c r="QZ23" s="71">
        <v>7</v>
      </c>
      <c r="RA23" s="71">
        <v>1</v>
      </c>
      <c r="RB23" s="71">
        <v>7</v>
      </c>
      <c r="RC23" s="71">
        <v>3</v>
      </c>
      <c r="RD23" s="71">
        <v>11</v>
      </c>
      <c r="RE23" s="71">
        <v>0</v>
      </c>
      <c r="RF23" s="71">
        <v>2</v>
      </c>
      <c r="RG23" s="71">
        <v>3</v>
      </c>
      <c r="RH23" s="71">
        <v>4</v>
      </c>
      <c r="RI23" s="71">
        <v>3</v>
      </c>
      <c r="RJ23" s="71">
        <v>0</v>
      </c>
      <c r="RK23" s="71">
        <v>2</v>
      </c>
      <c r="RL23" s="71">
        <v>0</v>
      </c>
      <c r="RM23" s="71">
        <v>0</v>
      </c>
      <c r="RN23" s="71">
        <v>5</v>
      </c>
      <c r="RO23" s="71">
        <v>0</v>
      </c>
      <c r="RP23" s="71">
        <v>0</v>
      </c>
      <c r="RQ23" s="71">
        <v>0</v>
      </c>
      <c r="RR23" s="71">
        <v>0</v>
      </c>
      <c r="RS23" s="71">
        <v>0</v>
      </c>
      <c r="RT23" s="71">
        <v>5</v>
      </c>
      <c r="RU23" s="71">
        <v>7</v>
      </c>
      <c r="RV23" s="71">
        <v>1</v>
      </c>
      <c r="RW23" s="71">
        <v>7</v>
      </c>
      <c r="RX23" s="71">
        <v>3</v>
      </c>
      <c r="RY23" s="71">
        <v>11</v>
      </c>
      <c r="RZ23" s="71">
        <v>0</v>
      </c>
      <c r="SA23" s="71">
        <v>2</v>
      </c>
      <c r="SB23" s="71">
        <v>3</v>
      </c>
      <c r="SC23" s="71">
        <v>4</v>
      </c>
      <c r="SD23" s="71">
        <v>3</v>
      </c>
      <c r="SE23" s="71">
        <v>0</v>
      </c>
      <c r="SF23" s="71">
        <v>2</v>
      </c>
      <c r="SG23" s="71">
        <v>0</v>
      </c>
      <c r="SH23" s="71">
        <v>0</v>
      </c>
    </row>
    <row r="24" spans="1:502">
      <c r="A24" s="16" t="s">
        <v>1817</v>
      </c>
      <c r="B24" s="70">
        <v>16</v>
      </c>
      <c r="C24" s="70">
        <v>16</v>
      </c>
      <c r="D24" s="70">
        <v>1</v>
      </c>
      <c r="E24" s="70">
        <v>2019</v>
      </c>
      <c r="F24" s="70" t="s">
        <v>158</v>
      </c>
      <c r="G24" s="1073" t="s">
        <v>1801</v>
      </c>
      <c r="H24" s="70" t="s">
        <v>1802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5.5890000000000004</v>
      </c>
      <c r="AS24" s="73">
        <v>0</v>
      </c>
      <c r="AT24" s="73">
        <v>33.265000000000001</v>
      </c>
      <c r="AU24" s="73">
        <v>43.179000000000002</v>
      </c>
      <c r="AV24" s="73">
        <v>5.8810000000000002</v>
      </c>
      <c r="AW24" s="73">
        <v>0</v>
      </c>
      <c r="AX24" s="73">
        <v>0</v>
      </c>
      <c r="AY24" s="73">
        <v>4.6890000000000001</v>
      </c>
      <c r="AZ24" s="73">
        <v>0</v>
      </c>
      <c r="BA24" s="73">
        <v>0</v>
      </c>
      <c r="BB24" s="73">
        <v>0</v>
      </c>
      <c r="BC24" s="73">
        <v>0</v>
      </c>
      <c r="BD24" s="73">
        <v>0</v>
      </c>
      <c r="BE24" s="73">
        <v>0</v>
      </c>
      <c r="BF24" s="73">
        <v>0</v>
      </c>
      <c r="BG24" s="73">
        <v>0</v>
      </c>
      <c r="BH24" s="73">
        <v>0</v>
      </c>
      <c r="BI24" s="73">
        <v>0</v>
      </c>
      <c r="BJ24" s="73">
        <v>0</v>
      </c>
      <c r="BK24" s="73">
        <v>0</v>
      </c>
      <c r="BL24" s="73">
        <v>0</v>
      </c>
      <c r="BM24" s="73">
        <v>53.091999999999999</v>
      </c>
      <c r="BN24" s="73">
        <v>0</v>
      </c>
      <c r="BO24" s="73">
        <v>0</v>
      </c>
      <c r="BP24" s="73">
        <v>0</v>
      </c>
      <c r="BQ24" s="73">
        <v>0</v>
      </c>
      <c r="BR24" s="73">
        <v>0</v>
      </c>
      <c r="BS24" s="73">
        <v>7.1360000000000001</v>
      </c>
      <c r="BT24" s="73">
        <v>0</v>
      </c>
      <c r="BU24" s="73">
        <v>4.3499999999999996</v>
      </c>
      <c r="BV24" s="73">
        <v>9.3219999999999992</v>
      </c>
      <c r="BW24" s="73">
        <v>0</v>
      </c>
      <c r="BX24" s="73">
        <v>2.6930000000000001</v>
      </c>
      <c r="BY24" s="73">
        <v>0</v>
      </c>
      <c r="BZ24" s="73">
        <v>77.141999999999996</v>
      </c>
      <c r="CA24" s="73">
        <v>0</v>
      </c>
      <c r="CB24" s="73">
        <v>0</v>
      </c>
      <c r="CC24" s="73">
        <v>0</v>
      </c>
      <c r="CD24" s="73">
        <v>0</v>
      </c>
      <c r="CE24" s="73">
        <v>0</v>
      </c>
      <c r="CF24" s="73">
        <v>10.372999999999999</v>
      </c>
      <c r="CG24" s="73">
        <v>0</v>
      </c>
      <c r="CH24" s="73">
        <v>0</v>
      </c>
      <c r="CI24" s="73">
        <v>0</v>
      </c>
      <c r="CJ24" s="73">
        <v>0</v>
      </c>
      <c r="CK24" s="73">
        <v>8.6150000000000002</v>
      </c>
      <c r="CL24" s="73">
        <v>16.853000000000002</v>
      </c>
      <c r="CM24" s="73">
        <v>7.827</v>
      </c>
      <c r="CN24" s="73">
        <v>22.329000000000001</v>
      </c>
      <c r="CO24" s="73">
        <v>0</v>
      </c>
      <c r="CP24" s="73">
        <v>0</v>
      </c>
      <c r="CQ24" s="73">
        <v>0</v>
      </c>
      <c r="CR24" s="73">
        <v>0</v>
      </c>
      <c r="CS24" s="73">
        <v>25.946000000000002</v>
      </c>
      <c r="CT24" s="73">
        <v>0</v>
      </c>
      <c r="CU24" s="73">
        <v>0</v>
      </c>
      <c r="CV24" s="73">
        <v>0</v>
      </c>
      <c r="CW24" s="73">
        <v>24.826000000000001</v>
      </c>
      <c r="CX24" s="73">
        <v>0</v>
      </c>
      <c r="CY24" s="73">
        <v>0</v>
      </c>
      <c r="CZ24" s="73">
        <v>0</v>
      </c>
      <c r="DA24" s="73">
        <v>0</v>
      </c>
      <c r="DB24" s="73">
        <v>0</v>
      </c>
      <c r="DC24" s="73">
        <v>0</v>
      </c>
      <c r="DD24" s="73">
        <v>0</v>
      </c>
      <c r="DE24" s="73">
        <v>0</v>
      </c>
      <c r="DF24" s="73">
        <v>0</v>
      </c>
      <c r="DG24" s="73">
        <v>0</v>
      </c>
      <c r="DH24" s="73">
        <v>0</v>
      </c>
      <c r="DI24" s="73">
        <v>0</v>
      </c>
      <c r="DJ24" s="73">
        <v>5.5890000000000004</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33.265000000000001</v>
      </c>
      <c r="EV24" s="73">
        <v>43.179000000000002</v>
      </c>
      <c r="EW24" s="73">
        <v>5.8810000000000002</v>
      </c>
      <c r="EX24" s="73">
        <v>0</v>
      </c>
      <c r="EY24" s="73">
        <v>0</v>
      </c>
      <c r="EZ24" s="73">
        <v>4.6890000000000001</v>
      </c>
      <c r="FA24" s="73">
        <v>0</v>
      </c>
      <c r="FB24" s="73">
        <v>0</v>
      </c>
      <c r="FC24" s="73">
        <v>0</v>
      </c>
      <c r="FD24" s="73">
        <v>0</v>
      </c>
      <c r="FE24" s="73">
        <v>0</v>
      </c>
      <c r="FF24" s="73">
        <v>0</v>
      </c>
      <c r="FG24" s="73">
        <v>0</v>
      </c>
      <c r="FH24" s="73">
        <v>0</v>
      </c>
      <c r="FI24" s="73">
        <v>0</v>
      </c>
      <c r="FJ24" s="73">
        <v>0</v>
      </c>
      <c r="FK24" s="73">
        <v>0</v>
      </c>
      <c r="FL24" s="73">
        <v>0</v>
      </c>
      <c r="FM24" s="73">
        <v>0</v>
      </c>
      <c r="FN24" s="73">
        <v>53.091999999999999</v>
      </c>
      <c r="FO24" s="73">
        <v>0</v>
      </c>
      <c r="FP24" s="73">
        <v>0</v>
      </c>
      <c r="FQ24" s="73">
        <v>0</v>
      </c>
      <c r="FR24" s="73">
        <v>0</v>
      </c>
      <c r="FS24" s="73">
        <v>0</v>
      </c>
      <c r="FT24" s="73">
        <v>7.1360000000000001</v>
      </c>
      <c r="FU24" s="73">
        <v>0</v>
      </c>
      <c r="FV24" s="73">
        <v>4.3499999999999996</v>
      </c>
      <c r="FW24" s="73">
        <v>9.3219999999999992</v>
      </c>
      <c r="FX24" s="73">
        <v>0</v>
      </c>
      <c r="FY24" s="73">
        <v>2.6930000000000001</v>
      </c>
      <c r="FZ24" s="73">
        <v>0</v>
      </c>
      <c r="GA24" s="73">
        <v>77.141999999999996</v>
      </c>
      <c r="GB24" s="73">
        <v>0</v>
      </c>
      <c r="GC24" s="73">
        <v>0</v>
      </c>
      <c r="GD24" s="73">
        <v>0</v>
      </c>
      <c r="GE24" s="73">
        <v>0</v>
      </c>
      <c r="GF24" s="73">
        <v>0</v>
      </c>
      <c r="GG24" s="73">
        <v>10.372999999999999</v>
      </c>
      <c r="GH24" s="73">
        <v>0</v>
      </c>
      <c r="GI24" s="73">
        <v>0</v>
      </c>
      <c r="GJ24" s="73">
        <v>0</v>
      </c>
      <c r="GK24" s="73">
        <v>0</v>
      </c>
      <c r="GL24" s="73">
        <v>8.6150000000000002</v>
      </c>
      <c r="GM24" s="73">
        <v>16.853000000000002</v>
      </c>
      <c r="GN24" s="73">
        <v>7.827</v>
      </c>
      <c r="GO24" s="73">
        <v>22.329000000000001</v>
      </c>
      <c r="GP24" s="73">
        <v>0</v>
      </c>
      <c r="GQ24" s="73">
        <v>0</v>
      </c>
      <c r="GR24" s="73">
        <v>0</v>
      </c>
      <c r="GS24" s="73">
        <v>0</v>
      </c>
      <c r="GT24" s="73">
        <v>25.946000000000002</v>
      </c>
      <c r="GU24" s="73">
        <v>0</v>
      </c>
      <c r="GV24" s="73">
        <v>0</v>
      </c>
      <c r="GW24" s="73">
        <v>0</v>
      </c>
      <c r="GX24" s="73">
        <v>24.826000000000001</v>
      </c>
      <c r="GY24" s="73">
        <v>0</v>
      </c>
      <c r="GZ24" s="73">
        <v>0</v>
      </c>
      <c r="HA24" s="73">
        <v>0</v>
      </c>
      <c r="HB24" s="73">
        <v>0</v>
      </c>
      <c r="HC24" s="73">
        <v>0</v>
      </c>
      <c r="HD24" s="73">
        <v>0</v>
      </c>
      <c r="HE24" s="73">
        <v>0</v>
      </c>
      <c r="HF24" s="73">
        <v>5.5890000000000004</v>
      </c>
      <c r="HG24" s="73">
        <v>0</v>
      </c>
      <c r="HH24" s="73">
        <v>0</v>
      </c>
      <c r="HI24" s="73">
        <v>0</v>
      </c>
      <c r="HJ24" s="73">
        <v>0</v>
      </c>
      <c r="HK24" s="73">
        <v>0</v>
      </c>
      <c r="HL24" s="73">
        <v>0</v>
      </c>
      <c r="HM24" s="73">
        <v>82.325000000000003</v>
      </c>
      <c r="HN24" s="73">
        <v>4.6890000000000001</v>
      </c>
      <c r="HO24" s="73">
        <v>53.091999999999999</v>
      </c>
      <c r="HP24" s="73">
        <v>23.501000000000001</v>
      </c>
      <c r="HQ24" s="73">
        <v>77.141999999999996</v>
      </c>
      <c r="HR24" s="73">
        <v>0</v>
      </c>
      <c r="HS24" s="73">
        <v>10.372999999999999</v>
      </c>
      <c r="HT24" s="73">
        <v>8.6150000000000002</v>
      </c>
      <c r="HU24" s="73">
        <v>24.68</v>
      </c>
      <c r="HV24" s="73">
        <v>22.329000000000001</v>
      </c>
      <c r="HW24" s="73">
        <v>0</v>
      </c>
      <c r="HX24" s="73">
        <v>50.771999999999998</v>
      </c>
      <c r="HY24" s="73">
        <v>0</v>
      </c>
      <c r="HZ24" s="73">
        <v>0</v>
      </c>
      <c r="IA24" s="73">
        <v>5.5890000000000004</v>
      </c>
      <c r="IB24" s="73">
        <v>0</v>
      </c>
      <c r="IC24" s="73">
        <v>0</v>
      </c>
      <c r="ID24" s="73">
        <v>0</v>
      </c>
      <c r="IE24" s="73">
        <v>0</v>
      </c>
      <c r="IF24" s="73">
        <v>0</v>
      </c>
      <c r="IG24" s="73">
        <v>5.5890000000000004</v>
      </c>
      <c r="IH24" s="73">
        <v>82.325000000000003</v>
      </c>
      <c r="II24" s="73">
        <v>4.6890000000000001</v>
      </c>
      <c r="IJ24" s="73">
        <v>53.091999999999999</v>
      </c>
      <c r="IK24" s="73">
        <v>23.501000000000001</v>
      </c>
      <c r="IL24" s="73">
        <v>77.141999999999996</v>
      </c>
      <c r="IM24" s="73">
        <v>0</v>
      </c>
      <c r="IN24" s="73">
        <v>10.372999999999999</v>
      </c>
      <c r="IO24" s="73">
        <v>8.6150000000000002</v>
      </c>
      <c r="IP24" s="73">
        <v>24.68</v>
      </c>
      <c r="IQ24" s="73">
        <v>22.329000000000001</v>
      </c>
      <c r="IR24" s="73">
        <v>0</v>
      </c>
      <c r="IS24" s="73">
        <v>50.771999999999998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5</v>
      </c>
      <c r="KF24" s="71">
        <v>0</v>
      </c>
      <c r="KG24" s="71">
        <v>4</v>
      </c>
      <c r="KH24" s="71">
        <v>1</v>
      </c>
      <c r="KI24" s="71">
        <v>1</v>
      </c>
      <c r="KJ24" s="71">
        <v>0</v>
      </c>
      <c r="KK24" s="71">
        <v>0</v>
      </c>
      <c r="KL24" s="71">
        <v>1</v>
      </c>
      <c r="KM24" s="71">
        <v>0</v>
      </c>
      <c r="KN24" s="71">
        <v>0</v>
      </c>
      <c r="KO24" s="71">
        <v>0</v>
      </c>
      <c r="KP24" s="71">
        <v>0</v>
      </c>
      <c r="KQ24" s="71">
        <v>0</v>
      </c>
      <c r="KR24" s="71">
        <v>0</v>
      </c>
      <c r="KS24" s="71">
        <v>0</v>
      </c>
      <c r="KT24" s="71">
        <v>0</v>
      </c>
      <c r="KU24" s="71">
        <v>0</v>
      </c>
      <c r="KV24" s="71">
        <v>0</v>
      </c>
      <c r="KW24" s="71">
        <v>0</v>
      </c>
      <c r="KX24" s="71">
        <v>0</v>
      </c>
      <c r="KY24" s="71">
        <v>0</v>
      </c>
      <c r="KZ24" s="71">
        <v>6</v>
      </c>
      <c r="LA24" s="71">
        <v>0</v>
      </c>
      <c r="LB24" s="71">
        <v>0</v>
      </c>
      <c r="LC24" s="71">
        <v>0</v>
      </c>
      <c r="LD24" s="71">
        <v>0</v>
      </c>
      <c r="LE24" s="71">
        <v>0</v>
      </c>
      <c r="LF24" s="71">
        <v>1</v>
      </c>
      <c r="LG24" s="71">
        <v>0</v>
      </c>
      <c r="LH24" s="71">
        <v>1</v>
      </c>
      <c r="LI24" s="71">
        <v>1</v>
      </c>
      <c r="LJ24" s="71">
        <v>0</v>
      </c>
      <c r="LK24" s="71">
        <v>1</v>
      </c>
      <c r="LL24" s="71">
        <v>0</v>
      </c>
      <c r="LM24" s="71">
        <v>11</v>
      </c>
      <c r="LN24" s="71">
        <v>0</v>
      </c>
      <c r="LO24" s="71">
        <v>0</v>
      </c>
      <c r="LP24" s="71">
        <v>0</v>
      </c>
      <c r="LQ24" s="71">
        <v>0</v>
      </c>
      <c r="LR24" s="71">
        <v>0</v>
      </c>
      <c r="LS24" s="71">
        <v>2</v>
      </c>
      <c r="LT24" s="71">
        <v>0</v>
      </c>
      <c r="LU24" s="71">
        <v>0</v>
      </c>
      <c r="LV24" s="71">
        <v>0</v>
      </c>
      <c r="LW24" s="71">
        <v>0</v>
      </c>
      <c r="LX24" s="71">
        <v>3</v>
      </c>
      <c r="LY24" s="71">
        <v>3</v>
      </c>
      <c r="LZ24" s="71">
        <v>1</v>
      </c>
      <c r="MA24" s="71">
        <v>3</v>
      </c>
      <c r="MB24" s="71">
        <v>0</v>
      </c>
      <c r="MC24" s="71">
        <v>0</v>
      </c>
      <c r="MD24" s="71">
        <v>0</v>
      </c>
      <c r="ME24" s="71">
        <v>0</v>
      </c>
      <c r="MF24" s="71">
        <v>1</v>
      </c>
      <c r="MG24" s="71">
        <v>0</v>
      </c>
      <c r="MH24" s="71">
        <v>0</v>
      </c>
      <c r="MI24" s="71">
        <v>0</v>
      </c>
      <c r="MJ24" s="71">
        <v>2</v>
      </c>
      <c r="MK24" s="71">
        <v>0</v>
      </c>
      <c r="ML24" s="71">
        <v>0</v>
      </c>
      <c r="MM24" s="71">
        <v>0</v>
      </c>
      <c r="MN24" s="71">
        <v>0</v>
      </c>
      <c r="MO24" s="71">
        <v>0</v>
      </c>
      <c r="MP24" s="71">
        <v>0</v>
      </c>
      <c r="MQ24" s="71">
        <v>0</v>
      </c>
      <c r="MR24" s="71">
        <v>0</v>
      </c>
      <c r="MS24" s="71">
        <v>0</v>
      </c>
      <c r="MT24" s="71">
        <v>0</v>
      </c>
      <c r="MU24" s="71">
        <v>0</v>
      </c>
      <c r="MV24" s="71">
        <v>0</v>
      </c>
      <c r="MW24" s="71">
        <v>5</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4</v>
      </c>
      <c r="OI24" s="71">
        <v>1</v>
      </c>
      <c r="OJ24" s="71">
        <v>1</v>
      </c>
      <c r="OK24" s="71">
        <v>0</v>
      </c>
      <c r="OL24" s="71">
        <v>0</v>
      </c>
      <c r="OM24" s="71">
        <v>1</v>
      </c>
      <c r="ON24" s="71">
        <v>0</v>
      </c>
      <c r="OO24" s="71">
        <v>0</v>
      </c>
      <c r="OP24" s="71">
        <v>0</v>
      </c>
      <c r="OQ24" s="71">
        <v>0</v>
      </c>
      <c r="OR24" s="71">
        <v>0</v>
      </c>
      <c r="OS24" s="71">
        <v>0</v>
      </c>
      <c r="OT24" s="71">
        <v>0</v>
      </c>
      <c r="OU24" s="71">
        <v>0</v>
      </c>
      <c r="OV24" s="71">
        <v>0</v>
      </c>
      <c r="OW24" s="71">
        <v>0</v>
      </c>
      <c r="OX24" s="71">
        <v>0</v>
      </c>
      <c r="OY24" s="71">
        <v>0</v>
      </c>
      <c r="OZ24" s="71">
        <v>0</v>
      </c>
      <c r="PA24" s="71">
        <v>6</v>
      </c>
      <c r="PB24" s="71">
        <v>0</v>
      </c>
      <c r="PC24" s="71">
        <v>0</v>
      </c>
      <c r="PD24" s="71">
        <v>0</v>
      </c>
      <c r="PE24" s="71">
        <v>0</v>
      </c>
      <c r="PF24" s="71">
        <v>0</v>
      </c>
      <c r="PG24" s="71">
        <v>1</v>
      </c>
      <c r="PH24" s="71">
        <v>0</v>
      </c>
      <c r="PI24" s="71">
        <v>1</v>
      </c>
      <c r="PJ24" s="71">
        <v>1</v>
      </c>
      <c r="PK24" s="71">
        <v>0</v>
      </c>
      <c r="PL24" s="71">
        <v>1</v>
      </c>
      <c r="PM24" s="71">
        <v>0</v>
      </c>
      <c r="PN24" s="71">
        <v>11</v>
      </c>
      <c r="PO24" s="71">
        <v>0</v>
      </c>
      <c r="PP24" s="71">
        <v>0</v>
      </c>
      <c r="PQ24" s="71">
        <v>0</v>
      </c>
      <c r="PR24" s="71">
        <v>0</v>
      </c>
      <c r="PS24" s="71">
        <v>0</v>
      </c>
      <c r="PT24" s="71">
        <v>2</v>
      </c>
      <c r="PU24" s="71">
        <v>0</v>
      </c>
      <c r="PV24" s="71">
        <v>0</v>
      </c>
      <c r="PW24" s="71">
        <v>0</v>
      </c>
      <c r="PX24" s="71">
        <v>0</v>
      </c>
      <c r="PY24" s="71">
        <v>3</v>
      </c>
      <c r="PZ24" s="71">
        <v>3</v>
      </c>
      <c r="QA24" s="71">
        <v>1</v>
      </c>
      <c r="QB24" s="71">
        <v>3</v>
      </c>
      <c r="QC24" s="71">
        <v>0</v>
      </c>
      <c r="QD24" s="71">
        <v>0</v>
      </c>
      <c r="QE24" s="71">
        <v>0</v>
      </c>
      <c r="QF24" s="71">
        <v>0</v>
      </c>
      <c r="QG24" s="71">
        <v>1</v>
      </c>
      <c r="QH24" s="71">
        <v>0</v>
      </c>
      <c r="QI24" s="71">
        <v>0</v>
      </c>
      <c r="QJ24" s="71">
        <v>0</v>
      </c>
      <c r="QK24" s="71">
        <v>2</v>
      </c>
      <c r="QL24" s="71">
        <v>0</v>
      </c>
      <c r="QM24" s="71">
        <v>0</v>
      </c>
      <c r="QN24" s="71">
        <v>0</v>
      </c>
      <c r="QO24" s="71">
        <v>0</v>
      </c>
      <c r="QP24" s="71">
        <v>0</v>
      </c>
      <c r="QQ24" s="71">
        <v>0</v>
      </c>
      <c r="QR24" s="71">
        <v>0</v>
      </c>
      <c r="QS24" s="71">
        <v>5</v>
      </c>
      <c r="QT24" s="71">
        <v>0</v>
      </c>
      <c r="QU24" s="71">
        <v>0</v>
      </c>
      <c r="QV24" s="71">
        <v>0</v>
      </c>
      <c r="QW24" s="71">
        <v>0</v>
      </c>
      <c r="QX24" s="71">
        <v>0</v>
      </c>
      <c r="QY24" s="71">
        <v>0</v>
      </c>
      <c r="QZ24" s="71">
        <v>6</v>
      </c>
      <c r="RA24" s="71">
        <v>1</v>
      </c>
      <c r="RB24" s="71">
        <v>6</v>
      </c>
      <c r="RC24" s="71">
        <v>4</v>
      </c>
      <c r="RD24" s="71">
        <v>11</v>
      </c>
      <c r="RE24" s="71">
        <v>0</v>
      </c>
      <c r="RF24" s="71">
        <v>2</v>
      </c>
      <c r="RG24" s="71">
        <v>3</v>
      </c>
      <c r="RH24" s="71">
        <v>4</v>
      </c>
      <c r="RI24" s="71">
        <v>3</v>
      </c>
      <c r="RJ24" s="71">
        <v>0</v>
      </c>
      <c r="RK24" s="71">
        <v>3</v>
      </c>
      <c r="RL24" s="71">
        <v>0</v>
      </c>
      <c r="RM24" s="71">
        <v>0</v>
      </c>
      <c r="RN24" s="71">
        <v>5</v>
      </c>
      <c r="RO24" s="71">
        <v>0</v>
      </c>
      <c r="RP24" s="71">
        <v>0</v>
      </c>
      <c r="RQ24" s="71">
        <v>0</v>
      </c>
      <c r="RR24" s="71">
        <v>0</v>
      </c>
      <c r="RS24" s="71">
        <v>0</v>
      </c>
      <c r="RT24" s="71">
        <v>5</v>
      </c>
      <c r="RU24" s="71">
        <v>6</v>
      </c>
      <c r="RV24" s="71">
        <v>1</v>
      </c>
      <c r="RW24" s="71">
        <v>6</v>
      </c>
      <c r="RX24" s="71">
        <v>4</v>
      </c>
      <c r="RY24" s="71">
        <v>11</v>
      </c>
      <c r="RZ24" s="71">
        <v>0</v>
      </c>
      <c r="SA24" s="71">
        <v>2</v>
      </c>
      <c r="SB24" s="71">
        <v>3</v>
      </c>
      <c r="SC24" s="71">
        <v>4</v>
      </c>
      <c r="SD24" s="71">
        <v>3</v>
      </c>
      <c r="SE24" s="71">
        <v>0</v>
      </c>
      <c r="SF24" s="71">
        <v>3</v>
      </c>
      <c r="SG24" s="71">
        <v>0</v>
      </c>
      <c r="SH24" s="71">
        <v>0</v>
      </c>
    </row>
    <row r="25" spans="1:502">
      <c r="A25" s="16" t="s">
        <v>1818</v>
      </c>
      <c r="B25" s="70">
        <v>17</v>
      </c>
      <c r="C25" s="70">
        <v>17</v>
      </c>
      <c r="D25" s="70">
        <v>1</v>
      </c>
      <c r="E25" s="70">
        <v>2020</v>
      </c>
      <c r="F25" s="70" t="s">
        <v>159</v>
      </c>
      <c r="G25" s="1073" t="s">
        <v>1801</v>
      </c>
      <c r="H25" s="70" t="s">
        <v>1802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4.4939999999999998</v>
      </c>
      <c r="AS25" s="73">
        <v>0</v>
      </c>
      <c r="AT25" s="73">
        <v>37.816000000000003</v>
      </c>
      <c r="AU25" s="73">
        <v>41.988999999999997</v>
      </c>
      <c r="AV25" s="73">
        <v>5.5709999999999997</v>
      </c>
      <c r="AW25" s="73">
        <v>3.056</v>
      </c>
      <c r="AX25" s="73">
        <v>0</v>
      </c>
      <c r="AY25" s="73">
        <v>4.1550000000000002</v>
      </c>
      <c r="AZ25" s="73">
        <v>0</v>
      </c>
      <c r="BA25" s="73">
        <v>0</v>
      </c>
      <c r="BB25" s="73">
        <v>0</v>
      </c>
      <c r="BC25" s="73">
        <v>0</v>
      </c>
      <c r="BD25" s="73">
        <v>0</v>
      </c>
      <c r="BE25" s="73">
        <v>0</v>
      </c>
      <c r="BF25" s="73">
        <v>0</v>
      </c>
      <c r="BG25" s="73">
        <v>0</v>
      </c>
      <c r="BH25" s="73">
        <v>0</v>
      </c>
      <c r="BI25" s="73">
        <v>0</v>
      </c>
      <c r="BJ25" s="73">
        <v>0</v>
      </c>
      <c r="BK25" s="73">
        <v>0</v>
      </c>
      <c r="BL25" s="73">
        <v>0</v>
      </c>
      <c r="BM25" s="73">
        <v>42.654000000000003</v>
      </c>
      <c r="BN25" s="73">
        <v>0</v>
      </c>
      <c r="BO25" s="73">
        <v>0</v>
      </c>
      <c r="BP25" s="73">
        <v>0</v>
      </c>
      <c r="BQ25" s="73">
        <v>0</v>
      </c>
      <c r="BR25" s="73">
        <v>0</v>
      </c>
      <c r="BS25" s="73">
        <v>6.8150000000000004</v>
      </c>
      <c r="BT25" s="73">
        <v>0</v>
      </c>
      <c r="BU25" s="73">
        <v>3.629</v>
      </c>
      <c r="BV25" s="73">
        <v>8.4209999999999994</v>
      </c>
      <c r="BW25" s="73">
        <v>0</v>
      </c>
      <c r="BX25" s="73">
        <v>2.5</v>
      </c>
      <c r="BY25" s="73">
        <v>0</v>
      </c>
      <c r="BZ25" s="73">
        <v>81.787000000000006</v>
      </c>
      <c r="CA25" s="73">
        <v>0</v>
      </c>
      <c r="CB25" s="73">
        <v>0</v>
      </c>
      <c r="CC25" s="73">
        <v>0</v>
      </c>
      <c r="CD25" s="73">
        <v>0</v>
      </c>
      <c r="CE25" s="73">
        <v>0</v>
      </c>
      <c r="CF25" s="73">
        <v>7.2389999999999999</v>
      </c>
      <c r="CG25" s="73">
        <v>0</v>
      </c>
      <c r="CH25" s="73">
        <v>0</v>
      </c>
      <c r="CI25" s="73">
        <v>0</v>
      </c>
      <c r="CJ25" s="73">
        <v>0</v>
      </c>
      <c r="CK25" s="73">
        <v>8.2910000000000004</v>
      </c>
      <c r="CL25" s="73">
        <v>12.657</v>
      </c>
      <c r="CM25" s="73">
        <v>5.6529999999999996</v>
      </c>
      <c r="CN25" s="73">
        <v>20.664000000000001</v>
      </c>
      <c r="CO25" s="73">
        <v>0</v>
      </c>
      <c r="CP25" s="73">
        <v>0</v>
      </c>
      <c r="CQ25" s="73">
        <v>0</v>
      </c>
      <c r="CR25" s="73">
        <v>0</v>
      </c>
      <c r="CS25" s="73">
        <v>24.661999999999999</v>
      </c>
      <c r="CT25" s="73">
        <v>0</v>
      </c>
      <c r="CU25" s="73">
        <v>0</v>
      </c>
      <c r="CV25" s="73">
        <v>0</v>
      </c>
      <c r="CW25" s="73">
        <v>22.244</v>
      </c>
      <c r="CX25" s="73">
        <v>0</v>
      </c>
      <c r="CY25" s="73">
        <v>0</v>
      </c>
      <c r="CZ25" s="73">
        <v>0</v>
      </c>
      <c r="DA25" s="73">
        <v>0</v>
      </c>
      <c r="DB25" s="73">
        <v>0</v>
      </c>
      <c r="DC25" s="73">
        <v>0</v>
      </c>
      <c r="DD25" s="73">
        <v>0</v>
      </c>
      <c r="DE25" s="73">
        <v>0</v>
      </c>
      <c r="DF25" s="73">
        <v>0</v>
      </c>
      <c r="DG25" s="73">
        <v>0</v>
      </c>
      <c r="DH25" s="73">
        <v>0</v>
      </c>
      <c r="DI25" s="73">
        <v>0</v>
      </c>
      <c r="DJ25" s="73">
        <v>4.4939999999999998</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37.816000000000003</v>
      </c>
      <c r="EV25" s="73">
        <v>41.988999999999997</v>
      </c>
      <c r="EW25" s="73">
        <v>5.5709999999999997</v>
      </c>
      <c r="EX25" s="73">
        <v>3.056</v>
      </c>
      <c r="EY25" s="73">
        <v>0</v>
      </c>
      <c r="EZ25" s="73">
        <v>4.1550000000000002</v>
      </c>
      <c r="FA25" s="73">
        <v>0</v>
      </c>
      <c r="FB25" s="73">
        <v>0</v>
      </c>
      <c r="FC25" s="73">
        <v>0</v>
      </c>
      <c r="FD25" s="73">
        <v>0</v>
      </c>
      <c r="FE25" s="73">
        <v>0</v>
      </c>
      <c r="FF25" s="73">
        <v>0</v>
      </c>
      <c r="FG25" s="73">
        <v>0</v>
      </c>
      <c r="FH25" s="73">
        <v>0</v>
      </c>
      <c r="FI25" s="73">
        <v>0</v>
      </c>
      <c r="FJ25" s="73">
        <v>0</v>
      </c>
      <c r="FK25" s="73">
        <v>0</v>
      </c>
      <c r="FL25" s="73">
        <v>0</v>
      </c>
      <c r="FM25" s="73">
        <v>0</v>
      </c>
      <c r="FN25" s="73">
        <v>42.654000000000003</v>
      </c>
      <c r="FO25" s="73">
        <v>0</v>
      </c>
      <c r="FP25" s="73">
        <v>0</v>
      </c>
      <c r="FQ25" s="73">
        <v>0</v>
      </c>
      <c r="FR25" s="73">
        <v>0</v>
      </c>
      <c r="FS25" s="73">
        <v>0</v>
      </c>
      <c r="FT25" s="73">
        <v>6.8150000000000004</v>
      </c>
      <c r="FU25" s="73">
        <v>0</v>
      </c>
      <c r="FV25" s="73">
        <v>3.629</v>
      </c>
      <c r="FW25" s="73">
        <v>8.4209999999999994</v>
      </c>
      <c r="FX25" s="73">
        <v>0</v>
      </c>
      <c r="FY25" s="73">
        <v>2.5</v>
      </c>
      <c r="FZ25" s="73">
        <v>0</v>
      </c>
      <c r="GA25" s="73">
        <v>81.787000000000006</v>
      </c>
      <c r="GB25" s="73">
        <v>0</v>
      </c>
      <c r="GC25" s="73">
        <v>0</v>
      </c>
      <c r="GD25" s="73">
        <v>0</v>
      </c>
      <c r="GE25" s="73">
        <v>0</v>
      </c>
      <c r="GF25" s="73">
        <v>0</v>
      </c>
      <c r="GG25" s="73">
        <v>7.2389999999999999</v>
      </c>
      <c r="GH25" s="73">
        <v>0</v>
      </c>
      <c r="GI25" s="73">
        <v>0</v>
      </c>
      <c r="GJ25" s="73">
        <v>0</v>
      </c>
      <c r="GK25" s="73">
        <v>0</v>
      </c>
      <c r="GL25" s="73">
        <v>8.2910000000000004</v>
      </c>
      <c r="GM25" s="73">
        <v>12.657</v>
      </c>
      <c r="GN25" s="73">
        <v>5.6529999999999996</v>
      </c>
      <c r="GO25" s="73">
        <v>20.664000000000001</v>
      </c>
      <c r="GP25" s="73">
        <v>0</v>
      </c>
      <c r="GQ25" s="73">
        <v>0</v>
      </c>
      <c r="GR25" s="73">
        <v>0</v>
      </c>
      <c r="GS25" s="73">
        <v>0</v>
      </c>
      <c r="GT25" s="73">
        <v>24.661999999999999</v>
      </c>
      <c r="GU25" s="73">
        <v>0</v>
      </c>
      <c r="GV25" s="73">
        <v>0</v>
      </c>
      <c r="GW25" s="73">
        <v>0</v>
      </c>
      <c r="GX25" s="73">
        <v>22.244</v>
      </c>
      <c r="GY25" s="73">
        <v>0</v>
      </c>
      <c r="GZ25" s="73">
        <v>0</v>
      </c>
      <c r="HA25" s="73">
        <v>0</v>
      </c>
      <c r="HB25" s="73">
        <v>0</v>
      </c>
      <c r="HC25" s="73">
        <v>0</v>
      </c>
      <c r="HD25" s="73">
        <v>0</v>
      </c>
      <c r="HE25" s="73">
        <v>0</v>
      </c>
      <c r="HF25" s="73">
        <v>4.4939999999999998</v>
      </c>
      <c r="HG25" s="73">
        <v>0</v>
      </c>
      <c r="HH25" s="73">
        <v>0</v>
      </c>
      <c r="HI25" s="73">
        <v>0</v>
      </c>
      <c r="HJ25" s="73">
        <v>0</v>
      </c>
      <c r="HK25" s="73">
        <v>0</v>
      </c>
      <c r="HL25" s="73">
        <v>0</v>
      </c>
      <c r="HM25" s="73">
        <v>88.432000000000002</v>
      </c>
      <c r="HN25" s="73">
        <v>4.1550000000000002</v>
      </c>
      <c r="HO25" s="73">
        <v>42.654000000000003</v>
      </c>
      <c r="HP25" s="73">
        <v>21.364999999999998</v>
      </c>
      <c r="HQ25" s="73">
        <v>81.787000000000006</v>
      </c>
      <c r="HR25" s="73">
        <v>0</v>
      </c>
      <c r="HS25" s="73">
        <v>7.2389999999999999</v>
      </c>
      <c r="HT25" s="73">
        <v>8.2910000000000004</v>
      </c>
      <c r="HU25" s="73">
        <v>18.309999999999999</v>
      </c>
      <c r="HV25" s="73">
        <v>20.664000000000001</v>
      </c>
      <c r="HW25" s="73">
        <v>0</v>
      </c>
      <c r="HX25" s="73">
        <v>46.905999999999999</v>
      </c>
      <c r="HY25" s="73">
        <v>0</v>
      </c>
      <c r="HZ25" s="73">
        <v>0</v>
      </c>
      <c r="IA25" s="73">
        <v>4.4939999999999998</v>
      </c>
      <c r="IB25" s="73">
        <v>0</v>
      </c>
      <c r="IC25" s="73">
        <v>0</v>
      </c>
      <c r="ID25" s="73">
        <v>0</v>
      </c>
      <c r="IE25" s="73">
        <v>0</v>
      </c>
      <c r="IF25" s="73">
        <v>0</v>
      </c>
      <c r="IG25" s="73">
        <v>4.4939999999999998</v>
      </c>
      <c r="IH25" s="73">
        <v>88.432000000000002</v>
      </c>
      <c r="II25" s="73">
        <v>4.1550000000000002</v>
      </c>
      <c r="IJ25" s="73">
        <v>42.654000000000003</v>
      </c>
      <c r="IK25" s="73">
        <v>21.364999999999998</v>
      </c>
      <c r="IL25" s="73">
        <v>81.787000000000006</v>
      </c>
      <c r="IM25" s="73">
        <v>0</v>
      </c>
      <c r="IN25" s="73">
        <v>7.2389999999999999</v>
      </c>
      <c r="IO25" s="73">
        <v>8.2910000000000004</v>
      </c>
      <c r="IP25" s="73">
        <v>18.309999999999999</v>
      </c>
      <c r="IQ25" s="73">
        <v>20.664000000000001</v>
      </c>
      <c r="IR25" s="73">
        <v>0</v>
      </c>
      <c r="IS25" s="73">
        <v>46.905999999999999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5</v>
      </c>
      <c r="KF25" s="71">
        <v>0</v>
      </c>
      <c r="KG25" s="71">
        <v>4</v>
      </c>
      <c r="KH25" s="71">
        <v>1</v>
      </c>
      <c r="KI25" s="71">
        <v>1</v>
      </c>
      <c r="KJ25" s="71">
        <v>1</v>
      </c>
      <c r="KK25" s="71">
        <v>0</v>
      </c>
      <c r="KL25" s="71">
        <v>1</v>
      </c>
      <c r="KM25" s="71">
        <v>0</v>
      </c>
      <c r="KN25" s="71">
        <v>0</v>
      </c>
      <c r="KO25" s="71">
        <v>0</v>
      </c>
      <c r="KP25" s="71">
        <v>0</v>
      </c>
      <c r="KQ25" s="71">
        <v>0</v>
      </c>
      <c r="KR25" s="71">
        <v>0</v>
      </c>
      <c r="KS25" s="71">
        <v>0</v>
      </c>
      <c r="KT25" s="71">
        <v>0</v>
      </c>
      <c r="KU25" s="71">
        <v>0</v>
      </c>
      <c r="KV25" s="71">
        <v>0</v>
      </c>
      <c r="KW25" s="71">
        <v>0</v>
      </c>
      <c r="KX25" s="71">
        <v>0</v>
      </c>
      <c r="KY25" s="71">
        <v>0</v>
      </c>
      <c r="KZ25" s="71">
        <v>6</v>
      </c>
      <c r="LA25" s="71">
        <v>0</v>
      </c>
      <c r="LB25" s="71">
        <v>0</v>
      </c>
      <c r="LC25" s="71">
        <v>0</v>
      </c>
      <c r="LD25" s="71">
        <v>0</v>
      </c>
      <c r="LE25" s="71">
        <v>0</v>
      </c>
      <c r="LF25" s="71">
        <v>1</v>
      </c>
      <c r="LG25" s="71">
        <v>0</v>
      </c>
      <c r="LH25" s="71">
        <v>1</v>
      </c>
      <c r="LI25" s="71">
        <v>1</v>
      </c>
      <c r="LJ25" s="71">
        <v>0</v>
      </c>
      <c r="LK25" s="71">
        <v>1</v>
      </c>
      <c r="LL25" s="71">
        <v>0</v>
      </c>
      <c r="LM25" s="71">
        <v>13</v>
      </c>
      <c r="LN25" s="71">
        <v>0</v>
      </c>
      <c r="LO25" s="71">
        <v>0</v>
      </c>
      <c r="LP25" s="71">
        <v>0</v>
      </c>
      <c r="LQ25" s="71">
        <v>0</v>
      </c>
      <c r="LR25" s="71">
        <v>0</v>
      </c>
      <c r="LS25" s="71">
        <v>2</v>
      </c>
      <c r="LT25" s="71">
        <v>0</v>
      </c>
      <c r="LU25" s="71">
        <v>0</v>
      </c>
      <c r="LV25" s="71">
        <v>0</v>
      </c>
      <c r="LW25" s="71">
        <v>0</v>
      </c>
      <c r="LX25" s="71">
        <v>3</v>
      </c>
      <c r="LY25" s="71">
        <v>3</v>
      </c>
      <c r="LZ25" s="71">
        <v>1</v>
      </c>
      <c r="MA25" s="71">
        <v>3</v>
      </c>
      <c r="MB25" s="71">
        <v>0</v>
      </c>
      <c r="MC25" s="71">
        <v>0</v>
      </c>
      <c r="MD25" s="71">
        <v>0</v>
      </c>
      <c r="ME25" s="71">
        <v>0</v>
      </c>
      <c r="MF25" s="71">
        <v>1</v>
      </c>
      <c r="MG25" s="71">
        <v>0</v>
      </c>
      <c r="MH25" s="71">
        <v>0</v>
      </c>
      <c r="MI25" s="71">
        <v>0</v>
      </c>
      <c r="MJ25" s="71">
        <v>2</v>
      </c>
      <c r="MK25" s="71">
        <v>0</v>
      </c>
      <c r="ML25" s="71">
        <v>0</v>
      </c>
      <c r="MM25" s="71">
        <v>0</v>
      </c>
      <c r="MN25" s="71">
        <v>0</v>
      </c>
      <c r="MO25" s="71">
        <v>0</v>
      </c>
      <c r="MP25" s="71">
        <v>0</v>
      </c>
      <c r="MQ25" s="71">
        <v>0</v>
      </c>
      <c r="MR25" s="71">
        <v>0</v>
      </c>
      <c r="MS25" s="71">
        <v>0</v>
      </c>
      <c r="MT25" s="71">
        <v>0</v>
      </c>
      <c r="MU25" s="71">
        <v>0</v>
      </c>
      <c r="MV25" s="71">
        <v>0</v>
      </c>
      <c r="MW25" s="71">
        <v>5</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4</v>
      </c>
      <c r="OI25" s="71">
        <v>1</v>
      </c>
      <c r="OJ25" s="71">
        <v>1</v>
      </c>
      <c r="OK25" s="71">
        <v>1</v>
      </c>
      <c r="OL25" s="71">
        <v>0</v>
      </c>
      <c r="OM25" s="71">
        <v>1</v>
      </c>
      <c r="ON25" s="71">
        <v>0</v>
      </c>
      <c r="OO25" s="71">
        <v>0</v>
      </c>
      <c r="OP25" s="71">
        <v>0</v>
      </c>
      <c r="OQ25" s="71">
        <v>0</v>
      </c>
      <c r="OR25" s="71">
        <v>0</v>
      </c>
      <c r="OS25" s="71">
        <v>0</v>
      </c>
      <c r="OT25" s="71">
        <v>0</v>
      </c>
      <c r="OU25" s="71">
        <v>0</v>
      </c>
      <c r="OV25" s="71">
        <v>0</v>
      </c>
      <c r="OW25" s="71">
        <v>0</v>
      </c>
      <c r="OX25" s="71">
        <v>0</v>
      </c>
      <c r="OY25" s="71">
        <v>0</v>
      </c>
      <c r="OZ25" s="71">
        <v>0</v>
      </c>
      <c r="PA25" s="71">
        <v>6</v>
      </c>
      <c r="PB25" s="71">
        <v>0</v>
      </c>
      <c r="PC25" s="71">
        <v>0</v>
      </c>
      <c r="PD25" s="71">
        <v>0</v>
      </c>
      <c r="PE25" s="71">
        <v>0</v>
      </c>
      <c r="PF25" s="71">
        <v>0</v>
      </c>
      <c r="PG25" s="71">
        <v>1</v>
      </c>
      <c r="PH25" s="71">
        <v>0</v>
      </c>
      <c r="PI25" s="71">
        <v>1</v>
      </c>
      <c r="PJ25" s="71">
        <v>1</v>
      </c>
      <c r="PK25" s="71">
        <v>0</v>
      </c>
      <c r="PL25" s="71">
        <v>1</v>
      </c>
      <c r="PM25" s="71">
        <v>0</v>
      </c>
      <c r="PN25" s="71">
        <v>13</v>
      </c>
      <c r="PO25" s="71">
        <v>0</v>
      </c>
      <c r="PP25" s="71">
        <v>0</v>
      </c>
      <c r="PQ25" s="71">
        <v>0</v>
      </c>
      <c r="PR25" s="71">
        <v>0</v>
      </c>
      <c r="PS25" s="71">
        <v>0</v>
      </c>
      <c r="PT25" s="71">
        <v>2</v>
      </c>
      <c r="PU25" s="71">
        <v>0</v>
      </c>
      <c r="PV25" s="71">
        <v>0</v>
      </c>
      <c r="PW25" s="71">
        <v>0</v>
      </c>
      <c r="PX25" s="71">
        <v>0</v>
      </c>
      <c r="PY25" s="71">
        <v>3</v>
      </c>
      <c r="PZ25" s="71">
        <v>3</v>
      </c>
      <c r="QA25" s="71">
        <v>1</v>
      </c>
      <c r="QB25" s="71">
        <v>3</v>
      </c>
      <c r="QC25" s="71">
        <v>0</v>
      </c>
      <c r="QD25" s="71">
        <v>0</v>
      </c>
      <c r="QE25" s="71">
        <v>0</v>
      </c>
      <c r="QF25" s="71">
        <v>0</v>
      </c>
      <c r="QG25" s="71">
        <v>1</v>
      </c>
      <c r="QH25" s="71">
        <v>0</v>
      </c>
      <c r="QI25" s="71">
        <v>0</v>
      </c>
      <c r="QJ25" s="71">
        <v>0</v>
      </c>
      <c r="QK25" s="71">
        <v>2</v>
      </c>
      <c r="QL25" s="71">
        <v>0</v>
      </c>
      <c r="QM25" s="71">
        <v>0</v>
      </c>
      <c r="QN25" s="71">
        <v>0</v>
      </c>
      <c r="QO25" s="71">
        <v>0</v>
      </c>
      <c r="QP25" s="71">
        <v>0</v>
      </c>
      <c r="QQ25" s="71">
        <v>0</v>
      </c>
      <c r="QR25" s="71">
        <v>0</v>
      </c>
      <c r="QS25" s="71">
        <v>5</v>
      </c>
      <c r="QT25" s="71">
        <v>0</v>
      </c>
      <c r="QU25" s="71">
        <v>0</v>
      </c>
      <c r="QV25" s="71">
        <v>0</v>
      </c>
      <c r="QW25" s="71">
        <v>0</v>
      </c>
      <c r="QX25" s="71">
        <v>0</v>
      </c>
      <c r="QY25" s="71">
        <v>0</v>
      </c>
      <c r="QZ25" s="71">
        <v>7</v>
      </c>
      <c r="RA25" s="71">
        <v>1</v>
      </c>
      <c r="RB25" s="71">
        <v>6</v>
      </c>
      <c r="RC25" s="71">
        <v>4</v>
      </c>
      <c r="RD25" s="71">
        <v>13</v>
      </c>
      <c r="RE25" s="71">
        <v>0</v>
      </c>
      <c r="RF25" s="71">
        <v>2</v>
      </c>
      <c r="RG25" s="71">
        <v>3</v>
      </c>
      <c r="RH25" s="71">
        <v>4</v>
      </c>
      <c r="RI25" s="71">
        <v>3</v>
      </c>
      <c r="RJ25" s="71">
        <v>0</v>
      </c>
      <c r="RK25" s="71">
        <v>3</v>
      </c>
      <c r="RL25" s="71">
        <v>0</v>
      </c>
      <c r="RM25" s="71">
        <v>0</v>
      </c>
      <c r="RN25" s="71">
        <v>5</v>
      </c>
      <c r="RO25" s="71">
        <v>0</v>
      </c>
      <c r="RP25" s="71">
        <v>0</v>
      </c>
      <c r="RQ25" s="71">
        <v>0</v>
      </c>
      <c r="RR25" s="71">
        <v>0</v>
      </c>
      <c r="RS25" s="71">
        <v>0</v>
      </c>
      <c r="RT25" s="71">
        <v>5</v>
      </c>
      <c r="RU25" s="71">
        <v>7</v>
      </c>
      <c r="RV25" s="71">
        <v>1</v>
      </c>
      <c r="RW25" s="71">
        <v>6</v>
      </c>
      <c r="RX25" s="71">
        <v>4</v>
      </c>
      <c r="RY25" s="71">
        <v>13</v>
      </c>
      <c r="RZ25" s="71">
        <v>0</v>
      </c>
      <c r="SA25" s="71">
        <v>2</v>
      </c>
      <c r="SB25" s="71">
        <v>3</v>
      </c>
      <c r="SC25" s="71">
        <v>4</v>
      </c>
      <c r="SD25" s="71">
        <v>3</v>
      </c>
      <c r="SE25" s="71">
        <v>0</v>
      </c>
      <c r="SF25" s="71">
        <v>3</v>
      </c>
      <c r="SG25" s="71">
        <v>0</v>
      </c>
      <c r="SH25" s="71">
        <v>0</v>
      </c>
    </row>
    <row r="26" spans="1:502">
      <c r="A26" s="16" t="s">
        <v>1819</v>
      </c>
      <c r="B26" s="70">
        <v>18</v>
      </c>
      <c r="C26" s="70">
        <v>18</v>
      </c>
      <c r="D26" s="70">
        <v>1</v>
      </c>
      <c r="E26" s="70">
        <v>2021</v>
      </c>
      <c r="F26" s="70" t="s">
        <v>160</v>
      </c>
      <c r="G26" s="1073" t="s">
        <v>1801</v>
      </c>
      <c r="H26" s="70" t="s">
        <v>1802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3.9910000000000001</v>
      </c>
      <c r="AS26" s="73">
        <v>0</v>
      </c>
      <c r="AT26" s="73">
        <v>42.942999999999998</v>
      </c>
      <c r="AU26" s="73">
        <v>39.273000000000003</v>
      </c>
      <c r="AV26" s="73">
        <v>5.7619999999999996</v>
      </c>
      <c r="AW26" s="73">
        <v>2.93</v>
      </c>
      <c r="AX26" s="73">
        <v>0</v>
      </c>
      <c r="AY26" s="73">
        <v>4.407</v>
      </c>
      <c r="AZ26" s="73">
        <v>0</v>
      </c>
      <c r="BA26" s="73">
        <v>0</v>
      </c>
      <c r="BB26" s="73">
        <v>0</v>
      </c>
      <c r="BC26" s="73">
        <v>0</v>
      </c>
      <c r="BD26" s="73">
        <v>0</v>
      </c>
      <c r="BE26" s="73">
        <v>0</v>
      </c>
      <c r="BF26" s="73">
        <v>0</v>
      </c>
      <c r="BG26" s="73">
        <v>0</v>
      </c>
      <c r="BH26" s="73">
        <v>0</v>
      </c>
      <c r="BI26" s="73">
        <v>3.3959999999999999</v>
      </c>
      <c r="BJ26" s="73">
        <v>0</v>
      </c>
      <c r="BK26" s="73">
        <v>0</v>
      </c>
      <c r="BL26" s="73">
        <v>0</v>
      </c>
      <c r="BM26" s="73">
        <v>39.514000000000003</v>
      </c>
      <c r="BN26" s="73">
        <v>0</v>
      </c>
      <c r="BO26" s="73">
        <v>0</v>
      </c>
      <c r="BP26" s="73">
        <v>0</v>
      </c>
      <c r="BQ26" s="73">
        <v>0</v>
      </c>
      <c r="BR26" s="73">
        <v>0</v>
      </c>
      <c r="BS26" s="73">
        <v>6.4139999999999997</v>
      </c>
      <c r="BT26" s="73">
        <v>0</v>
      </c>
      <c r="BU26" s="73">
        <v>3.125</v>
      </c>
      <c r="BV26" s="73">
        <v>7.8659999999999997</v>
      </c>
      <c r="BW26" s="73">
        <v>0</v>
      </c>
      <c r="BX26" s="73">
        <v>2.5089999999999999</v>
      </c>
      <c r="BY26" s="73">
        <v>0</v>
      </c>
      <c r="BZ26" s="73">
        <v>88.037000000000006</v>
      </c>
      <c r="CA26" s="73">
        <v>0</v>
      </c>
      <c r="CB26" s="73">
        <v>0</v>
      </c>
      <c r="CC26" s="73">
        <v>0</v>
      </c>
      <c r="CD26" s="73">
        <v>0</v>
      </c>
      <c r="CE26" s="73">
        <v>0</v>
      </c>
      <c r="CF26" s="73">
        <v>9.7460000000000004</v>
      </c>
      <c r="CG26" s="73">
        <v>0</v>
      </c>
      <c r="CH26" s="73">
        <v>0</v>
      </c>
      <c r="CI26" s="73">
        <v>0</v>
      </c>
      <c r="CJ26" s="73">
        <v>0</v>
      </c>
      <c r="CK26" s="73">
        <v>10.226000000000001</v>
      </c>
      <c r="CL26" s="73">
        <v>13.632999999999999</v>
      </c>
      <c r="CM26" s="73">
        <v>6.4210000000000003</v>
      </c>
      <c r="CN26" s="73">
        <v>21.782</v>
      </c>
      <c r="CO26" s="73">
        <v>0</v>
      </c>
      <c r="CP26" s="73">
        <v>0</v>
      </c>
      <c r="CQ26" s="73">
        <v>0</v>
      </c>
      <c r="CR26" s="73">
        <v>0</v>
      </c>
      <c r="CS26" s="73">
        <v>26.565000000000001</v>
      </c>
      <c r="CT26" s="73">
        <v>0</v>
      </c>
      <c r="CU26" s="73">
        <v>0</v>
      </c>
      <c r="CV26" s="73">
        <v>0</v>
      </c>
      <c r="CW26" s="73">
        <v>23.010999999999999</v>
      </c>
      <c r="CX26" s="73">
        <v>0</v>
      </c>
      <c r="CY26" s="73">
        <v>0</v>
      </c>
      <c r="CZ26" s="73">
        <v>0</v>
      </c>
      <c r="DA26" s="73">
        <v>0</v>
      </c>
      <c r="DB26" s="73">
        <v>0</v>
      </c>
      <c r="DC26" s="73">
        <v>0</v>
      </c>
      <c r="DD26" s="73">
        <v>0</v>
      </c>
      <c r="DE26" s="73">
        <v>0</v>
      </c>
      <c r="DF26" s="73">
        <v>0</v>
      </c>
      <c r="DG26" s="73">
        <v>0</v>
      </c>
      <c r="DH26" s="73">
        <v>0</v>
      </c>
      <c r="DI26" s="73">
        <v>0</v>
      </c>
      <c r="DJ26" s="73">
        <v>3.9910000000000001</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42.942999999999998</v>
      </c>
      <c r="EV26" s="73">
        <v>39.273000000000003</v>
      </c>
      <c r="EW26" s="73">
        <v>5.7619999999999996</v>
      </c>
      <c r="EX26" s="73">
        <v>2.93</v>
      </c>
      <c r="EY26" s="73">
        <v>0</v>
      </c>
      <c r="EZ26" s="73">
        <v>4.407</v>
      </c>
      <c r="FA26" s="73">
        <v>0</v>
      </c>
      <c r="FB26" s="73">
        <v>0</v>
      </c>
      <c r="FC26" s="73">
        <v>0</v>
      </c>
      <c r="FD26" s="73">
        <v>0</v>
      </c>
      <c r="FE26" s="73">
        <v>0</v>
      </c>
      <c r="FF26" s="73">
        <v>0</v>
      </c>
      <c r="FG26" s="73">
        <v>0</v>
      </c>
      <c r="FH26" s="73">
        <v>0</v>
      </c>
      <c r="FI26" s="73">
        <v>0</v>
      </c>
      <c r="FJ26" s="73">
        <v>3.3959999999999999</v>
      </c>
      <c r="FK26" s="73">
        <v>0</v>
      </c>
      <c r="FL26" s="73">
        <v>0</v>
      </c>
      <c r="FM26" s="73">
        <v>0</v>
      </c>
      <c r="FN26" s="73">
        <v>39.514000000000003</v>
      </c>
      <c r="FO26" s="73">
        <v>0</v>
      </c>
      <c r="FP26" s="73">
        <v>0</v>
      </c>
      <c r="FQ26" s="73">
        <v>0</v>
      </c>
      <c r="FR26" s="73">
        <v>0</v>
      </c>
      <c r="FS26" s="73">
        <v>0</v>
      </c>
      <c r="FT26" s="73">
        <v>6.4139999999999997</v>
      </c>
      <c r="FU26" s="73">
        <v>0</v>
      </c>
      <c r="FV26" s="73">
        <v>3.125</v>
      </c>
      <c r="FW26" s="73">
        <v>7.8659999999999997</v>
      </c>
      <c r="FX26" s="73">
        <v>0</v>
      </c>
      <c r="FY26" s="73">
        <v>2.5089999999999999</v>
      </c>
      <c r="FZ26" s="73">
        <v>0</v>
      </c>
      <c r="GA26" s="73">
        <v>88.037000000000006</v>
      </c>
      <c r="GB26" s="73">
        <v>0</v>
      </c>
      <c r="GC26" s="73">
        <v>0</v>
      </c>
      <c r="GD26" s="73">
        <v>0</v>
      </c>
      <c r="GE26" s="73">
        <v>0</v>
      </c>
      <c r="GF26" s="73">
        <v>0</v>
      </c>
      <c r="GG26" s="73">
        <v>9.7460000000000004</v>
      </c>
      <c r="GH26" s="73">
        <v>0</v>
      </c>
      <c r="GI26" s="73">
        <v>0</v>
      </c>
      <c r="GJ26" s="73">
        <v>0</v>
      </c>
      <c r="GK26" s="73">
        <v>0</v>
      </c>
      <c r="GL26" s="73">
        <v>10.226000000000001</v>
      </c>
      <c r="GM26" s="73">
        <v>13.632999999999999</v>
      </c>
      <c r="GN26" s="73">
        <v>6.4210000000000003</v>
      </c>
      <c r="GO26" s="73">
        <v>21.782</v>
      </c>
      <c r="GP26" s="73">
        <v>0</v>
      </c>
      <c r="GQ26" s="73">
        <v>0</v>
      </c>
      <c r="GR26" s="73">
        <v>0</v>
      </c>
      <c r="GS26" s="73">
        <v>0</v>
      </c>
      <c r="GT26" s="73">
        <v>26.565000000000001</v>
      </c>
      <c r="GU26" s="73">
        <v>0</v>
      </c>
      <c r="GV26" s="73">
        <v>0</v>
      </c>
      <c r="GW26" s="73">
        <v>0</v>
      </c>
      <c r="GX26" s="73">
        <v>23.010999999999999</v>
      </c>
      <c r="GY26" s="73">
        <v>0</v>
      </c>
      <c r="GZ26" s="73">
        <v>0</v>
      </c>
      <c r="HA26" s="73">
        <v>0</v>
      </c>
      <c r="HB26" s="73">
        <v>0</v>
      </c>
      <c r="HC26" s="73">
        <v>0</v>
      </c>
      <c r="HD26" s="73">
        <v>0</v>
      </c>
      <c r="HE26" s="73">
        <v>0</v>
      </c>
      <c r="HF26" s="73">
        <v>3.9910000000000001</v>
      </c>
      <c r="HG26" s="73">
        <v>0</v>
      </c>
      <c r="HH26" s="73">
        <v>0</v>
      </c>
      <c r="HI26" s="73">
        <v>0</v>
      </c>
      <c r="HJ26" s="73">
        <v>0</v>
      </c>
      <c r="HK26" s="73">
        <v>0</v>
      </c>
      <c r="HL26" s="73">
        <v>0</v>
      </c>
      <c r="HM26" s="73">
        <v>90.908000000000001</v>
      </c>
      <c r="HN26" s="73">
        <v>4.407</v>
      </c>
      <c r="HO26" s="73">
        <v>42.91</v>
      </c>
      <c r="HP26" s="73">
        <v>19.914000000000001</v>
      </c>
      <c r="HQ26" s="73">
        <v>88.037000000000006</v>
      </c>
      <c r="HR26" s="73">
        <v>0</v>
      </c>
      <c r="HS26" s="73">
        <v>9.7460000000000004</v>
      </c>
      <c r="HT26" s="73">
        <v>10.226000000000001</v>
      </c>
      <c r="HU26" s="73">
        <v>20.053999999999998</v>
      </c>
      <c r="HV26" s="73">
        <v>21.782</v>
      </c>
      <c r="HW26" s="73">
        <v>0</v>
      </c>
      <c r="HX26" s="73">
        <v>49.576000000000001</v>
      </c>
      <c r="HY26" s="73">
        <v>0</v>
      </c>
      <c r="HZ26" s="73">
        <v>0</v>
      </c>
      <c r="IA26" s="73">
        <v>3.9910000000000001</v>
      </c>
      <c r="IB26" s="73">
        <v>0</v>
      </c>
      <c r="IC26" s="73">
        <v>0</v>
      </c>
      <c r="ID26" s="73">
        <v>0</v>
      </c>
      <c r="IE26" s="73">
        <v>0</v>
      </c>
      <c r="IF26" s="73">
        <v>0</v>
      </c>
      <c r="IG26" s="73">
        <v>3.9910000000000001</v>
      </c>
      <c r="IH26" s="73">
        <v>90.908000000000001</v>
      </c>
      <c r="II26" s="73">
        <v>4.407</v>
      </c>
      <c r="IJ26" s="73">
        <v>42.91</v>
      </c>
      <c r="IK26" s="73">
        <v>19.914000000000001</v>
      </c>
      <c r="IL26" s="73">
        <v>88.037000000000006</v>
      </c>
      <c r="IM26" s="73">
        <v>0</v>
      </c>
      <c r="IN26" s="73">
        <v>9.7460000000000004</v>
      </c>
      <c r="IO26" s="73">
        <v>10.226000000000001</v>
      </c>
      <c r="IP26" s="73">
        <v>20.053999999999998</v>
      </c>
      <c r="IQ26" s="73">
        <v>21.782</v>
      </c>
      <c r="IR26" s="73">
        <v>0</v>
      </c>
      <c r="IS26" s="73">
        <v>49.576000000000001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5</v>
      </c>
      <c r="KF26" s="71">
        <v>0</v>
      </c>
      <c r="KG26" s="71">
        <v>4</v>
      </c>
      <c r="KH26" s="71">
        <v>1</v>
      </c>
      <c r="KI26" s="71">
        <v>1</v>
      </c>
      <c r="KJ26" s="71">
        <v>1</v>
      </c>
      <c r="KK26" s="71">
        <v>0</v>
      </c>
      <c r="KL26" s="71">
        <v>1</v>
      </c>
      <c r="KM26" s="71">
        <v>0</v>
      </c>
      <c r="KN26" s="71">
        <v>0</v>
      </c>
      <c r="KO26" s="71">
        <v>0</v>
      </c>
      <c r="KP26" s="71">
        <v>0</v>
      </c>
      <c r="KQ26" s="71">
        <v>0</v>
      </c>
      <c r="KR26" s="71">
        <v>0</v>
      </c>
      <c r="KS26" s="71">
        <v>0</v>
      </c>
      <c r="KT26" s="71">
        <v>0</v>
      </c>
      <c r="KU26" s="71">
        <v>0</v>
      </c>
      <c r="KV26" s="71">
        <v>1</v>
      </c>
      <c r="KW26" s="71">
        <v>0</v>
      </c>
      <c r="KX26" s="71">
        <v>0</v>
      </c>
      <c r="KY26" s="71">
        <v>0</v>
      </c>
      <c r="KZ26" s="71">
        <v>4</v>
      </c>
      <c r="LA26" s="71">
        <v>0</v>
      </c>
      <c r="LB26" s="71">
        <v>0</v>
      </c>
      <c r="LC26" s="71">
        <v>0</v>
      </c>
      <c r="LD26" s="71">
        <v>0</v>
      </c>
      <c r="LE26" s="71">
        <v>0</v>
      </c>
      <c r="LF26" s="71">
        <v>1</v>
      </c>
      <c r="LG26" s="71">
        <v>0</v>
      </c>
      <c r="LH26" s="71">
        <v>1</v>
      </c>
      <c r="LI26" s="71">
        <v>1</v>
      </c>
      <c r="LJ26" s="71">
        <v>0</v>
      </c>
      <c r="LK26" s="71">
        <v>1</v>
      </c>
      <c r="LL26" s="71">
        <v>0</v>
      </c>
      <c r="LM26" s="71">
        <v>15</v>
      </c>
      <c r="LN26" s="71">
        <v>0</v>
      </c>
      <c r="LO26" s="71">
        <v>0</v>
      </c>
      <c r="LP26" s="71">
        <v>0</v>
      </c>
      <c r="LQ26" s="71">
        <v>0</v>
      </c>
      <c r="LR26" s="71">
        <v>0</v>
      </c>
      <c r="LS26" s="71">
        <v>2</v>
      </c>
      <c r="LT26" s="71">
        <v>0</v>
      </c>
      <c r="LU26" s="71">
        <v>0</v>
      </c>
      <c r="LV26" s="71">
        <v>0</v>
      </c>
      <c r="LW26" s="71">
        <v>0</v>
      </c>
      <c r="LX26" s="71">
        <v>3</v>
      </c>
      <c r="LY26" s="71">
        <v>3</v>
      </c>
      <c r="LZ26" s="71">
        <v>1</v>
      </c>
      <c r="MA26" s="71">
        <v>3</v>
      </c>
      <c r="MB26" s="71">
        <v>0</v>
      </c>
      <c r="MC26" s="71">
        <v>0</v>
      </c>
      <c r="MD26" s="71">
        <v>0</v>
      </c>
      <c r="ME26" s="71">
        <v>0</v>
      </c>
      <c r="MF26" s="71">
        <v>1</v>
      </c>
      <c r="MG26" s="71">
        <v>0</v>
      </c>
      <c r="MH26" s="71">
        <v>0</v>
      </c>
      <c r="MI26" s="71">
        <v>0</v>
      </c>
      <c r="MJ26" s="71">
        <v>2</v>
      </c>
      <c r="MK26" s="71">
        <v>0</v>
      </c>
      <c r="ML26" s="71">
        <v>0</v>
      </c>
      <c r="MM26" s="71">
        <v>0</v>
      </c>
      <c r="MN26" s="71">
        <v>0</v>
      </c>
      <c r="MO26" s="71">
        <v>0</v>
      </c>
      <c r="MP26" s="71">
        <v>0</v>
      </c>
      <c r="MQ26" s="71">
        <v>0</v>
      </c>
      <c r="MR26" s="71">
        <v>0</v>
      </c>
      <c r="MS26" s="71">
        <v>0</v>
      </c>
      <c r="MT26" s="71">
        <v>0</v>
      </c>
      <c r="MU26" s="71">
        <v>0</v>
      </c>
      <c r="MV26" s="71">
        <v>0</v>
      </c>
      <c r="MW26" s="71">
        <v>5</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4</v>
      </c>
      <c r="OI26" s="71">
        <v>1</v>
      </c>
      <c r="OJ26" s="71">
        <v>1</v>
      </c>
      <c r="OK26" s="71">
        <v>1</v>
      </c>
      <c r="OL26" s="71">
        <v>0</v>
      </c>
      <c r="OM26" s="71">
        <v>1</v>
      </c>
      <c r="ON26" s="71">
        <v>0</v>
      </c>
      <c r="OO26" s="71">
        <v>0</v>
      </c>
      <c r="OP26" s="71">
        <v>0</v>
      </c>
      <c r="OQ26" s="71">
        <v>0</v>
      </c>
      <c r="OR26" s="71">
        <v>0</v>
      </c>
      <c r="OS26" s="71">
        <v>0</v>
      </c>
      <c r="OT26" s="71">
        <v>0</v>
      </c>
      <c r="OU26" s="71">
        <v>0</v>
      </c>
      <c r="OV26" s="71">
        <v>0</v>
      </c>
      <c r="OW26" s="71">
        <v>1</v>
      </c>
      <c r="OX26" s="71">
        <v>0</v>
      </c>
      <c r="OY26" s="71">
        <v>0</v>
      </c>
      <c r="OZ26" s="71">
        <v>0</v>
      </c>
      <c r="PA26" s="71">
        <v>4</v>
      </c>
      <c r="PB26" s="71">
        <v>0</v>
      </c>
      <c r="PC26" s="71">
        <v>0</v>
      </c>
      <c r="PD26" s="71">
        <v>0</v>
      </c>
      <c r="PE26" s="71">
        <v>0</v>
      </c>
      <c r="PF26" s="71">
        <v>0</v>
      </c>
      <c r="PG26" s="71">
        <v>1</v>
      </c>
      <c r="PH26" s="71">
        <v>0</v>
      </c>
      <c r="PI26" s="71">
        <v>1</v>
      </c>
      <c r="PJ26" s="71">
        <v>1</v>
      </c>
      <c r="PK26" s="71">
        <v>0</v>
      </c>
      <c r="PL26" s="71">
        <v>1</v>
      </c>
      <c r="PM26" s="71">
        <v>0</v>
      </c>
      <c r="PN26" s="71">
        <v>15</v>
      </c>
      <c r="PO26" s="71">
        <v>0</v>
      </c>
      <c r="PP26" s="71">
        <v>0</v>
      </c>
      <c r="PQ26" s="71">
        <v>0</v>
      </c>
      <c r="PR26" s="71">
        <v>0</v>
      </c>
      <c r="PS26" s="71">
        <v>0</v>
      </c>
      <c r="PT26" s="71">
        <v>2</v>
      </c>
      <c r="PU26" s="71">
        <v>0</v>
      </c>
      <c r="PV26" s="71">
        <v>0</v>
      </c>
      <c r="PW26" s="71">
        <v>0</v>
      </c>
      <c r="PX26" s="71">
        <v>0</v>
      </c>
      <c r="PY26" s="71">
        <v>3</v>
      </c>
      <c r="PZ26" s="71">
        <v>3</v>
      </c>
      <c r="QA26" s="71">
        <v>1</v>
      </c>
      <c r="QB26" s="71">
        <v>3</v>
      </c>
      <c r="QC26" s="71">
        <v>0</v>
      </c>
      <c r="QD26" s="71">
        <v>0</v>
      </c>
      <c r="QE26" s="71">
        <v>0</v>
      </c>
      <c r="QF26" s="71">
        <v>0</v>
      </c>
      <c r="QG26" s="71">
        <v>1</v>
      </c>
      <c r="QH26" s="71">
        <v>0</v>
      </c>
      <c r="QI26" s="71">
        <v>0</v>
      </c>
      <c r="QJ26" s="71">
        <v>0</v>
      </c>
      <c r="QK26" s="71">
        <v>2</v>
      </c>
      <c r="QL26" s="71">
        <v>0</v>
      </c>
      <c r="QM26" s="71">
        <v>0</v>
      </c>
      <c r="QN26" s="71">
        <v>0</v>
      </c>
      <c r="QO26" s="71">
        <v>0</v>
      </c>
      <c r="QP26" s="71">
        <v>0</v>
      </c>
      <c r="QQ26" s="71">
        <v>0</v>
      </c>
      <c r="QR26" s="71">
        <v>0</v>
      </c>
      <c r="QS26" s="71">
        <v>5</v>
      </c>
      <c r="QT26" s="71">
        <v>0</v>
      </c>
      <c r="QU26" s="71">
        <v>0</v>
      </c>
      <c r="QV26" s="71">
        <v>0</v>
      </c>
      <c r="QW26" s="71">
        <v>0</v>
      </c>
      <c r="QX26" s="71">
        <v>0</v>
      </c>
      <c r="QY26" s="71">
        <v>0</v>
      </c>
      <c r="QZ26" s="71">
        <v>7</v>
      </c>
      <c r="RA26" s="71">
        <v>1</v>
      </c>
      <c r="RB26" s="71">
        <v>5</v>
      </c>
      <c r="RC26" s="71">
        <v>4</v>
      </c>
      <c r="RD26" s="71">
        <v>15</v>
      </c>
      <c r="RE26" s="71">
        <v>0</v>
      </c>
      <c r="RF26" s="71">
        <v>2</v>
      </c>
      <c r="RG26" s="71">
        <v>3</v>
      </c>
      <c r="RH26" s="71">
        <v>4</v>
      </c>
      <c r="RI26" s="71">
        <v>3</v>
      </c>
      <c r="RJ26" s="71">
        <v>0</v>
      </c>
      <c r="RK26" s="71">
        <v>3</v>
      </c>
      <c r="RL26" s="71">
        <v>0</v>
      </c>
      <c r="RM26" s="71">
        <v>0</v>
      </c>
      <c r="RN26" s="71">
        <v>5</v>
      </c>
      <c r="RO26" s="71">
        <v>0</v>
      </c>
      <c r="RP26" s="71">
        <v>0</v>
      </c>
      <c r="RQ26" s="71">
        <v>0</v>
      </c>
      <c r="RR26" s="71">
        <v>0</v>
      </c>
      <c r="RS26" s="71">
        <v>0</v>
      </c>
      <c r="RT26" s="71">
        <v>5</v>
      </c>
      <c r="RU26" s="71">
        <v>7</v>
      </c>
      <c r="RV26" s="71">
        <v>1</v>
      </c>
      <c r="RW26" s="71">
        <v>5</v>
      </c>
      <c r="RX26" s="71">
        <v>4</v>
      </c>
      <c r="RY26" s="71">
        <v>15</v>
      </c>
      <c r="RZ26" s="71">
        <v>0</v>
      </c>
      <c r="SA26" s="71">
        <v>2</v>
      </c>
      <c r="SB26" s="71">
        <v>3</v>
      </c>
      <c r="SC26" s="71">
        <v>4</v>
      </c>
      <c r="SD26" s="71">
        <v>3</v>
      </c>
      <c r="SE26" s="71">
        <v>0</v>
      </c>
      <c r="SF26" s="71">
        <v>3</v>
      </c>
      <c r="SG26" s="71">
        <v>0</v>
      </c>
      <c r="SH26" s="71">
        <v>0</v>
      </c>
    </row>
    <row r="27" spans="1:502">
      <c r="A27" s="16" t="s">
        <v>1820</v>
      </c>
      <c r="B27" s="70">
        <v>19</v>
      </c>
      <c r="C27" s="70">
        <v>19</v>
      </c>
      <c r="D27" s="70">
        <v>1</v>
      </c>
      <c r="E27" s="70">
        <v>2022</v>
      </c>
      <c r="F27" s="70" t="s">
        <v>161</v>
      </c>
      <c r="G27" s="1073" t="s">
        <v>1801</v>
      </c>
      <c r="H27" s="70" t="s">
        <v>1802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1821</v>
      </c>
      <c r="B28" s="70">
        <v>20</v>
      </c>
      <c r="C28" s="70">
        <v>20</v>
      </c>
      <c r="D28" s="70">
        <v>1</v>
      </c>
      <c r="E28" s="70">
        <v>2023</v>
      </c>
      <c r="F28" s="70" t="s">
        <v>1539</v>
      </c>
      <c r="G28" s="1073" t="s">
        <v>1801</v>
      </c>
      <c r="H28" s="70" t="s">
        <v>1802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1822</v>
      </c>
      <c r="B29" s="70">
        <v>21</v>
      </c>
      <c r="C29" s="70">
        <v>21</v>
      </c>
      <c r="D29" s="70">
        <v>1</v>
      </c>
      <c r="E29" s="70">
        <v>2024</v>
      </c>
      <c r="F29" s="70" t="s">
        <v>1554</v>
      </c>
      <c r="G29" s="1073" t="s">
        <v>1801</v>
      </c>
      <c r="H29" s="70" t="s">
        <v>1802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1801</v>
      </c>
      <c r="H30" s="70" t="s">
        <v>1802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1801</v>
      </c>
      <c r="H31" s="70" t="s">
        <v>1802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1801</v>
      </c>
      <c r="H32" s="70" t="s">
        <v>1802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1801</v>
      </c>
      <c r="H33" s="70" t="s">
        <v>1802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1801</v>
      </c>
      <c r="H34" s="70" t="s">
        <v>1802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1801</v>
      </c>
      <c r="H35" s="70" t="s">
        <v>1802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1801</v>
      </c>
      <c r="H6" s="77" t="s">
        <v>1802</v>
      </c>
      <c r="I6" s="77" t="s">
        <v>2516</v>
      </c>
      <c r="J6" s="77" t="s">
        <v>2517</v>
      </c>
      <c r="K6" s="1080">
        <v>5</v>
      </c>
      <c r="L6" s="1081">
        <v>16</v>
      </c>
      <c r="M6" s="1044"/>
      <c r="N6" s="988">
        <v>1</v>
      </c>
      <c r="O6" s="77" t="s">
        <v>1801</v>
      </c>
      <c r="P6" s="77" t="s">
        <v>1802</v>
      </c>
      <c r="Q6" s="77" t="s">
        <v>1501</v>
      </c>
      <c r="R6" s="16"/>
      <c r="S6" s="77">
        <v>1</v>
      </c>
      <c r="T6" s="77" t="s">
        <v>1801</v>
      </c>
      <c r="U6" s="77" t="s">
        <v>1802</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1801</v>
      </c>
      <c r="H10" s="77" t="s">
        <v>1802</v>
      </c>
      <c r="I10" s="77" t="s">
        <v>2516</v>
      </c>
      <c r="J10" s="77" t="s">
        <v>2517</v>
      </c>
      <c r="K10" s="1079">
        <v>5</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1801</v>
      </c>
      <c r="H12" s="77"/>
      <c r="I12" s="77" t="s">
        <v>1801</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渋谷区</v>
      </c>
      <c r="K4" s="70" t="str">
        <f>HLOOKUP(K3,比較地域マスタ!$E$5:$L$6,2,0)</f>
        <v>13113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渋谷区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67.405728171392838</v>
      </c>
      <c r="BB5" s="29"/>
      <c r="BC5" s="17"/>
      <c r="BD5" s="1005">
        <f>SUM(BC6:BC8)</f>
        <v>49.66318281519375</v>
      </c>
      <c r="BE5" s="29"/>
      <c r="BF5" s="17"/>
      <c r="BG5" s="1005">
        <f>AK35</f>
        <v>81.0045886673323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26.820537213501851</v>
      </c>
      <c r="BA6" s="17"/>
      <c r="BB6" s="29"/>
      <c r="BC6" s="1005">
        <f>O32</f>
        <v>13.304504741948859</v>
      </c>
      <c r="BD6" s="17"/>
      <c r="BE6" s="29"/>
      <c r="BF6" s="1005">
        <f>AK36</f>
        <v>36.81413260495205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37.255092037413597</v>
      </c>
      <c r="BA7" s="17"/>
      <c r="BB7" s="29"/>
      <c r="BC7" s="1005">
        <f>O33</f>
        <v>32.522647353914842</v>
      </c>
      <c r="BD7" s="17"/>
      <c r="BE7" s="29"/>
      <c r="BF7" s="1005">
        <f t="shared" ref="BF7:BF8" si="0">AK37</f>
        <v>42.547945348408319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3.330098920477377</v>
      </c>
      <c r="BA8" s="17"/>
      <c r="BB8" s="29"/>
      <c r="BC8" s="1005">
        <f>O34</f>
        <v>3.836030719330044</v>
      </c>
      <c r="BD8" s="17"/>
      <c r="BE8" s="29"/>
      <c r="BF8" s="1005">
        <f t="shared" si="0"/>
        <v>1.6425107139719333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2216.447401192896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1648.438762491028</v>
      </c>
      <c r="BA9" s="1005">
        <f>AZ9</f>
        <v>1648.438762491028</v>
      </c>
      <c r="BB9" s="29"/>
      <c r="BC9" s="1005">
        <f>O35</f>
        <v>2080.3003452104922</v>
      </c>
      <c r="BD9" s="1005">
        <f>BC9</f>
        <v>2080.3003452104922</v>
      </c>
      <c r="BE9" s="29"/>
      <c r="BF9" s="1005">
        <f>AK39</f>
        <v>1848.1004907357255</v>
      </c>
      <c r="BG9" s="1005">
        <f>AK39</f>
        <v>1848.1004907357255</v>
      </c>
      <c r="BH9" s="29"/>
    </row>
    <row r="10" spans="1:62" ht="17.100000000000001" customHeight="1" thickBot="1">
      <c r="B10" s="323"/>
      <c r="C10" s="324"/>
      <c r="D10" s="326"/>
      <c r="E10" s="326"/>
      <c r="F10" s="326"/>
      <c r="G10" s="325"/>
      <c r="H10" s="325"/>
      <c r="I10" s="326"/>
      <c r="J10" s="327"/>
      <c r="K10" s="334"/>
      <c r="L10" s="246" t="s">
        <v>114</v>
      </c>
      <c r="M10" s="246"/>
      <c r="N10" s="563"/>
      <c r="O10" s="906">
        <f>SUM(O11:O13)</f>
        <v>67.405728171392838</v>
      </c>
      <c r="P10" s="453">
        <f t="shared" ref="P10:P22" si="1">O10/$O$9</f>
        <v>3.0411607392584618E-2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305.41279437070892</v>
      </c>
      <c r="BA10" s="1005">
        <f>AZ10</f>
        <v>305.41279437070892</v>
      </c>
      <c r="BB10" s="29"/>
      <c r="BC10" s="1005">
        <f>O36</f>
        <v>383.35626847594642</v>
      </c>
      <c r="BD10" s="1005">
        <f>BC10</f>
        <v>383.35626847594642</v>
      </c>
      <c r="BE10" s="29"/>
      <c r="BF10" s="1005">
        <f>AK40</f>
        <v>330.71420751459596</v>
      </c>
      <c r="BG10" s="1005">
        <f>AK40</f>
        <v>330.71420751459596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26.820537213501851</v>
      </c>
      <c r="P11" s="454">
        <f t="shared" si="1"/>
        <v>1.2100687432991638E-2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182.5598100255979</v>
      </c>
      <c r="BB11" s="29"/>
      <c r="BC11" s="1005"/>
      <c r="BD11" s="1005">
        <f>SUM(BC12:BC14)</f>
        <v>153.12031957204115</v>
      </c>
      <c r="BE11" s="29"/>
      <c r="BF11" s="17"/>
      <c r="BG11" s="1005">
        <f>AK41</f>
        <v>126.35645231579562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37.255092037413597</v>
      </c>
      <c r="P12" s="454">
        <f t="shared" si="1"/>
        <v>1.6808471077347849E-2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171.00093887051031</v>
      </c>
      <c r="BA12" s="17"/>
      <c r="BB12" s="29"/>
      <c r="BC12" s="1005">
        <f>O38</f>
        <v>136.51493129489324</v>
      </c>
      <c r="BD12" s="17"/>
      <c r="BE12" s="29"/>
      <c r="BF12" s="1005">
        <f>AK42</f>
        <v>112.8510040065604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3.330098920477377</v>
      </c>
      <c r="P13" s="454">
        <f t="shared" si="1"/>
        <v>1.5024488822451242E-3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11.5588711550876</v>
      </c>
      <c r="BA13" s="17"/>
      <c r="BB13" s="29"/>
      <c r="BC13" s="1005">
        <f>O41</f>
        <v>16.605388277147899</v>
      </c>
      <c r="BD13" s="17"/>
      <c r="BE13" s="29"/>
      <c r="BF13" s="1005">
        <f>AK45</f>
        <v>13.505448309235216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1648.438762491028</v>
      </c>
      <c r="P14" s="453">
        <f t="shared" si="1"/>
        <v>0.74373015195570857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305.41279437070892</v>
      </c>
      <c r="P15" s="453">
        <f t="shared" si="1"/>
        <v>0.13779383810612209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12.630306134168009</v>
      </c>
      <c r="BA15" s="1005">
        <f>AZ15</f>
        <v>12.630306134168009</v>
      </c>
      <c r="BB15" s="29"/>
      <c r="BC15" s="1005">
        <f>O43</f>
        <v>34.170066857807697</v>
      </c>
      <c r="BD15" s="1005">
        <f>BC15</f>
        <v>34.170066857807697</v>
      </c>
      <c r="BE15" s="29"/>
      <c r="BF15" s="1005">
        <f>AK47</f>
        <v>43.85361593226375</v>
      </c>
      <c r="BG15" s="1005">
        <f>AK47</f>
        <v>43.85361593226375</v>
      </c>
      <c r="BH15" s="29"/>
    </row>
    <row r="16" spans="1:62" ht="17.100000000000001" customHeight="1" thickBot="1">
      <c r="B16" s="323"/>
      <c r="C16" s="324"/>
      <c r="D16" s="326"/>
      <c r="E16" s="326"/>
      <c r="F16" s="326"/>
      <c r="G16" s="325"/>
      <c r="H16" s="325"/>
      <c r="I16" s="326"/>
      <c r="J16" s="327"/>
      <c r="K16" s="335"/>
      <c r="L16" s="246" t="s">
        <v>128</v>
      </c>
      <c r="M16" s="344"/>
      <c r="N16" s="345"/>
      <c r="O16" s="906">
        <f>SUM(O18:O21)</f>
        <v>182.5598100255979</v>
      </c>
      <c r="P16" s="453">
        <f t="shared" si="1"/>
        <v>8.236595640724155E-2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171.00093887051031</v>
      </c>
      <c r="P17" s="454">
        <f t="shared" si="1"/>
        <v>7.715091221135105E-2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116.4851977799113</v>
      </c>
      <c r="P18" s="454">
        <f t="shared" si="1"/>
        <v>5.2554911845514023E-2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54.515741090598993</v>
      </c>
      <c r="P19" s="454">
        <f t="shared" si="1"/>
        <v>2.4596000365837024E-2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11.5588711550876</v>
      </c>
      <c r="P20" s="454">
        <f t="shared" si="1"/>
        <v>5.215044195890502E-3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12.630306134168009</v>
      </c>
      <c r="P22" s="612">
        <f t="shared" si="1"/>
        <v>5.6984461383429875E-3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58.470596049633428</v>
      </c>
      <c r="AZ22" s="1005">
        <f t="shared" si="3"/>
        <v>52.448097941277943</v>
      </c>
      <c r="BA22" s="1005">
        <f t="shared" si="3"/>
        <v>66.41436120450679</v>
      </c>
      <c r="BB22" s="1005">
        <f t="shared" si="3"/>
        <v>56.447405409243594</v>
      </c>
      <c r="BC22" s="1005">
        <f t="shared" si="3"/>
        <v>49.66318281519375</v>
      </c>
      <c r="BD22" s="1005">
        <f t="shared" si="3"/>
        <v>48.482899386207762</v>
      </c>
      <c r="BE22" s="1005">
        <f t="shared" si="3"/>
        <v>55.609088869598409</v>
      </c>
      <c r="BF22" s="1005">
        <f t="shared" si="3"/>
        <v>49.577265685704262</v>
      </c>
      <c r="BG22" s="1005">
        <f t="shared" si="3"/>
        <v>48.7188670500041</v>
      </c>
      <c r="BH22" s="1005">
        <f t="shared" si="3"/>
        <v>47.44304653604501</v>
      </c>
      <c r="BI22" s="1005">
        <f t="shared" si="3"/>
        <v>43.459202563974628</v>
      </c>
      <c r="BJ22" s="1005">
        <f t="shared" si="3"/>
        <v>56.328162761767842</v>
      </c>
      <c r="BK22" s="1005">
        <f t="shared" si="3"/>
        <v>69.972947794632233</v>
      </c>
      <c r="BL22" s="1005">
        <f t="shared" si="3"/>
        <v>81.0045886673323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1443.4543293092991</v>
      </c>
      <c r="AZ23" s="1005">
        <f t="shared" ref="AZ23:BL23" si="4">Y39</f>
        <v>1460.245632198955</v>
      </c>
      <c r="BA23" s="1005">
        <f t="shared" si="4"/>
        <v>1856.87907434101</v>
      </c>
      <c r="BB23" s="1005">
        <f t="shared" si="4"/>
        <v>1955.1338676845251</v>
      </c>
      <c r="BC23" s="1005">
        <f t="shared" si="4"/>
        <v>2080.3003452104922</v>
      </c>
      <c r="BD23" s="1005">
        <f t="shared" si="4"/>
        <v>2101.355612269399</v>
      </c>
      <c r="BE23" s="1005">
        <f t="shared" si="4"/>
        <v>2235.7150492163159</v>
      </c>
      <c r="BF23" s="1005">
        <f t="shared" si="4"/>
        <v>1722.0769989135988</v>
      </c>
      <c r="BG23" s="1005">
        <f t="shared" si="4"/>
        <v>1727.678530405984</v>
      </c>
      <c r="BH23" s="1005">
        <f t="shared" si="4"/>
        <v>1714.5050090710392</v>
      </c>
      <c r="BI23" s="1005">
        <f t="shared" si="4"/>
        <v>1658.8600237846724</v>
      </c>
      <c r="BJ23" s="1005">
        <f t="shared" si="4"/>
        <v>1716.3544593590505</v>
      </c>
      <c r="BK23" s="1005">
        <f t="shared" si="4"/>
        <v>1877.3005133999388</v>
      </c>
      <c r="BL23" s="1005">
        <f t="shared" si="4"/>
        <v>1848.1004907357255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292.12944155424913</v>
      </c>
      <c r="AZ24" s="1005">
        <f t="shared" ref="AZ24:BL24" si="5">Y40</f>
        <v>298.944717614284</v>
      </c>
      <c r="BA24" s="1005">
        <f t="shared" si="5"/>
        <v>352.45682547236868</v>
      </c>
      <c r="BB24" s="1005">
        <f t="shared" si="5"/>
        <v>395.49519017302327</v>
      </c>
      <c r="BC24" s="1005">
        <f t="shared" si="5"/>
        <v>383.35626847594642</v>
      </c>
      <c r="BD24" s="1005">
        <f t="shared" si="5"/>
        <v>348.11130257245139</v>
      </c>
      <c r="BE24" s="1005">
        <f t="shared" si="5"/>
        <v>351.72407184710409</v>
      </c>
      <c r="BF24" s="1005">
        <f t="shared" si="5"/>
        <v>337.79957289287023</v>
      </c>
      <c r="BG24" s="1005">
        <f t="shared" si="5"/>
        <v>348.88140620364652</v>
      </c>
      <c r="BH24" s="1005">
        <f t="shared" si="5"/>
        <v>335.14771397924545</v>
      </c>
      <c r="BI24" s="1005">
        <f t="shared" si="5"/>
        <v>318.7973376224312</v>
      </c>
      <c r="BJ24" s="1005">
        <f t="shared" si="5"/>
        <v>321.41441932662144</v>
      </c>
      <c r="BK24" s="1005">
        <f t="shared" si="5"/>
        <v>322.17170244391201</v>
      </c>
      <c r="BL24" s="1005">
        <f t="shared" si="5"/>
        <v>330.71420751459596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159.51494835102946</v>
      </c>
      <c r="AZ25" s="1005">
        <f t="shared" ref="AZ25:BL25" si="6">Y41</f>
        <v>157.43529222757684</v>
      </c>
      <c r="BA25" s="1005">
        <f t="shared" si="6"/>
        <v>155.70358150146828</v>
      </c>
      <c r="BB25" s="1005">
        <f t="shared" si="6"/>
        <v>156.40293755041543</v>
      </c>
      <c r="BC25" s="1005">
        <f t="shared" si="6"/>
        <v>153.12031957204115</v>
      </c>
      <c r="BD25" s="1005">
        <f t="shared" si="6"/>
        <v>148.64063610240169</v>
      </c>
      <c r="BE25" s="1005">
        <f t="shared" si="6"/>
        <v>148.23426198885767</v>
      </c>
      <c r="BF25" s="1005">
        <f t="shared" si="6"/>
        <v>146.29549663093911</v>
      </c>
      <c r="BG25" s="1005">
        <f t="shared" si="6"/>
        <v>144.34547517843473</v>
      </c>
      <c r="BH25" s="1005">
        <f t="shared" si="6"/>
        <v>140.91176050443545</v>
      </c>
      <c r="BI25" s="1005">
        <f t="shared" si="6"/>
        <v>137.13488048236749</v>
      </c>
      <c r="BJ25" s="1005">
        <f t="shared" si="6"/>
        <v>123.49870641008512</v>
      </c>
      <c r="BK25" s="1005">
        <f t="shared" si="6"/>
        <v>122.37793936685213</v>
      </c>
      <c r="BL25" s="1005">
        <f t="shared" si="6"/>
        <v>126.35645231579562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23.77648785671844</v>
      </c>
      <c r="AZ26" s="1005">
        <f t="shared" si="7"/>
        <v>33.96307120645195</v>
      </c>
      <c r="BA26" s="1005">
        <f t="shared" si="7"/>
        <v>31.95674272903041</v>
      </c>
      <c r="BB26" s="1005">
        <f t="shared" si="7"/>
        <v>31.893115292219981</v>
      </c>
      <c r="BC26" s="1005">
        <f t="shared" si="7"/>
        <v>34.170066857807697</v>
      </c>
      <c r="BD26" s="1005">
        <f t="shared" si="7"/>
        <v>32.17854195445868</v>
      </c>
      <c r="BE26" s="1005">
        <f t="shared" si="7"/>
        <v>32.530861121569721</v>
      </c>
      <c r="BF26" s="1005">
        <f t="shared" si="7"/>
        <v>41.755733677471277</v>
      </c>
      <c r="BG26" s="1005">
        <f t="shared" si="7"/>
        <v>45.344932571738532</v>
      </c>
      <c r="BH26" s="1005">
        <f t="shared" si="7"/>
        <v>44.857942494230372</v>
      </c>
      <c r="BI26" s="1005">
        <f t="shared" si="7"/>
        <v>49.386257703022949</v>
      </c>
      <c r="BJ26" s="1005">
        <f t="shared" si="7"/>
        <v>47.611261301369659</v>
      </c>
      <c r="BK26" s="1005">
        <f t="shared" si="7"/>
        <v>50.054262610355117</v>
      </c>
      <c r="BL26" s="1005">
        <f t="shared" si="7"/>
        <v>43.85361593226375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1977.3458031209295</v>
      </c>
      <c r="AZ27" s="1005">
        <f t="shared" si="8"/>
        <v>2003.0368111885457</v>
      </c>
      <c r="BA27" s="1005">
        <f t="shared" si="8"/>
        <v>2463.410585248384</v>
      </c>
      <c r="BB27" s="1005">
        <f t="shared" si="8"/>
        <v>2595.3725161094276</v>
      </c>
      <c r="BC27" s="1005">
        <f t="shared" si="8"/>
        <v>2700.6101829314816</v>
      </c>
      <c r="BD27" s="1005">
        <f t="shared" si="8"/>
        <v>2678.7689922849186</v>
      </c>
      <c r="BE27" s="1005">
        <f t="shared" si="8"/>
        <v>2823.8133330434457</v>
      </c>
      <c r="BF27" s="1005">
        <f t="shared" si="8"/>
        <v>2297.5050678005837</v>
      </c>
      <c r="BG27" s="1005">
        <f t="shared" si="8"/>
        <v>2314.9692114098079</v>
      </c>
      <c r="BH27" s="1005">
        <f t="shared" si="8"/>
        <v>2282.8654725849951</v>
      </c>
      <c r="BI27" s="1005">
        <f t="shared" si="8"/>
        <v>2207.637702156469</v>
      </c>
      <c r="BJ27" s="1005">
        <f t="shared" si="8"/>
        <v>2265.2070091588944</v>
      </c>
      <c r="BK27" s="1005">
        <f t="shared" si="8"/>
        <v>2441.8773656156905</v>
      </c>
      <c r="BL27" s="1005">
        <f t="shared" si="8"/>
        <v>2430.0293551657132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2700.6101829314816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49.66318281519375</v>
      </c>
      <c r="P31" s="453">
        <f t="shared" ref="P31:P43" si="9">O31/$O$30</f>
        <v>1.8389615476190248E-2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13.304504741948859</v>
      </c>
      <c r="P32" s="454">
        <f t="shared" si="9"/>
        <v>4.926480995308612E-3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32.522647353914842</v>
      </c>
      <c r="P33" s="454">
        <f t="shared" si="9"/>
        <v>1.2042703371062564E-2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3.836030719330044</v>
      </c>
      <c r="P34" s="454">
        <f t="shared" si="9"/>
        <v>1.4204311098190692E-3</v>
      </c>
      <c r="Q34" s="328"/>
      <c r="R34" s="13"/>
      <c r="S34" s="323"/>
      <c r="T34" s="563" t="s">
        <v>112</v>
      </c>
      <c r="U34" s="332"/>
      <c r="V34" s="332"/>
      <c r="W34" s="332"/>
      <c r="X34" s="893">
        <f>X35+X39+X40+X41+X47</f>
        <v>1977.3458031209295</v>
      </c>
      <c r="Y34" s="894">
        <f t="shared" ref="Y34:AK34" si="10">Y35+Y39+Y40+Y41+Y47</f>
        <v>2003.0368111885457</v>
      </c>
      <c r="Z34" s="894">
        <f t="shared" si="10"/>
        <v>2463.410585248384</v>
      </c>
      <c r="AA34" s="894">
        <f t="shared" si="10"/>
        <v>2595.3725161094276</v>
      </c>
      <c r="AB34" s="894">
        <f t="shared" si="10"/>
        <v>2700.6101829314816</v>
      </c>
      <c r="AC34" s="894">
        <f t="shared" si="10"/>
        <v>2678.7689922849186</v>
      </c>
      <c r="AD34" s="894">
        <f t="shared" si="10"/>
        <v>2823.8133330434457</v>
      </c>
      <c r="AE34" s="894">
        <f t="shared" si="10"/>
        <v>2297.5050678005837</v>
      </c>
      <c r="AF34" s="894">
        <f t="shared" si="10"/>
        <v>2314.9692114098079</v>
      </c>
      <c r="AG34" s="894">
        <f t="shared" si="10"/>
        <v>2282.8654725849951</v>
      </c>
      <c r="AH34" s="894">
        <f t="shared" si="10"/>
        <v>2207.637702156469</v>
      </c>
      <c r="AI34" s="894">
        <f t="shared" si="10"/>
        <v>2265.2070091588944</v>
      </c>
      <c r="AJ34" s="894">
        <f t="shared" si="10"/>
        <v>2441.8773656156905</v>
      </c>
      <c r="AK34" s="895">
        <f t="shared" si="10"/>
        <v>2430.0293551657132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2080.3003452104922</v>
      </c>
      <c r="P35" s="453">
        <f t="shared" si="9"/>
        <v>0.7703075247062684</v>
      </c>
      <c r="Q35" s="328"/>
      <c r="R35" s="13"/>
      <c r="S35" s="323"/>
      <c r="T35" s="334"/>
      <c r="U35" s="246" t="s">
        <v>114</v>
      </c>
      <c r="V35" s="344"/>
      <c r="W35" s="344"/>
      <c r="X35" s="896">
        <f>SUM(X36:X38)</f>
        <v>58.470596049633428</v>
      </c>
      <c r="Y35" s="897">
        <f t="shared" ref="Y35:AK35" si="11">SUM(Y36:Y38)</f>
        <v>52.448097941277943</v>
      </c>
      <c r="Z35" s="897">
        <f t="shared" si="11"/>
        <v>66.41436120450679</v>
      </c>
      <c r="AA35" s="897">
        <f t="shared" si="11"/>
        <v>56.447405409243594</v>
      </c>
      <c r="AB35" s="897">
        <f t="shared" si="11"/>
        <v>49.66318281519375</v>
      </c>
      <c r="AC35" s="897">
        <f t="shared" si="11"/>
        <v>48.482899386207762</v>
      </c>
      <c r="AD35" s="897">
        <f t="shared" si="11"/>
        <v>55.609088869598409</v>
      </c>
      <c r="AE35" s="897">
        <f t="shared" si="11"/>
        <v>49.577265685704262</v>
      </c>
      <c r="AF35" s="897">
        <f t="shared" si="11"/>
        <v>48.7188670500041</v>
      </c>
      <c r="AG35" s="897">
        <f t="shared" si="11"/>
        <v>47.44304653604501</v>
      </c>
      <c r="AH35" s="897">
        <f t="shared" si="11"/>
        <v>43.459202563974628</v>
      </c>
      <c r="AI35" s="897">
        <f t="shared" si="11"/>
        <v>56.328162761767842</v>
      </c>
      <c r="AJ35" s="897">
        <f t="shared" si="11"/>
        <v>69.972947794632233</v>
      </c>
      <c r="AK35" s="898">
        <f t="shared" si="11"/>
        <v>81.0045886673323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383.35626847594642</v>
      </c>
      <c r="P36" s="453">
        <f t="shared" si="9"/>
        <v>0.14195172294722577</v>
      </c>
      <c r="Q36" s="328"/>
      <c r="R36" s="13"/>
      <c r="S36" s="356" t="s">
        <v>184</v>
      </c>
      <c r="T36" s="335"/>
      <c r="U36" s="346"/>
      <c r="V36" s="336" t="s">
        <v>184</v>
      </c>
      <c r="W36" s="357"/>
      <c r="X36" s="899">
        <f>VLOOKUP(年度マスタ!$K$4&amp;"_"&amp;X$33,データシート1!$A:$BT,MATCH("aa_"&amp;$S36,データシート1!$A$1:$BT$1,0),0)</f>
        <v>19.954692145906002</v>
      </c>
      <c r="Y36" s="900">
        <f>VLOOKUP(年度マスタ!$K$4&amp;"_"&amp;Y$33,データシート1!$A:$BT,MATCH("aa_"&amp;$S36,データシート1!$A$1:$BT$1,0),0)</f>
        <v>17.53423260476605</v>
      </c>
      <c r="Z36" s="900">
        <f>VLOOKUP(年度マスタ!$K$4&amp;"_"&amp;Z$33,データシート1!$A:$BT,MATCH("aa_"&amp;$S36,データシート1!$A$1:$BT$1,0),0)</f>
        <v>23.953120922818229</v>
      </c>
      <c r="AA36" s="900">
        <f>VLOOKUP(年度マスタ!$K$4&amp;"_"&amp;AA$33,データシート1!$A:$BT,MATCH("aa_"&amp;$S36,データシート1!$A$1:$BT$1,0),0)</f>
        <v>14.547070971872371</v>
      </c>
      <c r="AB36" s="900">
        <f>VLOOKUP(年度マスタ!$K$4&amp;"_"&amp;AB$33,データシート1!$A:$BT,MATCH("aa_"&amp;$S36,データシート1!$A$1:$BT$1,0),0)</f>
        <v>13.304504741948859</v>
      </c>
      <c r="AC36" s="900">
        <f>VLOOKUP(年度マスタ!$K$4&amp;"_"&amp;AC$33,データシート1!$A:$BT,MATCH("aa_"&amp;$S36,データシート1!$A$1:$BT$1,0),0)</f>
        <v>11.94401210726056</v>
      </c>
      <c r="AD36" s="900">
        <f>VLOOKUP(年度マスタ!$K$4&amp;"_"&amp;AD$33,データシート1!$A:$BT,MATCH("aa_"&amp;$S36,データシート1!$A$1:$BT$1,0),0)</f>
        <v>16.296144085486969</v>
      </c>
      <c r="AE36" s="900">
        <f>VLOOKUP(年度マスタ!$K$4&amp;"_"&amp;AE$33,データシート1!$A:$BT,MATCH("aa_"&amp;$S36,データシート1!$A$1:$BT$1,0),0)</f>
        <v>8.7763687214412602</v>
      </c>
      <c r="AF36" s="900">
        <f>VLOOKUP(年度マスタ!$K$4&amp;"_"&amp;AF$33,データシート1!$A:$BT,MATCH("aa_"&amp;$S36,データシート1!$A$1:$BT$1,0),0)</f>
        <v>7.674840545409948</v>
      </c>
      <c r="AG36" s="900">
        <f>VLOOKUP(年度マスタ!$K$4&amp;"_"&amp;AG$33,データシート1!$A:$BT,MATCH("aa_"&amp;$S36,データシート1!$A$1:$BT$1,0),0)</f>
        <v>8.8727172015253579</v>
      </c>
      <c r="AH36" s="900">
        <f>VLOOKUP(年度マスタ!$K$4&amp;"_"&amp;AH$33,データシート1!$A:$BT,MATCH("aa_"&amp;$S36,データシート1!$A$1:$BT$1,0),0)</f>
        <v>8.240268785563881</v>
      </c>
      <c r="AI36" s="900">
        <f>VLOOKUP(年度マスタ!$K$4&amp;"_"&amp;AI$33,データシート1!$A:$BT,MATCH("aa_"&amp;$S36,データシート1!$A$1:$BT$1,0),0)</f>
        <v>15.228652942857</v>
      </c>
      <c r="AJ36" s="900">
        <f>VLOOKUP(年度マスタ!$K$4&amp;"_"&amp;AJ$33,データシート1!$A:$BT,MATCH("aa_"&amp;$S36,データシート1!$A$1:$BT$1,0),0)</f>
        <v>23.022654006348443</v>
      </c>
      <c r="AK36" s="901">
        <f>VLOOKUP(年度マスタ!$K$4&amp;"_"&amp;AK$33,データシート1!$A:$BT,MATCH("aa_"&amp;$S36,データシート1!$A$1:$BT$1,0),0)</f>
        <v>36.81413260495205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153.12031957204115</v>
      </c>
      <c r="P37" s="453">
        <f t="shared" si="9"/>
        <v>5.6698415987542043E-2</v>
      </c>
      <c r="Q37" s="328"/>
      <c r="R37" s="13"/>
      <c r="S37" s="356" t="s">
        <v>187</v>
      </c>
      <c r="T37" s="335"/>
      <c r="U37" s="346"/>
      <c r="V37" s="336" t="s">
        <v>194</v>
      </c>
      <c r="W37" s="357"/>
      <c r="X37" s="899">
        <f>VLOOKUP(年度マスタ!$K$4&amp;"_"&amp;X$33,データシート1!$A:$BT,MATCH("aa_"&amp;$S37,データシート1!$A$1:$BT$1,0),0)</f>
        <v>28.2513531868331</v>
      </c>
      <c r="Y37" s="900">
        <f>VLOOKUP(年度マスタ!$K$4&amp;"_"&amp;Y$33,データシート1!$A:$BT,MATCH("aa_"&amp;$S37,データシート1!$A$1:$BT$1,0),0)</f>
        <v>25.326232735239302</v>
      </c>
      <c r="Z37" s="900">
        <f>VLOOKUP(年度マスタ!$K$4&amp;"_"&amp;Z$33,データシート1!$A:$BT,MATCH("aa_"&amp;$S37,データシート1!$A$1:$BT$1,0),0)</f>
        <v>38.233780099453959</v>
      </c>
      <c r="AA37" s="900">
        <f>VLOOKUP(年度マスタ!$K$4&amp;"_"&amp;AA$33,データシート1!$A:$BT,MATCH("aa_"&amp;$S37,データシート1!$A$1:$BT$1,0),0)</f>
        <v>37.71492635364632</v>
      </c>
      <c r="AB37" s="900">
        <f>VLOOKUP(年度マスタ!$K$4&amp;"_"&amp;AB$33,データシート1!$A:$BT,MATCH("aa_"&amp;$S37,データシート1!$A$1:$BT$1,0),0)</f>
        <v>32.522647353914842</v>
      </c>
      <c r="AC37" s="900">
        <f>VLOOKUP(年度マスタ!$K$4&amp;"_"&amp;AC$33,データシート1!$A:$BT,MATCH("aa_"&amp;$S37,データシート1!$A$1:$BT$1,0),0)</f>
        <v>34.061074520994907</v>
      </c>
      <c r="AD37" s="900">
        <f>VLOOKUP(年度マスタ!$K$4&amp;"_"&amp;AD$33,データシート1!$A:$BT,MATCH("aa_"&amp;$S37,データシート1!$A$1:$BT$1,0),0)</f>
        <v>36.224416934351723</v>
      </c>
      <c r="AE37" s="900">
        <f>VLOOKUP(年度マスタ!$K$4&amp;"_"&amp;AE$33,データシート1!$A:$BT,MATCH("aa_"&amp;$S37,データシート1!$A$1:$BT$1,0),0)</f>
        <v>37.310727151039607</v>
      </c>
      <c r="AF37" s="900">
        <f>VLOOKUP(年度マスタ!$K$4&amp;"_"&amp;AF$33,データシート1!$A:$BT,MATCH("aa_"&amp;$S37,データシート1!$A$1:$BT$1,0),0)</f>
        <v>38.169528976225479</v>
      </c>
      <c r="AG37" s="900">
        <f>VLOOKUP(年度マスタ!$K$4&amp;"_"&amp;AG$33,データシート1!$A:$BT,MATCH("aa_"&amp;$S37,データシート1!$A$1:$BT$1,0),0)</f>
        <v>35.884025046347723</v>
      </c>
      <c r="AH37" s="900">
        <f>VLOOKUP(年度マスタ!$K$4&amp;"_"&amp;AH$33,データシート1!$A:$BT,MATCH("aa_"&amp;$S37,データシート1!$A$1:$BT$1,0),0)</f>
        <v>32.495189067572433</v>
      </c>
      <c r="AI37" s="900">
        <f>VLOOKUP(年度マスタ!$K$4&amp;"_"&amp;AI$33,データシート1!$A:$BT,MATCH("aa_"&amp;$S37,データシート1!$A$1:$BT$1,0),0)</f>
        <v>39.356289684353278</v>
      </c>
      <c r="AJ37" s="900">
        <f>VLOOKUP(年度マスタ!$K$4&amp;"_"&amp;AJ$33,データシート1!$A:$BT,MATCH("aa_"&amp;$S37,データシート1!$A$1:$BT$1,0),0)</f>
        <v>45.076573677123896</v>
      </c>
      <c r="AK37" s="901">
        <f>VLOOKUP(年度マスタ!$K$4&amp;"_"&amp;AK$33,データシート1!$A:$BT,MATCH("aa_"&amp;$S37,データシート1!$A$1:$BT$1,0),0)</f>
        <v>42.547945348408319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136.51493129489324</v>
      </c>
      <c r="P38" s="454">
        <f t="shared" si="9"/>
        <v>5.0549661760775799E-2</v>
      </c>
      <c r="Q38" s="328"/>
      <c r="R38" s="13"/>
      <c r="S38" s="356" t="s">
        <v>188</v>
      </c>
      <c r="T38" s="335"/>
      <c r="U38" s="348"/>
      <c r="V38" s="358" t="s">
        <v>197</v>
      </c>
      <c r="W38" s="358"/>
      <c r="X38" s="899">
        <f>VLOOKUP(年度マスタ!$K$4&amp;"_"&amp;X$33,データシート1!$A:$BT,MATCH("aa_"&amp;$S38,データシート1!$A$1:$BT$1,0),0)</f>
        <v>10.26455071689433</v>
      </c>
      <c r="Y38" s="900">
        <f>VLOOKUP(年度マスタ!$K$4&amp;"_"&amp;Y$33,データシート1!$A:$BT,MATCH("aa_"&amp;$S38,データシート1!$A$1:$BT$1,0),0)</f>
        <v>9.5876326012725936</v>
      </c>
      <c r="Z38" s="900">
        <f>VLOOKUP(年度マスタ!$K$4&amp;"_"&amp;Z$33,データシート1!$A:$BT,MATCH("aa_"&amp;$S38,データシート1!$A$1:$BT$1,0),0)</f>
        <v>4.2274601822346014</v>
      </c>
      <c r="AA38" s="900">
        <f>VLOOKUP(年度マスタ!$K$4&amp;"_"&amp;AA$33,データシート1!$A:$BT,MATCH("aa_"&amp;$S38,データシート1!$A$1:$BT$1,0),0)</f>
        <v>4.1854080837249032</v>
      </c>
      <c r="AB38" s="900">
        <f>VLOOKUP(年度マスタ!$K$4&amp;"_"&amp;AB$33,データシート1!$A:$BT,MATCH("aa_"&amp;$S38,データシート1!$A$1:$BT$1,0),0)</f>
        <v>3.836030719330044</v>
      </c>
      <c r="AC38" s="900">
        <f>VLOOKUP(年度マスタ!$K$4&amp;"_"&amp;AC$33,データシート1!$A:$BT,MATCH("aa_"&amp;$S38,データシート1!$A$1:$BT$1,0),0)</f>
        <v>2.4778127579522948</v>
      </c>
      <c r="AD38" s="900">
        <f>VLOOKUP(年度マスタ!$K$4&amp;"_"&amp;AD$33,データシート1!$A:$BT,MATCH("aa_"&amp;$S38,データシート1!$A$1:$BT$1,0),0)</f>
        <v>3.0885278497597128</v>
      </c>
      <c r="AE38" s="900">
        <f>VLOOKUP(年度マスタ!$K$4&amp;"_"&amp;AE$33,データシート1!$A:$BT,MATCH("aa_"&amp;$S38,データシート1!$A$1:$BT$1,0),0)</f>
        <v>3.4901698132233947</v>
      </c>
      <c r="AF38" s="900">
        <f>VLOOKUP(年度マスタ!$K$4&amp;"_"&amp;AF$33,データシート1!$A:$BT,MATCH("aa_"&amp;$S38,データシート1!$A$1:$BT$1,0),0)</f>
        <v>2.8744975283686744</v>
      </c>
      <c r="AG38" s="900">
        <f>VLOOKUP(年度マスタ!$K$4&amp;"_"&amp;AG$33,データシート1!$A:$BT,MATCH("aa_"&amp;$S38,データシート1!$A$1:$BT$1,0),0)</f>
        <v>2.6863042881719301</v>
      </c>
      <c r="AH38" s="900">
        <f>VLOOKUP(年度マスタ!$K$4&amp;"_"&amp;AH$33,データシート1!$A:$BT,MATCH("aa_"&amp;$S38,データシート1!$A$1:$BT$1,0),0)</f>
        <v>2.7237447108383206</v>
      </c>
      <c r="AI38" s="900">
        <f>VLOOKUP(年度マスタ!$K$4&amp;"_"&amp;AI$33,データシート1!$A:$BT,MATCH("aa_"&amp;$S38,データシート1!$A$1:$BT$1,0),0)</f>
        <v>1.7432201345575615</v>
      </c>
      <c r="AJ38" s="900">
        <f>VLOOKUP(年度マスタ!$K$4&amp;"_"&amp;AJ$33,データシート1!$A:$BT,MATCH("aa_"&amp;$S38,データシート1!$A$1:$BT$1,0),0)</f>
        <v>1.8737201111599007</v>
      </c>
      <c r="AK38" s="901">
        <f>VLOOKUP(年度マスタ!$K$4&amp;"_"&amp;AK$33,データシート1!$A:$BT,MATCH("aa_"&amp;$S38,データシート1!$A$1:$BT$1,0),0)</f>
        <v>1.6425107139719333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93.369973118826366</v>
      </c>
      <c r="P39" s="454">
        <f t="shared" si="9"/>
        <v>3.4573658097324628E-2</v>
      </c>
      <c r="Q39" s="328"/>
      <c r="R39" s="13"/>
      <c r="S39" s="356" t="s">
        <v>189</v>
      </c>
      <c r="T39" s="335"/>
      <c r="U39" s="343" t="s">
        <v>199</v>
      </c>
      <c r="V39" s="344"/>
      <c r="W39" s="344"/>
      <c r="X39" s="896">
        <f>VLOOKUP(年度マスタ!$K$4&amp;"_"&amp;X$33,データシート1!$A:$BT,MATCH("aa_"&amp;$S39,データシート1!$A$1:$BT$1,0),0)</f>
        <v>1443.4543293092991</v>
      </c>
      <c r="Y39" s="897">
        <f>VLOOKUP(年度マスタ!$K$4&amp;"_"&amp;Y$33,データシート1!$A:$BT,MATCH("aa_"&amp;$S39,データシート1!$A$1:$BT$1,0),0)</f>
        <v>1460.245632198955</v>
      </c>
      <c r="Z39" s="897">
        <f>VLOOKUP(年度マスタ!$K$4&amp;"_"&amp;Z$33,データシート1!$A:$BT,MATCH("aa_"&amp;$S39,データシート1!$A$1:$BT$1,0),0)</f>
        <v>1856.87907434101</v>
      </c>
      <c r="AA39" s="897">
        <f>VLOOKUP(年度マスタ!$K$4&amp;"_"&amp;AA$33,データシート1!$A:$BT,MATCH("aa_"&amp;$S39,データシート1!$A$1:$BT$1,0),0)</f>
        <v>1955.1338676845251</v>
      </c>
      <c r="AB39" s="897">
        <f>VLOOKUP(年度マスタ!$K$4&amp;"_"&amp;AB$33,データシート1!$A:$BT,MATCH("aa_"&amp;$S39,データシート1!$A$1:$BT$1,0),0)</f>
        <v>2080.3003452104922</v>
      </c>
      <c r="AC39" s="897">
        <f>VLOOKUP(年度マスタ!$K$4&amp;"_"&amp;AC$33,データシート1!$A:$BT,MATCH("aa_"&amp;$S39,データシート1!$A$1:$BT$1,0),0)</f>
        <v>2101.355612269399</v>
      </c>
      <c r="AD39" s="897">
        <f>VLOOKUP(年度マスタ!$K$4&amp;"_"&amp;AD$33,データシート1!$A:$BT,MATCH("aa_"&amp;$S39,データシート1!$A$1:$BT$1,0),0)</f>
        <v>2235.7150492163159</v>
      </c>
      <c r="AE39" s="897">
        <f>VLOOKUP(年度マスタ!$K$4&amp;"_"&amp;AE$33,データシート1!$A:$BT,MATCH("aa_"&amp;$S39,データシート1!$A$1:$BT$1,0),0)</f>
        <v>1722.0769989135988</v>
      </c>
      <c r="AF39" s="897">
        <f>VLOOKUP(年度マスタ!$K$4&amp;"_"&amp;AF$33,データシート1!$A:$BT,MATCH("aa_"&amp;$S39,データシート1!$A$1:$BT$1,0),0)</f>
        <v>1727.678530405984</v>
      </c>
      <c r="AG39" s="897">
        <f>VLOOKUP(年度マスタ!$K$4&amp;"_"&amp;AG$33,データシート1!$A:$BT,MATCH("aa_"&amp;$S39,データシート1!$A$1:$BT$1,0),0)</f>
        <v>1714.5050090710392</v>
      </c>
      <c r="AH39" s="897">
        <f>VLOOKUP(年度マスタ!$K$4&amp;"_"&amp;AH$33,データシート1!$A:$BT,MATCH("aa_"&amp;$S39,データシート1!$A$1:$BT$1,0),0)</f>
        <v>1658.8600237846724</v>
      </c>
      <c r="AI39" s="897">
        <f>VLOOKUP(年度マスタ!$K$4&amp;"_"&amp;AI$33,データシート1!$A:$BT,MATCH("aa_"&amp;$S39,データシート1!$A$1:$BT$1,0),0)</f>
        <v>1716.3544593590505</v>
      </c>
      <c r="AJ39" s="897">
        <f>VLOOKUP(年度マスタ!$K$4&amp;"_"&amp;AJ$33,データシート1!$A:$BT,MATCH("aa_"&amp;$S39,データシート1!$A$1:$BT$1,0),0)</f>
        <v>1877.3005133999388</v>
      </c>
      <c r="AK39" s="898">
        <f>VLOOKUP(年度マスタ!$K$4&amp;"_"&amp;AK$33,データシート1!$A:$BT,MATCH("aa_"&amp;$S39,データシート1!$A$1:$BT$1,0),0)</f>
        <v>1848.1004907357255</v>
      </c>
      <c r="AL39" s="330"/>
      <c r="AW39" s="17" t="str">
        <f>年度マスタ!K4</f>
        <v>13113</v>
      </c>
      <c r="AX39" s="17" t="s">
        <v>200</v>
      </c>
      <c r="AY39" s="17">
        <f>VLOOKUP($AW39&amp;"_"&amp;$AY$34,データシート1!$A:$BT,MATCH($AY$31&amp;"_"&amp;AY$36,データシート1!$A$1:$BT$1,0),0)</f>
        <v>36.81413260495205</v>
      </c>
      <c r="AZ39" s="17">
        <f>VLOOKUP($AW39&amp;"_"&amp;$AY$34,データシート1!$A:$BT,MATCH($AY$31&amp;"_"&amp;AZ$36,データシート1!$A$1:$BT$1,0),0)</f>
        <v>42.547945348408319</v>
      </c>
      <c r="BA39" s="17">
        <f>VLOOKUP($AW39&amp;"_"&amp;$AY$34,データシート1!$A:$BT,MATCH($AY$31&amp;"_"&amp;BA$36,データシート1!$A$1:$BT$1,0),0)</f>
        <v>1.6425107139719333</v>
      </c>
      <c r="BB39" s="17">
        <f>VLOOKUP($AW39&amp;"_"&amp;$AY$34,データシート1!$A:$BT,MATCH($AY$31&amp;"_"&amp;BB$36,データシート1!$A$1:$BT$1,0),0)</f>
        <v>1848.1004907357255</v>
      </c>
      <c r="BC39" s="17">
        <f>VLOOKUP($AW39&amp;"_"&amp;$AY$34,データシート1!$A:$BT,MATCH($AY$31&amp;"_"&amp;BC$36,データシート1!$A$1:$BT$1,0),0)</f>
        <v>330.71420751459596</v>
      </c>
      <c r="BD39" s="17">
        <f>VLOOKUP($AW39&amp;"_"&amp;$AY$34,データシート1!$A:$BT,MATCH($AY$31&amp;"_"&amp;BD$36,データシート1!$A$1:$BT$1,0),0)</f>
        <v>76.323254777727058</v>
      </c>
      <c r="BE39" s="17">
        <f>VLOOKUP($AW39&amp;"_"&amp;$AY$34,データシート1!$A:$BT,MATCH($AY$31&amp;"_"&amp;BE$36,データシート1!$A$1:$BT$1,0),0)</f>
        <v>36.527749228833343</v>
      </c>
      <c r="BF39" s="17">
        <f>VLOOKUP($AW39&amp;"_"&amp;$AY$34,データシート1!$A:$BT,MATCH($AY$31&amp;"_"&amp;BF$36,データシート1!$A$1:$BT$1,0),0)</f>
        <v>13.505448309235216</v>
      </c>
      <c r="BG39" s="17">
        <f>VLOOKUP($AW39&amp;"_"&amp;$AY$34,データシート1!$A:$BT,MATCH($AY$31&amp;"_"&amp;BG$36,データシート1!$A$1:$BT$1,0),0)</f>
        <v>0</v>
      </c>
      <c r="BH39" s="17">
        <f>VLOOKUP($AW39&amp;"_"&amp;$AY$34,データシート1!$A:$BT,MATCH($AY$31&amp;"_"&amp;BH$36,データシート1!$A$1:$BT$1,0),0)</f>
        <v>43.85361593226375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43.144958176066872</v>
      </c>
      <c r="P40" s="454">
        <f t="shared" si="9"/>
        <v>1.5976003663451165E-2</v>
      </c>
      <c r="Q40" s="328"/>
      <c r="R40" s="13"/>
      <c r="S40" s="356" t="s">
        <v>165</v>
      </c>
      <c r="T40" s="335"/>
      <c r="U40" s="343" t="s">
        <v>165</v>
      </c>
      <c r="V40" s="344"/>
      <c r="W40" s="344"/>
      <c r="X40" s="896">
        <f>VLOOKUP(年度マスタ!$K$4&amp;"_"&amp;X$33,データシート1!$A:$BT,MATCH("aa_"&amp;$S40,データシート1!$A$1:$BT$1,0),0)</f>
        <v>292.12944155424913</v>
      </c>
      <c r="Y40" s="897">
        <f>VLOOKUP(年度マスタ!$K$4&amp;"_"&amp;Y$33,データシート1!$A:$BT,MATCH("aa_"&amp;$S40,データシート1!$A$1:$BT$1,0),0)</f>
        <v>298.944717614284</v>
      </c>
      <c r="Z40" s="897">
        <f>VLOOKUP(年度マスタ!$K$4&amp;"_"&amp;Z$33,データシート1!$A:$BT,MATCH("aa_"&amp;$S40,データシート1!$A$1:$BT$1,0),0)</f>
        <v>352.45682547236868</v>
      </c>
      <c r="AA40" s="897">
        <f>VLOOKUP(年度マスタ!$K$4&amp;"_"&amp;AA$33,データシート1!$A:$BT,MATCH("aa_"&amp;$S40,データシート1!$A$1:$BT$1,0),0)</f>
        <v>395.49519017302327</v>
      </c>
      <c r="AB40" s="897">
        <f>VLOOKUP(年度マスタ!$K$4&amp;"_"&amp;AB$33,データシート1!$A:$BT,MATCH("aa_"&amp;$S40,データシート1!$A$1:$BT$1,0),0)</f>
        <v>383.35626847594642</v>
      </c>
      <c r="AC40" s="897">
        <f>VLOOKUP(年度マスタ!$K$4&amp;"_"&amp;AC$33,データシート1!$A:$BT,MATCH("aa_"&amp;$S40,データシート1!$A$1:$BT$1,0),0)</f>
        <v>348.11130257245139</v>
      </c>
      <c r="AD40" s="897">
        <f>VLOOKUP(年度マスタ!$K$4&amp;"_"&amp;AD$33,データシート1!$A:$BT,MATCH("aa_"&amp;$S40,データシート1!$A$1:$BT$1,0),0)</f>
        <v>351.72407184710409</v>
      </c>
      <c r="AE40" s="897">
        <f>VLOOKUP(年度マスタ!$K$4&amp;"_"&amp;AE$33,データシート1!$A:$BT,MATCH("aa_"&amp;$S40,データシート1!$A$1:$BT$1,0),0)</f>
        <v>337.79957289287023</v>
      </c>
      <c r="AF40" s="897">
        <f>VLOOKUP(年度マスタ!$K$4&amp;"_"&amp;AF$33,データシート1!$A:$BT,MATCH("aa_"&amp;$S40,データシート1!$A$1:$BT$1,0),0)</f>
        <v>348.88140620364652</v>
      </c>
      <c r="AG40" s="897">
        <f>VLOOKUP(年度マスタ!$K$4&amp;"_"&amp;AG$33,データシート1!$A:$BT,MATCH("aa_"&amp;$S40,データシート1!$A$1:$BT$1,0),0)</f>
        <v>335.14771397924545</v>
      </c>
      <c r="AH40" s="897">
        <f>VLOOKUP(年度マスタ!$K$4&amp;"_"&amp;AH$33,データシート1!$A:$BT,MATCH("aa_"&amp;$S40,データシート1!$A$1:$BT$1,0),0)</f>
        <v>318.7973376224312</v>
      </c>
      <c r="AI40" s="897">
        <f>VLOOKUP(年度マスタ!$K$4&amp;"_"&amp;AI$33,データシート1!$A:$BT,MATCH("aa_"&amp;$S40,データシート1!$A$1:$BT$1,0),0)</f>
        <v>321.41441932662144</v>
      </c>
      <c r="AJ40" s="897">
        <f>VLOOKUP(年度マスタ!$K$4&amp;"_"&amp;AJ$33,データシート1!$A:$BT,MATCH("aa_"&amp;$S40,データシート1!$A$1:$BT$1,0),0)</f>
        <v>322.17170244391201</v>
      </c>
      <c r="AK40" s="898">
        <f>VLOOKUP(年度マスタ!$K$4&amp;"_"&amp;AK$33,データシート1!$A:$BT,MATCH("aa_"&amp;$S40,データシート1!$A$1:$BT$1,0),0)</f>
        <v>330.71420751459596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16.605388277147899</v>
      </c>
      <c r="P41" s="454">
        <f t="shared" si="9"/>
        <v>6.1487542267662405E-3</v>
      </c>
      <c r="Q41" s="328"/>
      <c r="R41" s="13"/>
      <c r="S41" s="356" t="s">
        <v>201</v>
      </c>
      <c r="T41" s="335"/>
      <c r="U41" s="246" t="s">
        <v>128</v>
      </c>
      <c r="V41" s="344"/>
      <c r="W41" s="344"/>
      <c r="X41" s="896">
        <f>X42+X45+X46</f>
        <v>159.51494835102946</v>
      </c>
      <c r="Y41" s="897">
        <f t="shared" ref="Y41:AH41" si="12">Y42+Y45+Y46</f>
        <v>157.43529222757684</v>
      </c>
      <c r="Z41" s="897">
        <f t="shared" si="12"/>
        <v>155.70358150146828</v>
      </c>
      <c r="AA41" s="897">
        <f t="shared" si="12"/>
        <v>156.40293755041543</v>
      </c>
      <c r="AB41" s="897">
        <f t="shared" si="12"/>
        <v>153.12031957204115</v>
      </c>
      <c r="AC41" s="897">
        <f t="shared" si="12"/>
        <v>148.64063610240169</v>
      </c>
      <c r="AD41" s="897">
        <f t="shared" si="12"/>
        <v>148.23426198885767</v>
      </c>
      <c r="AE41" s="897">
        <f t="shared" si="12"/>
        <v>146.29549663093911</v>
      </c>
      <c r="AF41" s="897">
        <f t="shared" si="12"/>
        <v>144.34547517843473</v>
      </c>
      <c r="AG41" s="897">
        <f t="shared" si="12"/>
        <v>140.91176050443545</v>
      </c>
      <c r="AH41" s="897">
        <f t="shared" si="12"/>
        <v>137.13488048236749</v>
      </c>
      <c r="AI41" s="897">
        <f>AI42+AI45+AI46</f>
        <v>123.49870641008512</v>
      </c>
      <c r="AJ41" s="897">
        <f>AJ42+AJ45+AJ46</f>
        <v>122.37793936685213</v>
      </c>
      <c r="AK41" s="898">
        <f>AK42+AK45+AK46</f>
        <v>126.35645231579562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148.08983206030416</v>
      </c>
      <c r="Y42" s="900">
        <f t="shared" ref="Y42:AK42" si="13">SUM(Y43:Y44)</f>
        <v>145.41631109869684</v>
      </c>
      <c r="Z42" s="900">
        <f t="shared" si="13"/>
        <v>141.62641780086608</v>
      </c>
      <c r="AA42" s="900">
        <f t="shared" si="13"/>
        <v>140.16773665977044</v>
      </c>
      <c r="AB42" s="900">
        <f t="shared" si="13"/>
        <v>136.51493129489324</v>
      </c>
      <c r="AC42" s="900">
        <f t="shared" si="13"/>
        <v>132.5348637234159</v>
      </c>
      <c r="AD42" s="900">
        <f t="shared" si="13"/>
        <v>132.25777858244376</v>
      </c>
      <c r="AE42" s="900">
        <f t="shared" si="13"/>
        <v>130.59555074420649</v>
      </c>
      <c r="AF42" s="900">
        <f t="shared" si="13"/>
        <v>128.99921485193613</v>
      </c>
      <c r="AG42" s="900">
        <f t="shared" si="13"/>
        <v>126.55004394548266</v>
      </c>
      <c r="AH42" s="900">
        <f t="shared" si="13"/>
        <v>122.9618326494834</v>
      </c>
      <c r="AI42" s="900">
        <f t="shared" si="13"/>
        <v>109.90790590229372</v>
      </c>
      <c r="AJ42" s="900">
        <f t="shared" si="13"/>
        <v>109.00653274044313</v>
      </c>
      <c r="AK42" s="901">
        <f t="shared" si="13"/>
        <v>112.8510040065604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34.170066857807697</v>
      </c>
      <c r="P43" s="612">
        <f t="shared" si="9"/>
        <v>1.2652720882773418E-2</v>
      </c>
      <c r="Q43" s="328"/>
      <c r="R43" s="13"/>
      <c r="S43" s="356" t="s">
        <v>190</v>
      </c>
      <c r="T43" s="359"/>
      <c r="U43" s="346"/>
      <c r="V43" s="360"/>
      <c r="W43" s="347" t="s">
        <v>190</v>
      </c>
      <c r="X43" s="899">
        <f>VLOOKUP(年度マスタ!$K$4&amp;"_"&amp;X$33,データシート1!$A:$BT,MATCH("aa_"&amp;$S43,データシート1!$A$1:$BT$1,0),0)</f>
        <v>102.33531266731219</v>
      </c>
      <c r="Y43" s="900">
        <f>VLOOKUP(年度マスタ!$K$4&amp;"_"&amp;Y$33,データシート1!$A:$BT,MATCH("aa_"&amp;$S43,データシート1!$A$1:$BT$1,0),0)</f>
        <v>100.4364286140672</v>
      </c>
      <c r="Z43" s="900">
        <f>VLOOKUP(年度マスタ!$K$4&amp;"_"&amp;Z$33,データシート1!$A:$BT,MATCH("aa_"&amp;$S43,データシート1!$A$1:$BT$1,0),0)</f>
        <v>97.649473881543202</v>
      </c>
      <c r="AA43" s="900">
        <f>VLOOKUP(年度マスタ!$K$4&amp;"_"&amp;AA$33,データシート1!$A:$BT,MATCH("aa_"&amp;$S43,データシート1!$A$1:$BT$1,0),0)</f>
        <v>96.781633158819844</v>
      </c>
      <c r="AB43" s="900">
        <f>VLOOKUP(年度マスタ!$K$4&amp;"_"&amp;AB$33,データシート1!$A:$BT,MATCH("aa_"&amp;$S43,データシート1!$A$1:$BT$1,0),0)</f>
        <v>93.369973118826366</v>
      </c>
      <c r="AC43" s="900">
        <f>VLOOKUP(年度マスタ!$K$4&amp;"_"&amp;AC$33,データシート1!$A:$BT,MATCH("aa_"&amp;$S43,データシート1!$A$1:$BT$1,0),0)</f>
        <v>89.381561793758422</v>
      </c>
      <c r="AD43" s="900">
        <f>VLOOKUP(年度マスタ!$K$4&amp;"_"&amp;AD$33,データシート1!$A:$BT,MATCH("aa_"&amp;$S43,データシート1!$A$1:$BT$1,0),0)</f>
        <v>89.271394870627361</v>
      </c>
      <c r="AE43" s="900">
        <f>VLOOKUP(年度マスタ!$K$4&amp;"_"&amp;AE$33,データシート1!$A:$BT,MATCH("aa_"&amp;$S43,データシート1!$A$1:$BT$1,0),0)</f>
        <v>89.238109641481671</v>
      </c>
      <c r="AF43" s="900">
        <f>VLOOKUP(年度マスタ!$K$4&amp;"_"&amp;AF$33,データシート1!$A:$BT,MATCH("aa_"&amp;$S43,データシート1!$A$1:$BT$1,0),0)</f>
        <v>87.76857594775187</v>
      </c>
      <c r="AG43" s="900">
        <f>VLOOKUP(年度マスタ!$K$4&amp;"_"&amp;AG$33,データシート1!$A:$BT,MATCH("aa_"&amp;$S43,データシート1!$A$1:$BT$1,0),0)</f>
        <v>85.921020014063274</v>
      </c>
      <c r="AH43" s="900">
        <f>VLOOKUP(年度マスタ!$K$4&amp;"_"&amp;AH$33,データシート1!$A:$BT,MATCH("aa_"&amp;$S43,データシート1!$A$1:$BT$1,0),0)</f>
        <v>82.975142921218492</v>
      </c>
      <c r="AI43" s="900">
        <f>VLOOKUP(年度マスタ!$K$4&amp;"_"&amp;AI$33,データシート1!$A:$BT,MATCH("aa_"&amp;$S43,データシート1!$A$1:$BT$1,0),0)</f>
        <v>73.057611797291884</v>
      </c>
      <c r="AJ43" s="900">
        <f>VLOOKUP(年度マスタ!$K$4&amp;"_"&amp;AJ$33,データシート1!$A:$BT,MATCH("aa_"&amp;$S43,データシート1!$A$1:$BT$1,0),0)</f>
        <v>71.573443372928395</v>
      </c>
      <c r="AK43" s="901">
        <f>VLOOKUP(年度マスタ!$K$4&amp;"_"&amp;AK$33,データシート1!$A:$BT,MATCH("aa_"&amp;$S43,データシート1!$A$1:$BT$1,0),0)</f>
        <v>76.323254777727058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45.754519392991959</v>
      </c>
      <c r="Y44" s="900">
        <f>VLOOKUP(年度マスタ!$K$4&amp;"_"&amp;Y$33,データシート1!$A:$BT,MATCH("aa_"&amp;$S44,データシート1!$A$1:$BT$1,0),0)</f>
        <v>44.979882484629641</v>
      </c>
      <c r="Z44" s="900">
        <f>VLOOKUP(年度マスタ!$K$4&amp;"_"&amp;Z$33,データシート1!$A:$BT,MATCH("aa_"&amp;$S44,データシート1!$A$1:$BT$1,0),0)</f>
        <v>43.976943919322864</v>
      </c>
      <c r="AA44" s="900">
        <f>VLOOKUP(年度マスタ!$K$4&amp;"_"&amp;AA$33,データシート1!$A:$BT,MATCH("aa_"&amp;$S44,データシート1!$A$1:$BT$1,0),0)</f>
        <v>43.38610350095059</v>
      </c>
      <c r="AB44" s="900">
        <f>VLOOKUP(年度マスタ!$K$4&amp;"_"&amp;AB$33,データシート1!$A:$BT,MATCH("aa_"&amp;$S44,データシート1!$A$1:$BT$1,0),0)</f>
        <v>43.144958176066872</v>
      </c>
      <c r="AC44" s="900">
        <f>VLOOKUP(年度マスタ!$K$4&amp;"_"&amp;AC$33,データシート1!$A:$BT,MATCH("aa_"&amp;$S44,データシート1!$A$1:$BT$1,0),0)</f>
        <v>43.153301929657481</v>
      </c>
      <c r="AD44" s="900">
        <f>VLOOKUP(年度マスタ!$K$4&amp;"_"&amp;AD$33,データシート1!$A:$BT,MATCH("aa_"&amp;$S44,データシート1!$A$1:$BT$1,0),0)</f>
        <v>42.986383711816408</v>
      </c>
      <c r="AE44" s="900">
        <f>VLOOKUP(年度マスタ!$K$4&amp;"_"&amp;AE$33,データシート1!$A:$BT,MATCH("aa_"&amp;$S44,データシート1!$A$1:$BT$1,0),0)</f>
        <v>41.357441102724835</v>
      </c>
      <c r="AF44" s="900">
        <f>VLOOKUP(年度マスタ!$K$4&amp;"_"&amp;AF$33,データシート1!$A:$BT,MATCH("aa_"&amp;$S44,データシート1!$A$1:$BT$1,0),0)</f>
        <v>41.230638904184261</v>
      </c>
      <c r="AG44" s="900">
        <f>VLOOKUP(年度マスタ!$K$4&amp;"_"&amp;AG$33,データシート1!$A:$BT,MATCH("aa_"&amp;$S44,データシート1!$A$1:$BT$1,0),0)</f>
        <v>40.62902393141939</v>
      </c>
      <c r="AH44" s="900">
        <f>VLOOKUP(年度マスタ!$K$4&amp;"_"&amp;AH$33,データシート1!$A:$BT,MATCH("aa_"&amp;$S44,データシート1!$A$1:$BT$1,0),0)</f>
        <v>39.986689728264913</v>
      </c>
      <c r="AI44" s="900">
        <f>VLOOKUP(年度マスタ!$K$4&amp;"_"&amp;AI$33,データシート1!$A:$BT,MATCH("aa_"&amp;$S44,データシート1!$A$1:$BT$1,0),0)</f>
        <v>36.850294105001844</v>
      </c>
      <c r="AJ44" s="900">
        <f>VLOOKUP(年度マスタ!$K$4&amp;"_"&amp;AJ$33,データシート1!$A:$BT,MATCH("aa_"&amp;$S44,データシート1!$A$1:$BT$1,0),0)</f>
        <v>37.433089367514739</v>
      </c>
      <c r="AK44" s="901">
        <f>VLOOKUP(年度マスタ!$K$4&amp;"_"&amp;AK$33,データシート1!$A:$BT,MATCH("aa_"&amp;$S44,データシート1!$A$1:$BT$1,0),0)</f>
        <v>36.527749228833343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11.425116290725301</v>
      </c>
      <c r="Y45" s="900">
        <f>VLOOKUP(年度マスタ!$K$4&amp;"_"&amp;Y$33,データシート1!$A:$BT,MATCH("aa_"&amp;$S45,データシート1!$A$1:$BT$1,0),0)</f>
        <v>12.01898112888</v>
      </c>
      <c r="Z45" s="900">
        <f>VLOOKUP(年度マスタ!$K$4&amp;"_"&amp;Z$33,データシート1!$A:$BT,MATCH("aa_"&amp;$S45,データシート1!$A$1:$BT$1,0),0)</f>
        <v>14.077163700602201</v>
      </c>
      <c r="AA45" s="900">
        <f>VLOOKUP(年度マスタ!$K$4&amp;"_"&amp;AA$33,データシート1!$A:$BT,MATCH("aa_"&amp;$S45,データシート1!$A$1:$BT$1,0),0)</f>
        <v>16.235200890645</v>
      </c>
      <c r="AB45" s="900">
        <f>VLOOKUP(年度マスタ!$K$4&amp;"_"&amp;AB$33,データシート1!$A:$BT,MATCH("aa_"&amp;$S45,データシート1!$A$1:$BT$1,0),0)</f>
        <v>16.605388277147899</v>
      </c>
      <c r="AC45" s="900">
        <f>VLOOKUP(年度マスタ!$K$4&amp;"_"&amp;AC$33,データシート1!$A:$BT,MATCH("aa_"&amp;$S45,データシート1!$A$1:$BT$1,0),0)</f>
        <v>16.105772378985801</v>
      </c>
      <c r="AD45" s="900">
        <f>VLOOKUP(年度マスタ!$K$4&amp;"_"&amp;AD$33,データシート1!$A:$BT,MATCH("aa_"&amp;$S45,データシート1!$A$1:$BT$1,0),0)</f>
        <v>15.9764834064139</v>
      </c>
      <c r="AE45" s="900">
        <f>VLOOKUP(年度マスタ!$K$4&amp;"_"&amp;AE$33,データシート1!$A:$BT,MATCH("aa_"&amp;$S45,データシート1!$A$1:$BT$1,0),0)</f>
        <v>15.699945886732612</v>
      </c>
      <c r="AF45" s="900">
        <f>VLOOKUP(年度マスタ!$K$4&amp;"_"&amp;AF$33,データシート1!$A:$BT,MATCH("aa_"&amp;$S45,データシート1!$A$1:$BT$1,0),0)</f>
        <v>15.3462603264986</v>
      </c>
      <c r="AG45" s="900">
        <f>VLOOKUP(年度マスタ!$K$4&amp;"_"&amp;AG$33,データシート1!$A:$BT,MATCH("aa_"&amp;$S45,データシート1!$A$1:$BT$1,0),0)</f>
        <v>14.3617165589528</v>
      </c>
      <c r="AH45" s="900">
        <f>VLOOKUP(年度マスタ!$K$4&amp;"_"&amp;AH$33,データシート1!$A:$BT,MATCH("aa_"&amp;$S45,データシート1!$A$1:$BT$1,0),0)</f>
        <v>14.1730478328841</v>
      </c>
      <c r="AI45" s="900">
        <f>VLOOKUP(年度マスタ!$K$4&amp;"_"&amp;AI$33,データシート1!$A:$BT,MATCH("aa_"&amp;$S45,データシート1!$A$1:$BT$1,0),0)</f>
        <v>13.5908005077914</v>
      </c>
      <c r="AJ45" s="900">
        <f>VLOOKUP(年度マスタ!$K$4&amp;"_"&amp;AJ$33,データシート1!$A:$BT,MATCH("aa_"&amp;$S45,データシート1!$A$1:$BT$1,0),0)</f>
        <v>13.371406626409</v>
      </c>
      <c r="AK45" s="901">
        <f>VLOOKUP(年度マスタ!$K$4&amp;"_"&amp;AK$33,データシート1!$A:$BT,MATCH("aa_"&amp;$S45,データシート1!$A$1:$BT$1,0),0)</f>
        <v>13.505448309235216</v>
      </c>
      <c r="AL45" s="330"/>
      <c r="AW45" s="17" t="str">
        <f>AW48</f>
        <v>渋谷区</v>
      </c>
      <c r="AX45" s="1010">
        <f t="shared" ref="AX45:BB45" si="15">AX48/$BC48</f>
        <v>3.3334818978681957E-2</v>
      </c>
      <c r="AY45" s="1010">
        <f t="shared" si="15"/>
        <v>0.76052599397907117</v>
      </c>
      <c r="AZ45" s="1010">
        <f t="shared" si="15"/>
        <v>0.13609473762593427</v>
      </c>
      <c r="BA45" s="1010">
        <f t="shared" si="15"/>
        <v>5.1997911896491833E-2</v>
      </c>
      <c r="BB45" s="1010">
        <f t="shared" si="15"/>
        <v>1.8046537519820702E-2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23.77648785671844</v>
      </c>
      <c r="Y47" s="903">
        <f>VLOOKUP(年度マスタ!$K$4&amp;"_"&amp;Y$33,データシート1!$A:$BT,MATCH("aa_"&amp;$S47,データシート1!$A$1:$BT$1,0),0)</f>
        <v>33.96307120645195</v>
      </c>
      <c r="Z47" s="903">
        <f>VLOOKUP(年度マスタ!$K$4&amp;"_"&amp;Z$33,データシート1!$A:$BT,MATCH("aa_"&amp;$S47,データシート1!$A$1:$BT$1,0),0)</f>
        <v>31.95674272903041</v>
      </c>
      <c r="AA47" s="903">
        <f>VLOOKUP(年度マスタ!$K$4&amp;"_"&amp;AA$33,データシート1!$A:$BT,MATCH("aa_"&amp;$S47,データシート1!$A$1:$BT$1,0),0)</f>
        <v>31.893115292219981</v>
      </c>
      <c r="AB47" s="903">
        <f>VLOOKUP(年度マスタ!$K$4&amp;"_"&amp;AB$33,データシート1!$A:$BT,MATCH("aa_"&amp;$S47,データシート1!$A$1:$BT$1,0),0)</f>
        <v>34.170066857807697</v>
      </c>
      <c r="AC47" s="903">
        <f>VLOOKUP(年度マスタ!$K$4&amp;"_"&amp;AC$33,データシート1!$A:$BT,MATCH("aa_"&amp;$S47,データシート1!$A$1:$BT$1,0),0)</f>
        <v>32.17854195445868</v>
      </c>
      <c r="AD47" s="903">
        <f>VLOOKUP(年度マスタ!$K$4&amp;"_"&amp;AD$33,データシート1!$A:$BT,MATCH("aa_"&amp;$S47,データシート1!$A$1:$BT$1,0),0)</f>
        <v>32.530861121569721</v>
      </c>
      <c r="AE47" s="903">
        <f>VLOOKUP(年度マスタ!$K$4&amp;"_"&amp;AE$33,データシート1!$A:$BT,MATCH("aa_"&amp;$S47,データシート1!$A$1:$BT$1,0),0)</f>
        <v>41.755733677471277</v>
      </c>
      <c r="AF47" s="903">
        <f>VLOOKUP(年度マスタ!$K$4&amp;"_"&amp;AF$33,データシート1!$A:$BT,MATCH("aa_"&amp;$S47,データシート1!$A$1:$BT$1,0),0)</f>
        <v>45.344932571738532</v>
      </c>
      <c r="AG47" s="903">
        <f>VLOOKUP(年度マスタ!$K$4&amp;"_"&amp;AG$33,データシート1!$A:$BT,MATCH("aa_"&amp;$S47,データシート1!$A$1:$BT$1,0),0)</f>
        <v>44.857942494230372</v>
      </c>
      <c r="AH47" s="903">
        <f>VLOOKUP(年度マスタ!$K$4&amp;"_"&amp;AH$33,データシート1!$A:$BT,MATCH("aa_"&amp;$S47,データシート1!$A$1:$BT$1,0),0)</f>
        <v>49.386257703022949</v>
      </c>
      <c r="AI47" s="903">
        <f>VLOOKUP(年度マスタ!$K$4&amp;"_"&amp;AI$33,データシート1!$A:$BT,MATCH("aa_"&amp;$S47,データシート1!$A$1:$BT$1,0),0)</f>
        <v>47.611261301369659</v>
      </c>
      <c r="AJ47" s="903">
        <f>VLOOKUP(年度マスタ!$K$4&amp;"_"&amp;AJ$33,データシート1!$A:$BT,MATCH("aa_"&amp;$S47,データシート1!$A$1:$BT$1,0),0)</f>
        <v>50.054262610355117</v>
      </c>
      <c r="AK47" s="904">
        <f>VLOOKUP(年度マスタ!$K$4&amp;"_"&amp;AK$33,データシート1!$A:$BT,MATCH("aa_"&amp;$S47,データシート1!$A$1:$BT$1,0),0)</f>
        <v>43.85361593226375</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渋谷区</v>
      </c>
      <c r="AX48" s="1011">
        <f>SUM(AY39:BA39)</f>
        <v>81.0045886673323</v>
      </c>
      <c r="AY48" s="1011">
        <f>BB39</f>
        <v>1848.1004907357255</v>
      </c>
      <c r="AZ48" s="1011">
        <f>BC39</f>
        <v>330.71420751459596</v>
      </c>
      <c r="BA48" s="1011">
        <f>SUM(BD39:BG39)</f>
        <v>126.35645231579562</v>
      </c>
      <c r="BB48" s="1011">
        <f>BH39</f>
        <v>43.85361593226375</v>
      </c>
      <c r="BC48" s="1011">
        <f>SUM(AX48:BB48)</f>
        <v>2430.0293551657132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2430.0293551657132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81.0045886673323</v>
      </c>
      <c r="P52" s="453">
        <f t="shared" ref="P52:P64" si="18">O52/$O$51</f>
        <v>3.3334818978681957E-2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36.81413260495205</v>
      </c>
      <c r="P53" s="454">
        <f t="shared" si="18"/>
        <v>1.5149665795885644E-2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42.547945348408319</v>
      </c>
      <c r="P54" s="454">
        <f t="shared" si="18"/>
        <v>1.7509231013181241E-2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1.6425107139719333</v>
      </c>
      <c r="P55" s="454">
        <f t="shared" si="18"/>
        <v>6.7592216961507613E-4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1848.1004907357255</v>
      </c>
      <c r="P56" s="453">
        <f t="shared" si="18"/>
        <v>0.76052599397907117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330.71420751459596</v>
      </c>
      <c r="P57" s="453">
        <f t="shared" si="18"/>
        <v>0.13609473762593427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126.35645231579562</v>
      </c>
      <c r="P58" s="453">
        <f t="shared" si="18"/>
        <v>5.1997911896491833E-2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112.8510040065604</v>
      </c>
      <c r="P59" s="454">
        <f t="shared" si="18"/>
        <v>4.6440181377506301E-2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76.323254777727058</v>
      </c>
      <c r="P60" s="454">
        <f t="shared" si="18"/>
        <v>3.1408367399134683E-2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36.527749228833343</v>
      </c>
      <c r="P61" s="454">
        <f t="shared" si="18"/>
        <v>1.503181397837162E-2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13.505448309235216</v>
      </c>
      <c r="P62" s="454">
        <f t="shared" si="18"/>
        <v>5.5577305189855319E-3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43.85361593226375</v>
      </c>
      <c r="P64" s="612">
        <f t="shared" si="18"/>
        <v>1.8046537519820702E-2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渋谷区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246.50720000000001</v>
      </c>
      <c r="AI7" s="78">
        <f>VLOOKUP(年度マスタ!$K$4&amp;"_"&amp;$AG7,データシート1!$A:$BT,MATCH("ab_"&amp;AI$2,データシート1!$A$1:$BT$1,0),0)</f>
        <v>17324</v>
      </c>
      <c r="AJ7" s="78">
        <f>VLOOKUP(年度マスタ!$K$4&amp;"_"&amp;$AG7,データシート1!$A:$BT,MATCH("ab_"&amp;AJ$2,データシート1!$A$1:$BT$1,0),0)</f>
        <v>99</v>
      </c>
      <c r="AK7" s="78">
        <f>VLOOKUP(年度マスタ!$K$4&amp;"_"&amp;$AG7,データシート1!$A:$BT,MATCH("ab_"&amp;AK$2,データシート1!$A$1:$BT$1,0),0)</f>
        <v>421627</v>
      </c>
      <c r="AL7" s="78">
        <f>VLOOKUP(年度マスタ!$K$4&amp;"_"&amp;$AG7,データシート1!$A:$BT,MATCH("ab_"&amp;AL$2,データシート1!$A$1:$BT$1,0),0)</f>
        <v>117209</v>
      </c>
      <c r="AM7" s="78">
        <f>VLOOKUP(年度マスタ!$K$4&amp;"_"&amp;$AG7,データシート1!$A:$BT,MATCH("ab_"&amp;AM$2,データシート1!$A$1:$BT$1,0),0)</f>
        <v>51733</v>
      </c>
      <c r="AN7" s="78">
        <f>VLOOKUP(年度マスタ!$K$4&amp;"_"&amp;$AG7,データシート1!$A:$BT,MATCH("ab_"&amp;AN$2,データシート1!$A$1:$BT$1,0),0)</f>
        <v>9209</v>
      </c>
      <c r="AO7" s="78">
        <f>VLOOKUP(年度マスタ!$K$4&amp;"_"&amp;$AG7,データシート1!$A:$BT,MATCH("ab_"&amp;AO$2,データシート1!$A$1:$BT$1,0),0)</f>
        <v>195980</v>
      </c>
      <c r="AP7" s="78">
        <f>VLOOKUP(年度マスタ!$K$4&amp;"_"&amp;$AG7,データシート1!$A:$BT,MATCH("ab_"&amp;AP$2,データシート1!$A$1:$BT$1,0),0)</f>
        <v>0</v>
      </c>
      <c r="AQ7" s="954">
        <f>VLOOKUP(年度マスタ!$K$4&amp;"_"&amp;$AG7,データシート1!$A:$BT,MATCH("ab_"&amp;AQ$2,データシート1!$A$1:$BT$1,0),0)</f>
        <v>23.77648785671844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231.53290000000001</v>
      </c>
      <c r="AI8" s="78">
        <f>VLOOKUP(年度マスタ!$K$4&amp;"_"&amp;$AG8,データシート1!$A:$BT,MATCH("ab_"&amp;AI$2,データシート1!$A$1:$BT$1,0),0)</f>
        <v>17324</v>
      </c>
      <c r="AJ8" s="78">
        <f>VLOOKUP(年度マスタ!$K$4&amp;"_"&amp;$AG8,データシート1!$A:$BT,MATCH("ab_"&amp;AJ$2,データシート1!$A$1:$BT$1,0),0)</f>
        <v>99</v>
      </c>
      <c r="AK8" s="78">
        <f>VLOOKUP(年度マスタ!$K$4&amp;"_"&amp;$AG8,データシート1!$A:$BT,MATCH("ab_"&amp;AK$2,データシート1!$A$1:$BT$1,0),0)</f>
        <v>421627</v>
      </c>
      <c r="AL8" s="78">
        <f>VLOOKUP(年度マスタ!$K$4&amp;"_"&amp;$AG8,データシート1!$A:$BT,MATCH("ab_"&amp;AL$2,データシート1!$A$1:$BT$1,0),0)</f>
        <v>118313</v>
      </c>
      <c r="AM8" s="78">
        <f>VLOOKUP(年度マスタ!$K$4&amp;"_"&amp;$AG8,データシート1!$A:$BT,MATCH("ab_"&amp;AM$2,データシート1!$A$1:$BT$1,0),0)</f>
        <v>51009</v>
      </c>
      <c r="AN8" s="78">
        <f>VLOOKUP(年度マスタ!$K$4&amp;"_"&amp;$AG8,データシート1!$A:$BT,MATCH("ab_"&amp;AN$2,データシート1!$A$1:$BT$1,0),0)</f>
        <v>8827</v>
      </c>
      <c r="AO8" s="78">
        <f>VLOOKUP(年度マスタ!$K$4&amp;"_"&amp;$AG8,データシート1!$A:$BT,MATCH("ab_"&amp;AO$2,データシート1!$A$1:$BT$1,0),0)</f>
        <v>197554</v>
      </c>
      <c r="AP8" s="78">
        <f>VLOOKUP(年度マスタ!$K$4&amp;"_"&amp;$AG8,データシート1!$A:$BT,MATCH("ab_"&amp;AP$2,データシート1!$A$1:$BT$1,0),0)</f>
        <v>0</v>
      </c>
      <c r="AQ8" s="954">
        <f>VLOOKUP(年度マスタ!$K$4&amp;"_"&amp;$AG8,データシート1!$A:$BT,MATCH("ab_"&amp;AQ$2,データシート1!$A$1:$BT$1,0),0)</f>
        <v>33.96307120645195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297.17619999999999</v>
      </c>
      <c r="AI9" s="78">
        <f>VLOOKUP(年度マスタ!$K$4&amp;"_"&amp;$AG9,データシート1!$A:$BT,MATCH("ab_"&amp;AI$2,データシート1!$A$1:$BT$1,0),0)</f>
        <v>17324</v>
      </c>
      <c r="AJ9" s="78">
        <f>VLOOKUP(年度マスタ!$K$4&amp;"_"&amp;$AG9,データシート1!$A:$BT,MATCH("ab_"&amp;AJ$2,データシート1!$A$1:$BT$1,0),0)</f>
        <v>99</v>
      </c>
      <c r="AK9" s="78">
        <f>VLOOKUP(年度マスタ!$K$4&amp;"_"&amp;$AG9,データシート1!$A:$BT,MATCH("ab_"&amp;AK$2,データシート1!$A$1:$BT$1,0),0)</f>
        <v>421627</v>
      </c>
      <c r="AL9" s="78">
        <f>VLOOKUP(年度マスタ!$K$4&amp;"_"&amp;$AG9,データシート1!$A:$BT,MATCH("ab_"&amp;AL$2,データシート1!$A$1:$BT$1,0),0)</f>
        <v>120762</v>
      </c>
      <c r="AM9" s="78">
        <f>VLOOKUP(年度マスタ!$K$4&amp;"_"&amp;$AG9,データシート1!$A:$BT,MATCH("ab_"&amp;AM$2,データシート1!$A$1:$BT$1,0),0)</f>
        <v>50671</v>
      </c>
      <c r="AN9" s="78">
        <f>VLOOKUP(年度マスタ!$K$4&amp;"_"&amp;$AG9,データシート1!$A:$BT,MATCH("ab_"&amp;AN$2,データシート1!$A$1:$BT$1,0),0)</f>
        <v>8887</v>
      </c>
      <c r="AO9" s="78">
        <f>VLOOKUP(年度マスタ!$K$4&amp;"_"&amp;$AG9,データシート1!$A:$BT,MATCH("ab_"&amp;AO$2,データシート1!$A$1:$BT$1,0),0)</f>
        <v>200595</v>
      </c>
      <c r="AP9" s="78">
        <f>VLOOKUP(年度マスタ!$K$4&amp;"_"&amp;$AG9,データシート1!$A:$BT,MATCH("ab_"&amp;AP$2,データシート1!$A$1:$BT$1,0),0)</f>
        <v>0</v>
      </c>
      <c r="AQ9" s="954">
        <f>VLOOKUP(年度マスタ!$K$4&amp;"_"&amp;$AG9,データシート1!$A:$BT,MATCH("ab_"&amp;AQ$2,データシート1!$A$1:$BT$1,0),0)</f>
        <v>31.95674272903041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194.61240000000001</v>
      </c>
      <c r="AI10" s="78">
        <f>VLOOKUP(年度マスタ!$K$4&amp;"_"&amp;$AG10,データシート1!$A:$BT,MATCH("ab_"&amp;AI$2,データシート1!$A$1:$BT$1,0),0)</f>
        <v>17324</v>
      </c>
      <c r="AJ10" s="78">
        <f>VLOOKUP(年度マスタ!$K$4&amp;"_"&amp;$AG10,データシート1!$A:$BT,MATCH("ab_"&amp;AJ$2,データシート1!$A$1:$BT$1,0),0)</f>
        <v>99</v>
      </c>
      <c r="AK10" s="78">
        <f>VLOOKUP(年度マスタ!$K$4&amp;"_"&amp;$AG10,データシート1!$A:$BT,MATCH("ab_"&amp;AK$2,データシート1!$A$1:$BT$1,0),0)</f>
        <v>421627</v>
      </c>
      <c r="AL10" s="78">
        <f>VLOOKUP(年度マスタ!$K$4&amp;"_"&amp;$AG10,データシート1!$A:$BT,MATCH("ab_"&amp;AL$2,データシート1!$A$1:$BT$1,0),0)</f>
        <v>128349</v>
      </c>
      <c r="AM10" s="78">
        <f>VLOOKUP(年度マスタ!$K$4&amp;"_"&amp;$AG10,データシート1!$A:$BT,MATCH("ab_"&amp;AM$2,データシート1!$A$1:$BT$1,0),0)</f>
        <v>50619</v>
      </c>
      <c r="AN10" s="78">
        <f>VLOOKUP(年度マスタ!$K$4&amp;"_"&amp;$AG10,データシート1!$A:$BT,MATCH("ab_"&amp;AN$2,データシート1!$A$1:$BT$1,0),0)</f>
        <v>8718</v>
      </c>
      <c r="AO10" s="78">
        <f>VLOOKUP(年度マスタ!$K$4&amp;"_"&amp;$AG10,データシート1!$A:$BT,MATCH("ab_"&amp;AO$2,データシート1!$A$1:$BT$1,0),0)</f>
        <v>212932</v>
      </c>
      <c r="AP10" s="78">
        <f>VLOOKUP(年度マスタ!$K$4&amp;"_"&amp;$AG10,データシート1!$A:$BT,MATCH("ab_"&amp;AP$2,データシート1!$A$1:$BT$1,0),0)</f>
        <v>0</v>
      </c>
      <c r="AQ10" s="954">
        <f>VLOOKUP(年度マスタ!$K$4&amp;"_"&amp;$AG10,データシート1!$A:$BT,MATCH("ab_"&amp;AQ$2,データシート1!$A$1:$BT$1,0),0)</f>
        <v>31.893115292219981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172.22550000000001</v>
      </c>
      <c r="AI11" s="78">
        <f>VLOOKUP(年度マスタ!$K$4&amp;"_"&amp;$AG11,データシート1!$A:$BT,MATCH("ab_"&amp;AI$2,データシート1!$A$1:$BT$1,0),0)</f>
        <v>17324</v>
      </c>
      <c r="AJ11" s="78">
        <f>VLOOKUP(年度マスタ!$K$4&amp;"_"&amp;$AG11,データシート1!$A:$BT,MATCH("ab_"&amp;AJ$2,データシート1!$A$1:$BT$1,0),0)</f>
        <v>99</v>
      </c>
      <c r="AK11" s="78">
        <f>VLOOKUP(年度マスタ!$K$4&amp;"_"&amp;$AG11,データシート1!$A:$BT,MATCH("ab_"&amp;AK$2,データシート1!$A$1:$BT$1,0),0)</f>
        <v>421627</v>
      </c>
      <c r="AL11" s="78">
        <f>VLOOKUP(年度マスタ!$K$4&amp;"_"&amp;$AG11,データシート1!$A:$BT,MATCH("ab_"&amp;AL$2,データシート1!$A$1:$BT$1,0),0)</f>
        <v>129406</v>
      </c>
      <c r="AM11" s="78">
        <f>VLOOKUP(年度マスタ!$K$4&amp;"_"&amp;$AG11,データシート1!$A:$BT,MATCH("ab_"&amp;AM$2,データシート1!$A$1:$BT$1,0),0)</f>
        <v>51015</v>
      </c>
      <c r="AN11" s="78">
        <f>VLOOKUP(年度マスタ!$K$4&amp;"_"&amp;$AG11,データシート1!$A:$BT,MATCH("ab_"&amp;AN$2,データシート1!$A$1:$BT$1,0),0)</f>
        <v>8637</v>
      </c>
      <c r="AO11" s="78">
        <f>VLOOKUP(年度マスタ!$K$4&amp;"_"&amp;$AG11,データシート1!$A:$BT,MATCH("ab_"&amp;AO$2,データシート1!$A$1:$BT$1,0),0)</f>
        <v>214665</v>
      </c>
      <c r="AP11" s="78">
        <f>VLOOKUP(年度マスタ!$K$4&amp;"_"&amp;$AG11,データシート1!$A:$BT,MATCH("ab_"&amp;AP$2,データシート1!$A$1:$BT$1,0),0)</f>
        <v>0</v>
      </c>
      <c r="AQ11" s="954">
        <f>VLOOKUP(年度マスタ!$K$4&amp;"_"&amp;$AG11,データシート1!$A:$BT,MATCH("ab_"&amp;AQ$2,データシート1!$A$1:$BT$1,0),0)</f>
        <v>34.170066857807697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177.34700000000001</v>
      </c>
      <c r="AI12" s="78">
        <f>VLOOKUP(年度マスタ!$K$4&amp;"_"&amp;$AG12,データシート1!$A:$BT,MATCH("ab_"&amp;AI$2,データシート1!$A$1:$BT$1,0),0)</f>
        <v>17348</v>
      </c>
      <c r="AJ12" s="78">
        <f>VLOOKUP(年度マスタ!$K$4&amp;"_"&amp;$AG12,データシート1!$A:$BT,MATCH("ab_"&amp;AJ$2,データシート1!$A$1:$BT$1,0),0)</f>
        <v>28</v>
      </c>
      <c r="AK12" s="78">
        <f>VLOOKUP(年度マスタ!$K$4&amp;"_"&amp;$AG12,データシート1!$A:$BT,MATCH("ab_"&amp;AK$2,データシート1!$A$1:$BT$1,0),0)</f>
        <v>470333</v>
      </c>
      <c r="AL12" s="78">
        <f>VLOOKUP(年度マスタ!$K$4&amp;"_"&amp;$AG12,データシート1!$A:$BT,MATCH("ab_"&amp;AL$2,データシート1!$A$1:$BT$1,0),0)</f>
        <v>130981</v>
      </c>
      <c r="AM12" s="78">
        <f>VLOOKUP(年度マスタ!$K$4&amp;"_"&amp;$AG12,データシート1!$A:$BT,MATCH("ab_"&amp;AM$2,データシート1!$A$1:$BT$1,0),0)</f>
        <v>51435</v>
      </c>
      <c r="AN12" s="78">
        <f>VLOOKUP(年度マスタ!$K$4&amp;"_"&amp;$AG12,データシート1!$A:$BT,MATCH("ab_"&amp;AN$2,データシート1!$A$1:$BT$1,0),0)</f>
        <v>8594</v>
      </c>
      <c r="AO12" s="78">
        <f>VLOOKUP(年度マスタ!$K$4&amp;"_"&amp;$AG12,データシート1!$A:$BT,MATCH("ab_"&amp;AO$2,データシート1!$A$1:$BT$1,0),0)</f>
        <v>217008</v>
      </c>
      <c r="AP12" s="78">
        <f>VLOOKUP(年度マスタ!$K$4&amp;"_"&amp;$AG12,データシート1!$A:$BT,MATCH("ab_"&amp;AP$2,データシート1!$A$1:$BT$1,0),0)</f>
        <v>0</v>
      </c>
      <c r="AQ12" s="954">
        <f>VLOOKUP(年度マスタ!$K$4&amp;"_"&amp;$AG12,データシート1!$A:$BT,MATCH("ab_"&amp;AQ$2,データシート1!$A$1:$BT$1,0),0)</f>
        <v>32.17854195445868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219.50829999999999</v>
      </c>
      <c r="AI13" s="78">
        <f>VLOOKUP(年度マスタ!$K$4&amp;"_"&amp;$AG13,データシート1!$A:$BT,MATCH("ab_"&amp;AI$2,データシート1!$A$1:$BT$1,0),0)</f>
        <v>17348</v>
      </c>
      <c r="AJ13" s="78">
        <f>VLOOKUP(年度マスタ!$K$4&amp;"_"&amp;$AG13,データシート1!$A:$BT,MATCH("ab_"&amp;AJ$2,データシート1!$A$1:$BT$1,0),0)</f>
        <v>28</v>
      </c>
      <c r="AK13" s="78">
        <f>VLOOKUP(年度マスタ!$K$4&amp;"_"&amp;$AG13,データシート1!$A:$BT,MATCH("ab_"&amp;AK$2,データシート1!$A$1:$BT$1,0),0)</f>
        <v>470333</v>
      </c>
      <c r="AL13" s="78">
        <f>VLOOKUP(年度マスタ!$K$4&amp;"_"&amp;$AG13,データシート1!$A:$BT,MATCH("ab_"&amp;AL$2,データシート1!$A$1:$BT$1,0),0)</f>
        <v>132932</v>
      </c>
      <c r="AM13" s="78">
        <f>VLOOKUP(年度マスタ!$K$4&amp;"_"&amp;$AG13,データシート1!$A:$BT,MATCH("ab_"&amp;AM$2,データシート1!$A$1:$BT$1,0),0)</f>
        <v>51866</v>
      </c>
      <c r="AN13" s="78">
        <f>VLOOKUP(年度マスタ!$K$4&amp;"_"&amp;$AG13,データシート1!$A:$BT,MATCH("ab_"&amp;AN$2,データシート1!$A$1:$BT$1,0),0)</f>
        <v>8554</v>
      </c>
      <c r="AO13" s="78">
        <f>VLOOKUP(年度マスタ!$K$4&amp;"_"&amp;$AG13,データシート1!$A:$BT,MATCH("ab_"&amp;AO$2,データシート1!$A$1:$BT$1,0),0)</f>
        <v>219898</v>
      </c>
      <c r="AP13" s="78">
        <f>VLOOKUP(年度マスタ!$K$4&amp;"_"&amp;$AG13,データシート1!$A:$BT,MATCH("ab_"&amp;AP$2,データシート1!$A$1:$BT$1,0),0)</f>
        <v>0</v>
      </c>
      <c r="AQ13" s="954">
        <f>VLOOKUP(年度マスタ!$K$4&amp;"_"&amp;$AG13,データシート1!$A:$BT,MATCH("ab_"&amp;AQ$2,データシート1!$A$1:$BT$1,0),0)</f>
        <v>32.530861121569721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138.23159999999999</v>
      </c>
      <c r="AI14" s="78">
        <f>VLOOKUP(年度マスタ!$K$4&amp;"_"&amp;$AG14,データシート1!$A:$BT,MATCH("ab_"&amp;AI$2,データシート1!$A$1:$BT$1,0),0)</f>
        <v>17348</v>
      </c>
      <c r="AJ14" s="78">
        <f>VLOOKUP(年度マスタ!$K$4&amp;"_"&amp;$AG14,データシート1!$A:$BT,MATCH("ab_"&amp;AJ$2,データシート1!$A$1:$BT$1,0),0)</f>
        <v>28</v>
      </c>
      <c r="AK14" s="78">
        <f>VLOOKUP(年度マスタ!$K$4&amp;"_"&amp;$AG14,データシート1!$A:$BT,MATCH("ab_"&amp;AK$2,データシート1!$A$1:$BT$1,0),0)</f>
        <v>470333</v>
      </c>
      <c r="AL14" s="78">
        <f>VLOOKUP(年度マスタ!$K$4&amp;"_"&amp;$AG14,データシート1!$A:$BT,MATCH("ab_"&amp;AL$2,データシート1!$A$1:$BT$1,0),0)</f>
        <v>134595</v>
      </c>
      <c r="AM14" s="78">
        <f>VLOOKUP(年度マスタ!$K$4&amp;"_"&amp;$AG14,データシート1!$A:$BT,MATCH("ab_"&amp;AM$2,データシート1!$A$1:$BT$1,0),0)</f>
        <v>52484</v>
      </c>
      <c r="AN14" s="78">
        <f>VLOOKUP(年度マスタ!$K$4&amp;"_"&amp;$AG14,データシート1!$A:$BT,MATCH("ab_"&amp;AN$2,データシート1!$A$1:$BT$1,0),0)</f>
        <v>8512</v>
      </c>
      <c r="AO14" s="78">
        <f>VLOOKUP(年度マスタ!$K$4&amp;"_"&amp;$AG14,データシート1!$A:$BT,MATCH("ab_"&amp;AO$2,データシート1!$A$1:$BT$1,0),0)</f>
        <v>222278</v>
      </c>
      <c r="AP14" s="78">
        <f>VLOOKUP(年度マスタ!$K$4&amp;"_"&amp;$AG14,データシート1!$A:$BT,MATCH("ab_"&amp;AP$2,データシート1!$A$1:$BT$1,0),0)</f>
        <v>0</v>
      </c>
      <c r="AQ14" s="954">
        <f>VLOOKUP(年度マスタ!$K$4&amp;"_"&amp;$AG14,データシート1!$A:$BT,MATCH("ab_"&amp;AQ$2,データシート1!$A$1:$BT$1,0),0)</f>
        <v>41.755733677471277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130.5762</v>
      </c>
      <c r="AI15" s="78">
        <f>VLOOKUP(年度マスタ!$K$4&amp;"_"&amp;$AG15,データシート1!$A:$BT,MATCH("ab_"&amp;AI$2,データシート1!$A$1:$BT$1,0),0)</f>
        <v>17348</v>
      </c>
      <c r="AJ15" s="78">
        <f>VLOOKUP(年度マスタ!$K$4&amp;"_"&amp;$AG15,データシート1!$A:$BT,MATCH("ab_"&amp;AJ$2,データシート1!$A$1:$BT$1,0),0)</f>
        <v>28</v>
      </c>
      <c r="AK15" s="78">
        <f>VLOOKUP(年度マスタ!$K$4&amp;"_"&amp;$AG15,データシート1!$A:$BT,MATCH("ab_"&amp;AK$2,データシート1!$A$1:$BT$1,0),0)</f>
        <v>470333</v>
      </c>
      <c r="AL15" s="78">
        <f>VLOOKUP(年度マスタ!$K$4&amp;"_"&amp;$AG15,データシート1!$A:$BT,MATCH("ab_"&amp;AL$2,データシート1!$A$1:$BT$1,0),0)</f>
        <v>136259</v>
      </c>
      <c r="AM15" s="78">
        <f>VLOOKUP(年度マスタ!$K$4&amp;"_"&amp;$AG15,データシート1!$A:$BT,MATCH("ab_"&amp;AM$2,データシート1!$A$1:$BT$1,0),0)</f>
        <v>52476</v>
      </c>
      <c r="AN15" s="78">
        <f>VLOOKUP(年度マスタ!$K$4&amp;"_"&amp;$AG15,データシート1!$A:$BT,MATCH("ab_"&amp;AN$2,データシート1!$A$1:$BT$1,0),0)</f>
        <v>8540</v>
      </c>
      <c r="AO15" s="78">
        <f>VLOOKUP(年度マスタ!$K$4&amp;"_"&amp;$AG15,データシート1!$A:$BT,MATCH("ab_"&amp;AO$2,データシート1!$A$1:$BT$1,0),0)</f>
        <v>224680</v>
      </c>
      <c r="AP15" s="78">
        <f>VLOOKUP(年度マスタ!$K$4&amp;"_"&amp;$AG15,データシート1!$A:$BT,MATCH("ab_"&amp;AP$2,データシート1!$A$1:$BT$1,0),0)</f>
        <v>0</v>
      </c>
      <c r="AQ15" s="954">
        <f>VLOOKUP(年度マスタ!$K$4&amp;"_"&amp;$AG15,データシート1!$A:$BT,MATCH("ab_"&amp;AQ$2,データシート1!$A$1:$BT$1,0),0)</f>
        <v>45.344932571738532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152.51310000000001</v>
      </c>
      <c r="AI16" s="78">
        <f>VLOOKUP(年度マスタ!$K$4&amp;"_"&amp;$AG16,データシート1!$A:$BT,MATCH("ab_"&amp;AI$2,データシート1!$A$1:$BT$1,0),0)</f>
        <v>17348</v>
      </c>
      <c r="AJ16" s="78">
        <f>VLOOKUP(年度マスタ!$K$4&amp;"_"&amp;$AG16,データシート1!$A:$BT,MATCH("ab_"&amp;AJ$2,データシート1!$A$1:$BT$1,0),0)</f>
        <v>28</v>
      </c>
      <c r="AK16" s="78">
        <f>VLOOKUP(年度マスタ!$K$4&amp;"_"&amp;$AG16,データシート1!$A:$BT,MATCH("ab_"&amp;AK$2,データシート1!$A$1:$BT$1,0),0)</f>
        <v>470333</v>
      </c>
      <c r="AL16" s="78">
        <f>VLOOKUP(年度マスタ!$K$4&amp;"_"&amp;$AG16,データシート1!$A:$BT,MATCH("ab_"&amp;AL$2,データシート1!$A$1:$BT$1,0),0)</f>
        <v>137582</v>
      </c>
      <c r="AM16" s="78">
        <f>VLOOKUP(年度マスタ!$K$4&amp;"_"&amp;$AG16,データシート1!$A:$BT,MATCH("ab_"&amp;AM$2,データシート1!$A$1:$BT$1,0),0)</f>
        <v>52355</v>
      </c>
      <c r="AN16" s="78">
        <f>VLOOKUP(年度マスタ!$K$4&amp;"_"&amp;$AG16,データシート1!$A:$BT,MATCH("ab_"&amp;AN$2,データシート1!$A$1:$BT$1,0),0)</f>
        <v>8500</v>
      </c>
      <c r="AO16" s="78">
        <f>VLOOKUP(年度マスタ!$K$4&amp;"_"&amp;$AG16,データシート1!$A:$BT,MATCH("ab_"&amp;AO$2,データシート1!$A$1:$BT$1,0),0)</f>
        <v>226594</v>
      </c>
      <c r="AP16" s="78">
        <f>VLOOKUP(年度マスタ!$K$4&amp;"_"&amp;$AG16,データシート1!$A:$BT,MATCH("ab_"&amp;AP$2,データシート1!$A$1:$BT$1,0),0)</f>
        <v>0</v>
      </c>
      <c r="AQ16" s="954">
        <f>VLOOKUP(年度マスタ!$K$4&amp;"_"&amp;$AG16,データシート1!$A:$BT,MATCH("ab_"&amp;AQ$2,データシート1!$A$1:$BT$1,0),0)</f>
        <v>44.857942494230372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148.10589999999999</v>
      </c>
      <c r="AI17" s="151">
        <f>VLOOKUP(年度マスタ!$K$4&amp;"_"&amp;$AG17,データシート1!$A:$BT,MATCH("ab_"&amp;AI$2,データシート1!$A$1:$BT$1,0),0)</f>
        <v>17348</v>
      </c>
      <c r="AJ17" s="151">
        <f>VLOOKUP(年度マスタ!$K$4&amp;"_"&amp;$AG17,データシート1!$A:$BT,MATCH("ab_"&amp;AJ$2,データシート1!$A$1:$BT$1,0),0)</f>
        <v>28</v>
      </c>
      <c r="AK17" s="151">
        <f>VLOOKUP(年度マスタ!$K$4&amp;"_"&amp;$AG17,データシート1!$A:$BT,MATCH("ab_"&amp;AK$2,データシート1!$A$1:$BT$1,0),0)</f>
        <v>470333</v>
      </c>
      <c r="AL17" s="151">
        <f>VLOOKUP(年度マスタ!$K$4&amp;"_"&amp;$AG17,データシート1!$A:$BT,MATCH("ab_"&amp;AL$2,データシート1!$A$1:$BT$1,0),0)</f>
        <v>139725</v>
      </c>
      <c r="AM17" s="151">
        <f>VLOOKUP(年度マスタ!$K$4&amp;"_"&amp;$AG17,データシート1!$A:$BT,MATCH("ab_"&amp;AM$2,データシート1!$A$1:$BT$1,0),0)</f>
        <v>51948</v>
      </c>
      <c r="AN17" s="151">
        <f>VLOOKUP(年度マスタ!$K$4&amp;"_"&amp;$AG17,データシート1!$A:$BT,MATCH("ab_"&amp;AN$2,データシート1!$A$1:$BT$1,0),0)</f>
        <v>8303</v>
      </c>
      <c r="AO17" s="151">
        <f>VLOOKUP(年度マスタ!$K$4&amp;"_"&amp;$AG17,データシート1!$A:$BT,MATCH("ab_"&amp;AO$2,データシート1!$A$1:$BT$1,0),0)</f>
        <v>229671</v>
      </c>
      <c r="AP17" s="151">
        <f>VLOOKUP(年度マスタ!$K$4&amp;"_"&amp;$AG17,データシート1!$A:$BT,MATCH("ab_"&amp;AP$2,データシート1!$A$1:$BT$1,0),0)</f>
        <v>0</v>
      </c>
      <c r="AQ17" s="955">
        <f>VLOOKUP(年度マスタ!$K$4&amp;"_"&amp;$AG17,データシート1!$A:$BT,MATCH("ab_"&amp;AQ$2,データシート1!$A$1:$BT$1,0),0)</f>
        <v>49.386257703022949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300.61540000000002</v>
      </c>
      <c r="AI18" s="78">
        <f>VLOOKUP(年度マスタ!$K$4&amp;"_"&amp;$AG18,データシート1!$A:$BT,MATCH("ab_"&amp;AI$2,データシート1!$A$1:$BT$1,0),0)</f>
        <v>20827</v>
      </c>
      <c r="AJ18" s="78">
        <f>VLOOKUP(年度マスタ!$K$4&amp;"_"&amp;$AG18,データシート1!$A:$BT,MATCH("ab_"&amp;AJ$2,データシート1!$A$1:$BT$1,0),0)</f>
        <v>22</v>
      </c>
      <c r="AK18" s="78">
        <f>VLOOKUP(年度マスタ!$K$4&amp;"_"&amp;$AG18,データシート1!$A:$BT,MATCH("ab_"&amp;AK$2,データシート1!$A$1:$BT$1,0),0)</f>
        <v>557599</v>
      </c>
      <c r="AL18" s="78">
        <f>VLOOKUP(年度マスタ!$K$4&amp;"_"&amp;$AG18,データシート1!$A:$BT,MATCH("ab_"&amp;AL$2,データシート1!$A$1:$BT$1,0),0)</f>
        <v>140170</v>
      </c>
      <c r="AM18" s="78">
        <f>VLOOKUP(年度マスタ!$K$4&amp;"_"&amp;$AG18,データシート1!$A:$BT,MATCH("ab_"&amp;AM$2,データシート1!$A$1:$BT$1,0),0)</f>
        <v>52205</v>
      </c>
      <c r="AN18" s="78">
        <f>VLOOKUP(年度マスタ!$K$4&amp;"_"&amp;$AG18,データシート1!$A:$BT,MATCH("ab_"&amp;AN$2,データシート1!$A$1:$BT$1,0),0)</f>
        <v>8133</v>
      </c>
      <c r="AO18" s="78">
        <f>VLOOKUP(年度マスタ!$K$4&amp;"_"&amp;$AG18,データシート1!$A:$BT,MATCH("ab_"&amp;AO$2,データシート1!$A$1:$BT$1,0),0)</f>
        <v>230506</v>
      </c>
      <c r="AP18" s="78">
        <f>VLOOKUP(年度マスタ!$K$4&amp;"_"&amp;$AG18,データシート1!$A:$BT,MATCH("ab_"&amp;AP$2,データシート1!$A$1:$BT$1,0),0)</f>
        <v>0</v>
      </c>
      <c r="AQ18" s="954">
        <f>VLOOKUP(年度マスタ!$K$4&amp;"_"&amp;$AG18,データシート1!$A:$BT,MATCH("ab_"&amp;AQ$2,データシート1!$A$1:$BT$1,0),0)</f>
        <v>47.611261301369659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448.3426</v>
      </c>
      <c r="AI19" s="78">
        <f>VLOOKUP(年度マスタ!$K$4&amp;"_"&amp;$AG19,データシート1!$A:$BT,MATCH("ab_"&amp;AI$2,データシート1!$A$1:$BT$1,0),0)</f>
        <v>20827</v>
      </c>
      <c r="AJ19" s="78">
        <f>VLOOKUP(年度マスタ!$K$4&amp;"_"&amp;$AG19,データシート1!$A:$BT,MATCH("ab_"&amp;AJ$2,データシート1!$A$1:$BT$1,0),0)</f>
        <v>22</v>
      </c>
      <c r="AK19" s="78">
        <f>VLOOKUP(年度マスタ!$K$4&amp;"_"&amp;$AG19,データシート1!$A:$BT,MATCH("ab_"&amp;AK$2,データシート1!$A$1:$BT$1,0),0)</f>
        <v>557599</v>
      </c>
      <c r="AL19" s="78">
        <f>VLOOKUP(年度マスタ!$K$4&amp;"_"&amp;$AG19,データシート1!$A:$BT,MATCH("ab_"&amp;AL$2,データシート1!$A$1:$BT$1,0),0)</f>
        <v>139386</v>
      </c>
      <c r="AM19" s="78">
        <f>VLOOKUP(年度マスタ!$K$4&amp;"_"&amp;$AG19,データシート1!$A:$BT,MATCH("ab_"&amp;AM$2,データシート1!$A$1:$BT$1,0),0)</f>
        <v>52661</v>
      </c>
      <c r="AN19" s="78">
        <f>VLOOKUP(年度マスタ!$K$4&amp;"_"&amp;$AG19,データシート1!$A:$BT,MATCH("ab_"&amp;AN$2,データシート1!$A$1:$BT$1,0),0)</f>
        <v>8056</v>
      </c>
      <c r="AO19" s="78">
        <f>VLOOKUP(年度マスタ!$K$4&amp;"_"&amp;$AG19,データシート1!$A:$BT,MATCH("ab_"&amp;AO$2,データシート1!$A$1:$BT$1,0),0)</f>
        <v>229013</v>
      </c>
      <c r="AP19" s="78">
        <f>VLOOKUP(年度マスタ!$K$4&amp;"_"&amp;$AG19,データシート1!$A:$BT,MATCH("ab_"&amp;AP$2,データシート1!$A$1:$BT$1,0),0)</f>
        <v>0</v>
      </c>
      <c r="AQ19" s="954">
        <f>VLOOKUP(年度マスタ!$K$4&amp;"_"&amp;$AG19,データシート1!$A:$BT,MATCH("ab_"&amp;AQ$2,データシート1!$A$1:$BT$1,0),0)</f>
        <v>50.054262610355117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861.96780000000001</v>
      </c>
      <c r="AI20" s="78">
        <f>VLOOKUP(年度マスタ!$K$4&amp;"_"&amp;$AG20,データシート1!$A:$BT,MATCH("ab_"&amp;AI$2,データシート1!$A$1:$BT$1,0),0)</f>
        <v>20827</v>
      </c>
      <c r="AJ20" s="78">
        <f>VLOOKUP(年度マスタ!$K$4&amp;"_"&amp;$AG20,データシート1!$A:$BT,MATCH("ab_"&amp;AJ$2,データシート1!$A$1:$BT$1,0),0)</f>
        <v>22</v>
      </c>
      <c r="AK20" s="78">
        <f>VLOOKUP(年度マスタ!$K$4&amp;"_"&amp;$AG20,データシート1!$A:$BT,MATCH("ab_"&amp;AK$2,データシート1!$A$1:$BT$1,0),0)</f>
        <v>557599</v>
      </c>
      <c r="AL20" s="78">
        <f>VLOOKUP(年度マスタ!$K$4&amp;"_"&amp;$AG20,データシート1!$A:$BT,MATCH("ab_"&amp;AL$2,データシート1!$A$1:$BT$1,0),0)</f>
        <v>140597</v>
      </c>
      <c r="AM20" s="78">
        <f>VLOOKUP(年度マスタ!$K$4&amp;"_"&amp;$AG20,データシート1!$A:$BT,MATCH("ab_"&amp;AM$2,データシート1!$A$1:$BT$1,0),0)</f>
        <v>53354</v>
      </c>
      <c r="AN20" s="78">
        <f>VLOOKUP(年度マスタ!$K$4&amp;"_"&amp;$AG20,データシート1!$A:$BT,MATCH("ab_"&amp;AN$2,データシート1!$A$1:$BT$1,0),0)</f>
        <v>7981</v>
      </c>
      <c r="AO20" s="78">
        <f>VLOOKUP(年度マスタ!$K$4&amp;"_"&amp;$AG20,データシート1!$A:$BT,MATCH("ab_"&amp;AO$2,データシート1!$A$1:$BT$1,0),0)</f>
        <v>229412</v>
      </c>
      <c r="AP20" s="78">
        <f>VLOOKUP(年度マスタ!$K$4&amp;"_"&amp;$AG20,データシート1!$A:$BT,MATCH("ab_"&amp;AP$2,データシート1!$A$1:$BT$1,0),0)</f>
        <v>0</v>
      </c>
      <c r="AQ20" s="954">
        <f>VLOOKUP(年度マスタ!$K$4&amp;"_"&amp;$AG20,データシート1!$A:$BT,MATCH("ab_"&amp;AQ$2,データシート1!$A$1:$BT$1,0),0)</f>
        <v>43.85361593226375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渋谷区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13113</v>
      </c>
      <c r="BF13" s="70" t="str">
        <f>年度マスタ!K4</f>
        <v>13113</v>
      </c>
      <c r="BG13" s="70" t="str">
        <f>年度マスタ!K4</f>
        <v>13113</v>
      </c>
      <c r="BH13" s="278" t="s">
        <v>195</v>
      </c>
      <c r="BI13" s="278" t="s">
        <v>195</v>
      </c>
      <c r="BJ13" s="278" t="s">
        <v>195</v>
      </c>
      <c r="BK13" s="278" t="str">
        <f>年度マスタ!K4</f>
        <v>13113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渋谷区</v>
      </c>
      <c r="BF14" s="70" t="str">
        <f>AP2</f>
        <v>渋谷区</v>
      </c>
      <c r="BG14" s="70" t="str">
        <f>AP2</f>
        <v>渋谷区</v>
      </c>
      <c r="BH14" s="70" t="s">
        <v>205</v>
      </c>
      <c r="BI14" s="70" t="s">
        <v>205</v>
      </c>
      <c r="BJ14" s="70" t="s">
        <v>205</v>
      </c>
      <c r="BK14" s="70" t="str">
        <f>AP2</f>
        <v>渋谷区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357.56</v>
      </c>
      <c r="AY17" s="165">
        <f>AX17</f>
        <v>357.56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3.9910000000000001</v>
      </c>
      <c r="AY18" s="165">
        <f>AX18</f>
        <v>3.9910000000000001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330.00499999999988</v>
      </c>
      <c r="G21" s="877">
        <f t="shared" ref="G21:O21" si="5">SUM(G22,G26,G27,G28)</f>
        <v>408.70300000000003</v>
      </c>
      <c r="H21" s="877">
        <f t="shared" si="5"/>
        <v>427.40099999999995</v>
      </c>
      <c r="I21" s="877">
        <f t="shared" si="5"/>
        <v>422.98700000000008</v>
      </c>
      <c r="J21" s="877">
        <f t="shared" si="5"/>
        <v>413.60600000000005</v>
      </c>
      <c r="K21" s="877">
        <f t="shared" si="5"/>
        <v>388.72500000000002</v>
      </c>
      <c r="L21" s="877">
        <f t="shared" si="5"/>
        <v>354.92900000000003</v>
      </c>
      <c r="M21" s="877">
        <f t="shared" si="5"/>
        <v>350.47199999999998</v>
      </c>
      <c r="N21" s="877">
        <f t="shared" si="5"/>
        <v>363.10699999999997</v>
      </c>
      <c r="O21" s="877">
        <f t="shared" si="5"/>
        <v>344.29700000000003</v>
      </c>
      <c r="P21" s="878">
        <f>SUM(P22,P26,P27,P28)</f>
        <v>361.55099999999999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334.98599999999999</v>
      </c>
      <c r="AY22" s="165">
        <f>AX22</f>
        <v>334.98599999999999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26.565000000000001</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1923.2934355455168</v>
      </c>
      <c r="AG24" s="877">
        <f t="shared" ref="AG24:AP24" si="11">AG25+AG29</f>
        <v>2011.5812730937687</v>
      </c>
      <c r="AH24" s="877">
        <f t="shared" si="11"/>
        <v>2129.9635280256862</v>
      </c>
      <c r="AI24" s="877">
        <f t="shared" si="11"/>
        <v>2149.8385116556069</v>
      </c>
      <c r="AJ24" s="877">
        <f t="shared" si="11"/>
        <v>2291.3241380859145</v>
      </c>
      <c r="AK24" s="877">
        <f t="shared" si="11"/>
        <v>1771.6542645993031</v>
      </c>
      <c r="AL24" s="877">
        <f t="shared" si="11"/>
        <v>1776.3973974559881</v>
      </c>
      <c r="AM24" s="877">
        <f t="shared" si="11"/>
        <v>1761.9480556070841</v>
      </c>
      <c r="AN24" s="877">
        <f t="shared" si="11"/>
        <v>1702.3192263486471</v>
      </c>
      <c r="AO24" s="877">
        <f t="shared" si="11"/>
        <v>1772.6826221208182</v>
      </c>
      <c r="AP24" s="878">
        <f t="shared" si="11"/>
        <v>1947.2734611945712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66.41436120450679</v>
      </c>
      <c r="AG25" s="879">
        <f>①CO2排出量の現状把握!AA35</f>
        <v>56.447405409243594</v>
      </c>
      <c r="AH25" s="879">
        <f>①CO2排出量の現状把握!AB35</f>
        <v>49.66318281519375</v>
      </c>
      <c r="AI25" s="879">
        <f>①CO2排出量の現状把握!AC35</f>
        <v>48.482899386207762</v>
      </c>
      <c r="AJ25" s="879">
        <f>①CO2排出量の現状把握!AD35</f>
        <v>55.609088869598409</v>
      </c>
      <c r="AK25" s="879">
        <f>①CO2排出量の現状把握!AE35</f>
        <v>49.577265685704262</v>
      </c>
      <c r="AL25" s="879">
        <f>①CO2排出量の現状把握!AF35</f>
        <v>48.7188670500041</v>
      </c>
      <c r="AM25" s="879">
        <f>①CO2排出量の現状把握!AG35</f>
        <v>47.44304653604501</v>
      </c>
      <c r="AN25" s="879">
        <f>①CO2排出量の現状把握!AH35</f>
        <v>43.459202563974628</v>
      </c>
      <c r="AO25" s="879">
        <f>①CO2排出量の現状把握!AI35</f>
        <v>56.328162761767842</v>
      </c>
      <c r="AP25" s="880">
        <f>①CO2排出量の現状把握!AJ35</f>
        <v>69.972947794632233</v>
      </c>
      <c r="AQ25" s="273"/>
      <c r="AV25" s="70" t="str">
        <f>AW25</f>
        <v>廃棄物原燃料以外</v>
      </c>
      <c r="AW25" s="70" t="str">
        <f>E59</f>
        <v>廃棄物原燃料以外</v>
      </c>
      <c r="AX25" s="287">
        <f t="shared" si="12"/>
        <v>26.565000000000001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319.55999999999989</v>
      </c>
      <c r="G26" s="879">
        <f>IFERROR(VLOOKUP(年度マスタ!$K$4&amp;"_"&amp;G$20,データシート1!$A:$BU,MATCH("ba_"&amp;$D26,データシート1!$A$1:$BU$1,0),0),0)</f>
        <v>400.92500000000001</v>
      </c>
      <c r="H26" s="879">
        <f>IFERROR(VLOOKUP(年度マスタ!$K$4&amp;"_"&amp;H$20,データシート1!$A:$BU,MATCH("ba_"&amp;$D26,データシート1!$A$1:$BU$1,0),0),0)</f>
        <v>423.76899999999995</v>
      </c>
      <c r="I26" s="879">
        <f>IFERROR(VLOOKUP(年度マスタ!$K$4&amp;"_"&amp;I$20,データシート1!$A:$BU,MATCH("ba_"&amp;$D26,データシート1!$A$1:$BU$1,0),0),0)</f>
        <v>415.39200000000005</v>
      </c>
      <c r="J26" s="879">
        <f>IFERROR(VLOOKUP(年度マスタ!$K$4&amp;"_"&amp;J$20,データシート1!$A:$BU,MATCH("ba_"&amp;$D26,データシート1!$A$1:$BU$1,0),0),0)</f>
        <v>406.36100000000005</v>
      </c>
      <c r="K26" s="879">
        <f>IFERROR(VLOOKUP(年度マスタ!$K$4&amp;"_"&amp;K$20,データシート1!$A:$BU,MATCH("ba_"&amp;$D26,データシート1!$A$1:$BU$1,0),0),0)</f>
        <v>383.154</v>
      </c>
      <c r="L26" s="879">
        <f>IFERROR(VLOOKUP(年度マスタ!$K$4&amp;"_"&amp;L$20,データシート1!$A:$BU,MATCH("ba_"&amp;$D26,データシート1!$A$1:$BU$1,0),0),0)</f>
        <v>347.61300000000006</v>
      </c>
      <c r="M26" s="879">
        <f>IFERROR(VLOOKUP(年度マスタ!$K$4&amp;"_"&amp;M$20,データシート1!$A:$BU,MATCH("ba_"&amp;$D26,データシート1!$A$1:$BU$1,0),0),0)</f>
        <v>342.03899999999999</v>
      </c>
      <c r="N26" s="879">
        <f>IFERROR(VLOOKUP(年度マスタ!$K$4&amp;"_"&amp;N$20,データシート1!$A:$BU,MATCH("ba_"&amp;$D26,データシート1!$A$1:$BU$1,0),0),0)</f>
        <v>357.51799999999997</v>
      </c>
      <c r="O26" s="879">
        <f>IFERROR(VLOOKUP(年度マスタ!$K$4&amp;"_"&amp;O$20,データシート1!$A:$BU,MATCH("ba_"&amp;$D26,データシート1!$A$1:$BU$1,0),0),0)</f>
        <v>339.803</v>
      </c>
      <c r="P26" s="880">
        <f>IFERROR(VLOOKUP(年度マスタ!$K$4&amp;"_"&amp;P$20,データシート1!$A:$BU,MATCH("ba_"&amp;$D26,データシート1!$A$1:$BU$1,0),0),0)</f>
        <v>357.56</v>
      </c>
      <c r="Z26" s="273"/>
      <c r="AB26" s="272"/>
      <c r="AC26" s="522"/>
      <c r="AD26" s="410"/>
      <c r="AE26" s="409" t="s">
        <v>184</v>
      </c>
      <c r="AF26" s="881">
        <f>①CO2排出量の現状把握!Z36</f>
        <v>23.953120922818229</v>
      </c>
      <c r="AG26" s="881">
        <f>①CO2排出量の現状把握!AA36</f>
        <v>14.547070971872371</v>
      </c>
      <c r="AH26" s="881">
        <f>①CO2排出量の現状把握!AB36</f>
        <v>13.304504741948859</v>
      </c>
      <c r="AI26" s="881">
        <f>①CO2排出量の現状把握!AC36</f>
        <v>11.94401210726056</v>
      </c>
      <c r="AJ26" s="881">
        <f>①CO2排出量の現状把握!AD36</f>
        <v>16.296144085486969</v>
      </c>
      <c r="AK26" s="881">
        <f>①CO2排出量の現状把握!AE36</f>
        <v>8.7763687214412602</v>
      </c>
      <c r="AL26" s="881">
        <f>①CO2排出量の現状把握!AF36</f>
        <v>7.674840545409948</v>
      </c>
      <c r="AM26" s="881">
        <f>①CO2排出量の現状把握!AG36</f>
        <v>8.8727172015253579</v>
      </c>
      <c r="AN26" s="881">
        <f>①CO2排出量の現状把握!AH36</f>
        <v>8.240268785563881</v>
      </c>
      <c r="AO26" s="881">
        <f>①CO2排出量の現状把握!AI36</f>
        <v>15.228652942857</v>
      </c>
      <c r="AP26" s="882">
        <f>①CO2排出量の現状把握!AJ36</f>
        <v>23.022654006348443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10.445</v>
      </c>
      <c r="G27" s="879">
        <f>IFERROR(VLOOKUP(年度マスタ!$K$4&amp;"_"&amp;G$20,データシート1!$A:$BU,MATCH("ba_"&amp;$D27,データシート1!$A$1:$BU$1,0),0),0)</f>
        <v>7.7779999999999996</v>
      </c>
      <c r="H27" s="879">
        <f>IFERROR(VLOOKUP(年度マスタ!$K$4&amp;"_"&amp;H$20,データシート1!$A:$BU,MATCH("ba_"&amp;$D27,データシート1!$A$1:$BU$1,0),0),0)</f>
        <v>3.6320000000000001</v>
      </c>
      <c r="I27" s="879">
        <f>IFERROR(VLOOKUP(年度マスタ!$K$4&amp;"_"&amp;I$20,データシート1!$A:$BU,MATCH("ba_"&amp;$D27,データシート1!$A$1:$BU$1,0),0),0)</f>
        <v>7.5949999999999998</v>
      </c>
      <c r="J27" s="879">
        <f>IFERROR(VLOOKUP(年度マスタ!$K$4&amp;"_"&amp;J$20,データシート1!$A:$BU,MATCH("ba_"&amp;$D27,データシート1!$A$1:$BU$1,0),0),0)</f>
        <v>7.2450000000000001</v>
      </c>
      <c r="K27" s="879">
        <f>IFERROR(VLOOKUP(年度マスタ!$K$4&amp;"_"&amp;K$20,データシート1!$A:$BU,MATCH("ba_"&amp;$D27,データシート1!$A$1:$BU$1,0),0),0)</f>
        <v>5.5709999999999997</v>
      </c>
      <c r="L27" s="879">
        <f>IFERROR(VLOOKUP(年度マスタ!$K$4&amp;"_"&amp;L$20,データシート1!$A:$BU,MATCH("ba_"&amp;$D27,データシート1!$A$1:$BU$1,0),0),0)</f>
        <v>7.3159999999999998</v>
      </c>
      <c r="M27" s="879">
        <f>IFERROR(VLOOKUP(年度マスタ!$K$4&amp;"_"&amp;M$20,データシート1!$A:$BU,MATCH("ba_"&amp;$D27,データシート1!$A$1:$BU$1,0),0),0)</f>
        <v>8.4329999999999998</v>
      </c>
      <c r="N27" s="879">
        <f>IFERROR(VLOOKUP(年度マスタ!$K$4&amp;"_"&amp;N$20,データシート1!$A:$BU,MATCH("ba_"&amp;$D27,データシート1!$A$1:$BU$1,0),0),0)</f>
        <v>5.5890000000000004</v>
      </c>
      <c r="O27" s="879">
        <f>IFERROR(VLOOKUP(年度マスタ!$K$4&amp;"_"&amp;O$20,データシート1!$A:$BU,MATCH("ba_"&amp;$D27,データシート1!$A$1:$BU$1,0),0),0)</f>
        <v>4.4939999999999998</v>
      </c>
      <c r="P27" s="880">
        <f>IFERROR(VLOOKUP(年度マスタ!$K$4&amp;"_"&amp;P$20,データシート1!$A:$BU,MATCH("ba_"&amp;$D27,データシート1!$A$1:$BU$1,0),0),0)</f>
        <v>3.9910000000000001</v>
      </c>
      <c r="Z27" s="273"/>
      <c r="AB27" s="272"/>
      <c r="AC27" s="522"/>
      <c r="AD27" s="410"/>
      <c r="AE27" s="409" t="s">
        <v>194</v>
      </c>
      <c r="AF27" s="881">
        <f>①CO2排出量の現状把握!Z37</f>
        <v>38.233780099453959</v>
      </c>
      <c r="AG27" s="881">
        <f>①CO2排出量の現状把握!AA37</f>
        <v>37.71492635364632</v>
      </c>
      <c r="AH27" s="881">
        <f>①CO2排出量の現状把握!AB37</f>
        <v>32.522647353914842</v>
      </c>
      <c r="AI27" s="881">
        <f>①CO2排出量の現状把握!AC37</f>
        <v>34.061074520994907</v>
      </c>
      <c r="AJ27" s="881">
        <f>①CO2排出量の現状把握!AD37</f>
        <v>36.224416934351723</v>
      </c>
      <c r="AK27" s="881">
        <f>①CO2排出量の現状把握!AE37</f>
        <v>37.310727151039607</v>
      </c>
      <c r="AL27" s="881">
        <f>①CO2排出量の現状把握!AF37</f>
        <v>38.169528976225479</v>
      </c>
      <c r="AM27" s="881">
        <f>①CO2排出量の現状把握!AG37</f>
        <v>35.884025046347723</v>
      </c>
      <c r="AN27" s="881">
        <f>①CO2排出量の現状把握!AH37</f>
        <v>32.495189067572433</v>
      </c>
      <c r="AO27" s="881">
        <f>①CO2排出量の現状把握!AI37</f>
        <v>39.356289684353278</v>
      </c>
      <c r="AP27" s="882">
        <f>①CO2排出量の現状把握!AJ37</f>
        <v>45.076573677123896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4.2274601822346014</v>
      </c>
      <c r="AG28" s="881">
        <f>①CO2排出量の現状把握!AA38</f>
        <v>4.1854080837249032</v>
      </c>
      <c r="AH28" s="881">
        <f>①CO2排出量の現状把握!AB38</f>
        <v>3.836030719330044</v>
      </c>
      <c r="AI28" s="881">
        <f>①CO2排出量の現状把握!AC38</f>
        <v>2.4778127579522948</v>
      </c>
      <c r="AJ28" s="881">
        <f>①CO2排出量の現状把握!AD38</f>
        <v>3.0885278497597128</v>
      </c>
      <c r="AK28" s="881">
        <f>①CO2排出量の現状把握!AE38</f>
        <v>3.4901698132233947</v>
      </c>
      <c r="AL28" s="881">
        <f>①CO2排出量の現状把握!AF38</f>
        <v>2.8744975283686744</v>
      </c>
      <c r="AM28" s="881">
        <f>①CO2排出量の現状把握!AG38</f>
        <v>2.6863042881719301</v>
      </c>
      <c r="AN28" s="881">
        <f>①CO2排出量の現状把握!AH38</f>
        <v>2.7237447108383206</v>
      </c>
      <c r="AO28" s="881">
        <f>①CO2排出量の現状把握!AI38</f>
        <v>1.7432201345575615</v>
      </c>
      <c r="AP28" s="882">
        <f>①CO2排出量の現状把握!AJ38</f>
        <v>1.8737201111599007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1856.87907434101</v>
      </c>
      <c r="AG29" s="883">
        <f>①CO2排出量の現状把握!AA39</f>
        <v>1955.1338676845251</v>
      </c>
      <c r="AH29" s="883">
        <f>①CO2排出量の現状把握!AB39</f>
        <v>2080.3003452104922</v>
      </c>
      <c r="AI29" s="883">
        <f>①CO2排出量の現状把握!AC39</f>
        <v>2101.355612269399</v>
      </c>
      <c r="AJ29" s="883">
        <f>①CO2排出量の現状把握!AD39</f>
        <v>2235.7150492163159</v>
      </c>
      <c r="AK29" s="883">
        <f>①CO2排出量の現状把握!AE39</f>
        <v>1722.0769989135988</v>
      </c>
      <c r="AL29" s="883">
        <f>①CO2排出量の現状把握!AF39</f>
        <v>1727.678530405984</v>
      </c>
      <c r="AM29" s="883">
        <f>①CO2排出量の現状把握!AG39</f>
        <v>1714.5050090710392</v>
      </c>
      <c r="AN29" s="883">
        <f>①CO2排出量の現状把握!AH39</f>
        <v>1658.8600237846724</v>
      </c>
      <c r="AO29" s="883">
        <f>①CO2排出量の現状把握!AI39</f>
        <v>1716.3544593590505</v>
      </c>
      <c r="AP29" s="884">
        <f>①CO2排出量の現状把握!AJ39</f>
        <v>1877.3005133999388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0.1661524934750068</v>
      </c>
      <c r="AG32" s="461">
        <f t="shared" si="16"/>
        <v>0.19930837762442777</v>
      </c>
      <c r="AH32" s="461">
        <f t="shared" si="16"/>
        <v>0.19895598888155683</v>
      </c>
      <c r="AI32" s="461">
        <f t="shared" si="16"/>
        <v>0.19322009432238868</v>
      </c>
      <c r="AJ32" s="461">
        <f t="shared" si="16"/>
        <v>0.17734767126376919</v>
      </c>
      <c r="AK32" s="461">
        <f t="shared" si="16"/>
        <v>0.21626905861717796</v>
      </c>
      <c r="AL32" s="461">
        <f t="shared" si="16"/>
        <v>0.19568425426530298</v>
      </c>
      <c r="AM32" s="461">
        <f t="shared" si="16"/>
        <v>0.19412547317244802</v>
      </c>
      <c r="AN32" s="461">
        <f t="shared" si="16"/>
        <v>0.2100181884022132</v>
      </c>
      <c r="AO32" s="461">
        <f t="shared" si="16"/>
        <v>0.19168857174978304</v>
      </c>
      <c r="AP32" s="461">
        <f t="shared" si="16"/>
        <v>0.18362084582647772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0.17209521310019013</v>
      </c>
      <c r="AG37" s="460">
        <f t="shared" ref="AG37:AP37" si="21">IFERROR(IF(G26/AG29&gt;1,1,G26/AG29),0)</f>
        <v>0.20506268477401884</v>
      </c>
      <c r="AH37" s="460">
        <f t="shared" si="21"/>
        <v>0.20370568171833933</v>
      </c>
      <c r="AI37" s="460">
        <f t="shared" si="21"/>
        <v>0.19767810720594292</v>
      </c>
      <c r="AJ37" s="460">
        <f t="shared" si="21"/>
        <v>0.18175885166691594</v>
      </c>
      <c r="AK37" s="460">
        <f t="shared" si="21"/>
        <v>0.22249527764537771</v>
      </c>
      <c r="AL37" s="460">
        <f t="shared" si="21"/>
        <v>0.20120236136656461</v>
      </c>
      <c r="AM37" s="460">
        <f t="shared" si="21"/>
        <v>0.19949722992371138</v>
      </c>
      <c r="AN37" s="460">
        <f t="shared" si="21"/>
        <v>0.21552029398136091</v>
      </c>
      <c r="AO37" s="460">
        <f t="shared" si="21"/>
        <v>0.197979501347813</v>
      </c>
      <c r="AP37" s="460">
        <f t="shared" si="21"/>
        <v>0.19046497747578556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G：情報通信業(N=7)</v>
      </c>
      <c r="BE41" s="845">
        <f>VLOOKUP(BE$13&amp;"_"&amp;$AV$8,データシート2!$A:$SI,MATCH($AV$5&amp;"_"&amp;$BA41&amp;$AV$6,データシート2!$A$1:$SI$1,0),0)</f>
        <v>7</v>
      </c>
      <c r="BF41" s="952">
        <f>VLOOKUP(BF$13&amp;"_"&amp;$AW$8,データシート2!$A:$SI,MATCH($AW$5&amp;"_"&amp;$BA41&amp;$AW$6,データシート2!$A$1:$SI$1,0),0)</f>
        <v>90.908000000000001</v>
      </c>
      <c r="BG41" s="952">
        <f t="shared" si="22"/>
        <v>12.986857142857144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1.532867840785801</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4.407</v>
      </c>
      <c r="BG42" s="952">
        <f t="shared" si="22"/>
        <v>4.407</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0.66081652366470511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42.91</v>
      </c>
      <c r="BG43" s="952">
        <f t="shared" si="22"/>
        <v>8.581999999999999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2.0828892990712298</v>
      </c>
    </row>
    <row r="44" spans="2:63" ht="15.95" customHeight="1">
      <c r="B44" s="291"/>
      <c r="Z44" s="273"/>
      <c r="AB44" s="272"/>
      <c r="AQ44" s="273"/>
      <c r="BA44" s="70" t="s">
        <v>318</v>
      </c>
      <c r="BB44" s="70"/>
      <c r="BC44" s="70" t="s">
        <v>319</v>
      </c>
      <c r="BD44" s="70" t="str">
        <f t="shared" si="1"/>
        <v>J：金融業，保険業(N=4)</v>
      </c>
      <c r="BE44" s="845">
        <f>VLOOKUP(BE$13&amp;"_"&amp;$AV$8,データシート2!$A:$SI,MATCH($AV$5&amp;"_"&amp;$BA44&amp;$AV$6,データシート2!$A$1:$SI$1,0),0)</f>
        <v>4</v>
      </c>
      <c r="BF44" s="952">
        <f>VLOOKUP(BF$13&amp;"_"&amp;$AW$8,データシート2!$A:$SI,MATCH($AW$5&amp;"_"&amp;$BA44&amp;$AW$6,データシート2!$A$1:$SI$1,0),0)</f>
        <v>19.914000000000001</v>
      </c>
      <c r="BG44" s="952">
        <f t="shared" si="22"/>
        <v>4.9785000000000004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1.0195097741261852</v>
      </c>
    </row>
    <row r="45" spans="2:63" ht="15.95" customHeight="1">
      <c r="B45" s="292"/>
      <c r="Z45" s="273"/>
      <c r="AB45" s="272"/>
      <c r="AQ45" s="273"/>
      <c r="BA45" s="70" t="s">
        <v>320</v>
      </c>
      <c r="BB45" s="70"/>
      <c r="BC45" s="70" t="s">
        <v>321</v>
      </c>
      <c r="BD45" s="70" t="str">
        <f t="shared" si="1"/>
        <v>K：不動産業，物品賃貸業(N=15)</v>
      </c>
      <c r="BE45" s="845">
        <f>VLOOKUP(BE$13&amp;"_"&amp;$AV$8,データシート2!$A:$SI,MATCH($AV$5&amp;"_"&amp;$BA45&amp;$AV$6,データシート2!$A$1:$SI$1,0),0)</f>
        <v>15</v>
      </c>
      <c r="BF45" s="952">
        <f>VLOOKUP(BF$13&amp;"_"&amp;$AW$8,データシート2!$A:$SI,MATCH($AW$5&amp;"_"&amp;$BA45&amp;$AW$6,データシート2!$A$1:$SI$1,0),0)</f>
        <v>88.037000000000006</v>
      </c>
      <c r="BG45" s="952">
        <f t="shared" si="22"/>
        <v>5.869133333333334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1.0882091579612427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9.7460000000000004</v>
      </c>
      <c r="BG47" s="952">
        <f t="shared" si="22"/>
        <v>4.8730000000000002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1.0384464185672475</v>
      </c>
    </row>
    <row r="48" spans="2:63" ht="15.95" customHeight="1">
      <c r="B48" s="292"/>
      <c r="Z48" s="273"/>
      <c r="AB48" s="272"/>
      <c r="AQ48" s="273"/>
      <c r="BA48" s="70" t="s">
        <v>326</v>
      </c>
      <c r="BB48" s="70"/>
      <c r="BC48" s="70" t="s">
        <v>327</v>
      </c>
      <c r="BD48" s="70" t="str">
        <f t="shared" si="1"/>
        <v>N：生活関連ｻｰﾋﾞｽ業,娯楽業(N=3)</v>
      </c>
      <c r="BE48" s="845">
        <f>VLOOKUP(BE$13&amp;"_"&amp;$AV$8,データシート2!$A:$SI,MATCH($AV$5&amp;"_"&amp;$BA48&amp;$AV$6,データシート2!$A$1:$SI$1,0),0)</f>
        <v>3</v>
      </c>
      <c r="BF48" s="952">
        <f>VLOOKUP(BF$13&amp;"_"&amp;$AW$8,データシート2!$A:$SI,MATCH($AW$5&amp;"_"&amp;$BA48&amp;$AW$6,データシート2!$A$1:$SI$1,0),0)</f>
        <v>10.226000000000001</v>
      </c>
      <c r="BG48" s="952">
        <f t="shared" si="22"/>
        <v>3.408666666666667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0.68695075835046859</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20.053999999999998</v>
      </c>
      <c r="BG49" s="952">
        <f t="shared" si="22"/>
        <v>5.0134999999999996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0.58707943174755084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21.782</v>
      </c>
      <c r="BG50" s="952">
        <f t="shared" si="22"/>
        <v>7.2606666666666664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1.3097053711942217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49.576000000000001</v>
      </c>
      <c r="BG52" s="952">
        <f t="shared" ref="BG52" si="26">BF52/BE52</f>
        <v>16.525333333333332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0.61964451233228091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330.005</v>
      </c>
      <c r="G55" s="885">
        <f t="shared" ref="G55:P55" si="32">SUM(G56,G57,G60,G61,G62,G63,G64,G65,)</f>
        <v>408.70299999999997</v>
      </c>
      <c r="H55" s="885">
        <f t="shared" si="32"/>
        <v>427.40099999999995</v>
      </c>
      <c r="I55" s="885">
        <f t="shared" si="32"/>
        <v>422.98699999999997</v>
      </c>
      <c r="J55" s="885">
        <f t="shared" si="32"/>
        <v>413.60599999999999</v>
      </c>
      <c r="K55" s="885">
        <f t="shared" si="32"/>
        <v>388.72500000000002</v>
      </c>
      <c r="L55" s="885">
        <f t="shared" si="32"/>
        <v>354.92900000000003</v>
      </c>
      <c r="M55" s="885">
        <f t="shared" si="32"/>
        <v>350.47199999999998</v>
      </c>
      <c r="N55" s="885">
        <f t="shared" si="32"/>
        <v>363.10700000000003</v>
      </c>
      <c r="O55" s="885">
        <f t="shared" si="32"/>
        <v>344.29699999999997</v>
      </c>
      <c r="P55" s="886">
        <f t="shared" si="32"/>
        <v>361.55099999999999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330.005</v>
      </c>
      <c r="G56" s="887">
        <f>IFERROR(VLOOKUP(年度マスタ!$K$4&amp;"_"&amp;G$54,データシート1!$A:$CE,MATCH("bc_"&amp;$C56,データシート1!$A$1:$CE$1,0),0),0)</f>
        <v>408.70299999999997</v>
      </c>
      <c r="H56" s="887">
        <f>IFERROR(VLOOKUP(年度マスタ!$K$4&amp;"_"&amp;H$54,データシート1!$A:$CE,MATCH("bc_"&amp;$C56,データシート1!$A$1:$CE$1,0),0),0)</f>
        <v>400.01299999999998</v>
      </c>
      <c r="I56" s="887">
        <f>IFERROR(VLOOKUP(年度マスタ!$K$4&amp;"_"&amp;I$54,データシート1!$A:$CE,MATCH("bc_"&amp;$C56,データシート1!$A$1:$CE$1,0),0),0)</f>
        <v>397.75299999999999</v>
      </c>
      <c r="J56" s="887">
        <f>IFERROR(VLOOKUP(年度マスタ!$K$4&amp;"_"&amp;J$54,データシート1!$A:$CE,MATCH("bc_"&amp;$C56,データシート1!$A$1:$CE$1,0),0),0)</f>
        <v>388.98099999999999</v>
      </c>
      <c r="K56" s="887">
        <f>IFERROR(VLOOKUP(年度マスタ!$K$4&amp;"_"&amp;K$54,データシート1!$A:$CE,MATCH("bc_"&amp;$C56,データシート1!$A$1:$CE$1,0),0),0)</f>
        <v>363.61700000000002</v>
      </c>
      <c r="L56" s="887">
        <f>IFERROR(VLOOKUP(年度マスタ!$K$4&amp;"_"&amp;L$54,データシート1!$A:$CE,MATCH("bc_"&amp;$C56,データシート1!$A$1:$CE$1,0),0),0)</f>
        <v>331.19400000000002</v>
      </c>
      <c r="M56" s="887">
        <f>IFERROR(VLOOKUP(年度マスタ!$K$4&amp;"_"&amp;M$54,データシート1!$A:$CE,MATCH("bc_"&amp;$C56,データシート1!$A$1:$CE$1,0),0),0)</f>
        <v>329.13099999999997</v>
      </c>
      <c r="N56" s="887">
        <f>IFERROR(VLOOKUP(年度マスタ!$K$4&amp;"_"&amp;N$54,データシート1!$A:$CE,MATCH("bc_"&amp;$C56,データシート1!$A$1:$CE$1,0),0),0)</f>
        <v>337.161</v>
      </c>
      <c r="O56" s="887">
        <f>IFERROR(VLOOKUP(年度マスタ!$K$4&amp;"_"&amp;O$54,データシート1!$A:$CE,MATCH("bc_"&amp;$C56,データシート1!$A$1:$CE$1,0),0),0)</f>
        <v>319.63499999999999</v>
      </c>
      <c r="P56" s="888">
        <f>IFERROR(VLOOKUP(年度マスタ!$K$4&amp;"_"&amp;P$54,データシート1!$A:$CE,MATCH("bc_"&amp;$C56,データシート1!$A$1:$CE$1,0),0),0)</f>
        <v>334.98599999999999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27.388000000000002</v>
      </c>
      <c r="I57" s="887">
        <f t="shared" si="34"/>
        <v>25.234000000000002</v>
      </c>
      <c r="J57" s="887">
        <f t="shared" si="34"/>
        <v>24.625</v>
      </c>
      <c r="K57" s="887">
        <f t="shared" ref="K57:O57" si="35">SUM(K58:K59)</f>
        <v>25.108000000000001</v>
      </c>
      <c r="L57" s="887">
        <f t="shared" si="35"/>
        <v>23.734999999999999</v>
      </c>
      <c r="M57" s="887">
        <f t="shared" si="35"/>
        <v>21.341000000000001</v>
      </c>
      <c r="N57" s="887">
        <f t="shared" si="35"/>
        <v>25.946000000000002</v>
      </c>
      <c r="O57" s="887">
        <f t="shared" si="35"/>
        <v>24.661999999999999</v>
      </c>
      <c r="P57" s="888">
        <f>SUM(P58:P59)</f>
        <v>26.565000000000001</v>
      </c>
      <c r="Z57" s="273"/>
      <c r="AB57" s="272"/>
      <c r="AQ57" s="273"/>
      <c r="BA57" s="70">
        <v>3511</v>
      </c>
      <c r="BB57" s="70"/>
      <c r="BC57" s="70" t="s">
        <v>345</v>
      </c>
      <c r="BD57" s="70" t="str">
        <f t="shared" si="33"/>
        <v>熱供給業(N=5)</v>
      </c>
      <c r="BE57" s="845">
        <f>BE63</f>
        <v>5</v>
      </c>
      <c r="BF57" s="952">
        <f>BF63</f>
        <v>3.9910000000000001</v>
      </c>
      <c r="BG57" s="952">
        <f t="shared" si="29"/>
        <v>0.79820000000000002</v>
      </c>
      <c r="BH57" s="845">
        <f>BH63</f>
        <v>137</v>
      </c>
      <c r="BI57" s="845">
        <f>BI63</f>
        <v>553.39800000000002</v>
      </c>
      <c r="BJ57" s="845">
        <f t="shared" si="30"/>
        <v>4.0394014598540151</v>
      </c>
      <c r="BK57" s="279">
        <f t="shared" si="31"/>
        <v>0.19760353308107365</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27.388000000000002</v>
      </c>
      <c r="I59" s="889">
        <f>IFERROR(VLOOKUP(年度マスタ!$K$4&amp;"_"&amp;I$54,データシート1!$A:$CE,MATCH("bc_"&amp;$C59,データシート1!$A$1:$CE$1,0),0),0)</f>
        <v>25.234000000000002</v>
      </c>
      <c r="J59" s="889">
        <f>IFERROR(VLOOKUP(年度マスタ!$K$4&amp;"_"&amp;J$54,データシート1!$A:$CE,MATCH("bc_"&amp;$C59,データシート1!$A$1:$CE$1,0),0),0)</f>
        <v>24.625</v>
      </c>
      <c r="K59" s="889">
        <f>IFERROR(VLOOKUP(年度マスタ!$K$4&amp;"_"&amp;K$54,データシート1!$A:$CE,MATCH("bc_"&amp;$C59,データシート1!$A$1:$CE$1,0),0),0)</f>
        <v>25.108000000000001</v>
      </c>
      <c r="L59" s="889">
        <f>IFERROR(VLOOKUP(年度マスタ!$K$4&amp;"_"&amp;L$54,データシート1!$A:$CE,MATCH("bc_"&amp;$C59,データシート1!$A$1:$CE$1,0),0),0)</f>
        <v>23.734999999999999</v>
      </c>
      <c r="M59" s="889">
        <f>IFERROR(VLOOKUP(年度マスタ!$K$4&amp;"_"&amp;M$54,データシート1!$A:$CE,MATCH("bc_"&amp;$C59,データシート1!$A$1:$CE$1,0),0),0)</f>
        <v>21.341000000000001</v>
      </c>
      <c r="N59" s="889">
        <f>IFERROR(VLOOKUP(年度マスタ!$K$4&amp;"_"&amp;N$54,データシート1!$A:$CE,MATCH("bc_"&amp;$C59,データシート1!$A$1:$CE$1,0),0),0)</f>
        <v>25.946000000000002</v>
      </c>
      <c r="O59" s="889">
        <f>IFERROR(VLOOKUP(年度マスタ!$K$4&amp;"_"&amp;O$54,データシート1!$A:$CE,MATCH("bc_"&amp;$C59,データシート1!$A$1:$CE$1,0),0),0)</f>
        <v>24.661999999999999</v>
      </c>
      <c r="P59" s="890">
        <f>IFERROR(VLOOKUP(年度マスタ!$K$4&amp;"_"&amp;P$54,データシート1!$A:$CE,MATCH("bc_"&amp;$C59,データシート1!$A$1:$CE$1,0),0),0)</f>
        <v>26.565000000000001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5</v>
      </c>
      <c r="BF63" s="953">
        <f>VLOOKUP(BF$13&amp;"_"&amp;$AW$8,データシート2!$A:$SI,MATCH($AW$5&amp;"_"&amp;$BA63,データシート2!$A$1:$SI$1,0),0)</f>
        <v>3.9910000000000001</v>
      </c>
      <c r="BG63" s="953">
        <f t="shared" si="29"/>
        <v>0.79820000000000002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0.19760353308107365</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渋谷区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2743.6</v>
      </c>
      <c r="K6" s="619">
        <f>VLOOKUP(年度マスタ!$K$4&amp;"_"&amp;K$5,データシート1!$A:$BT,MATCH("cb_"&amp;$G6,データシート1!$A$1:$BT$1,0),0)</f>
        <v>2996.1</v>
      </c>
      <c r="L6" s="619">
        <f>VLOOKUP(年度マスタ!$K$4&amp;"_"&amp;L$5,データシート1!$A:$BT,MATCH("cb_"&amp;$G6,データシート1!$A$1:$BT$1,0),0)</f>
        <v>3229</v>
      </c>
      <c r="M6" s="619">
        <f>VLOOKUP(年度マスタ!$K$4&amp;"_"&amp;M$5,データシート1!$A:$BT,MATCH("cb_"&amp;$G6,データシート1!$A$1:$BT$1,0),0)</f>
        <v>3373.8</v>
      </c>
      <c r="N6" s="619">
        <f>VLOOKUP(年度マスタ!$K$4&amp;"_"&amp;N$5,データシート1!$A:$BT,MATCH("cb_"&amp;$G6,データシート1!$A$1:$BT$1,0),0)</f>
        <v>3537</v>
      </c>
      <c r="O6" s="619">
        <f>VLOOKUP(年度マスタ!$K$4&amp;"_"&amp;O$5,データシート1!$A:$BT,MATCH("cb_"&amp;$G6,データシート1!$A$1:$BT$1,0),0)</f>
        <v>3739.4000000000019</v>
      </c>
      <c r="P6" s="619">
        <f>VLOOKUP(年度マスタ!$K$4&amp;"_"&amp;P$5,データシート1!$A:$BT,MATCH("cb_"&amp;$G6,データシート1!$A$1:$BT$1,0),0)</f>
        <v>3974.100000000004</v>
      </c>
      <c r="Q6" s="619">
        <f>VLOOKUP(年度マスタ!$K$4&amp;"_"&amp;Q$5,データシート1!$A:$BT,MATCH("cb_"&amp;$G6,データシート1!$A$1:$BT$1,0),0)</f>
        <v>4278.0000000000045</v>
      </c>
      <c r="R6" s="633">
        <f>VLOOKUP(年度マスタ!$K$4&amp;"_"&amp;R$5,データシート1!$A:$BT,MATCH("cb_"&amp;$G6,データシート1!$A$1:$BT$1,0),0)</f>
        <v>4676.1000000000031</v>
      </c>
      <c r="S6" s="568"/>
      <c r="T6" s="190"/>
      <c r="U6" s="581"/>
      <c r="V6" s="195"/>
      <c r="W6" s="195"/>
      <c r="X6" s="195"/>
      <c r="Y6" s="196" t="s">
        <v>372</v>
      </c>
      <c r="Z6" s="663" t="s">
        <v>373</v>
      </c>
      <c r="AA6" s="663"/>
      <c r="AB6" s="663"/>
      <c r="AC6" s="664">
        <f>SUM(AC7:AC8)</f>
        <v>331707</v>
      </c>
      <c r="AD6" s="664">
        <f>SUM(AD7:AD8)</f>
        <v>444120.95400000009</v>
      </c>
      <c r="AE6" s="665">
        <f>$AD6*3600/100000000</f>
        <v>15.988354344000003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511.5</v>
      </c>
      <c r="K7" s="617">
        <f>VLOOKUP(年度マスタ!$K$4&amp;"_"&amp;K$5,データシート1!$A:$BT,MATCH("cb_"&amp;$G7,データシート1!$A$1:$BT$1,0),0)</f>
        <v>642.79999999999995</v>
      </c>
      <c r="L7" s="617">
        <f>VLOOKUP(年度マスタ!$K$4&amp;"_"&amp;L$5,データシート1!$A:$BT,MATCH("cb_"&amp;$G7,データシート1!$A$1:$BT$1,0),0)</f>
        <v>685.20000000000016</v>
      </c>
      <c r="M7" s="617">
        <f>VLOOKUP(年度マスタ!$K$4&amp;"_"&amp;M$5,データシート1!$A:$BT,MATCH("cb_"&amp;$G7,データシート1!$A$1:$BT$1,0),0)</f>
        <v>776</v>
      </c>
      <c r="N7" s="617">
        <f>VLOOKUP(年度マスタ!$K$4&amp;"_"&amp;N$5,データシート1!$A:$BT,MATCH("cb_"&amp;$G7,データシート1!$A$1:$BT$1,0),0)</f>
        <v>842.79999999999973</v>
      </c>
      <c r="O7" s="617">
        <f>VLOOKUP(年度マスタ!$K$4&amp;"_"&amp;O$5,データシート1!$A:$BT,MATCH("cb_"&amp;$G7,データシート1!$A$1:$BT$1,0),0)</f>
        <v>842.79999999999973</v>
      </c>
      <c r="P7" s="617">
        <f>VLOOKUP(年度マスタ!$K$4&amp;"_"&amp;P$5,データシート1!$A:$BT,MATCH("cb_"&amp;$G7,データシート1!$A$1:$BT$1,0),0)</f>
        <v>842.79999999999973</v>
      </c>
      <c r="Q7" s="617">
        <f>VLOOKUP(年度マスタ!$K$4&amp;"_"&amp;Q$5,データシート1!$A:$BT,MATCH("cb_"&amp;$G7,データシート1!$A$1:$BT$1,0),0)</f>
        <v>853.99999999999977</v>
      </c>
      <c r="R7" s="634">
        <f>VLOOKUP(年度マスタ!$K$4&amp;"_"&amp;R$5,データシート1!$A:$BT,MATCH("cb_"&amp;$G7,データシート1!$A$1:$BT$1,0),0)</f>
        <v>853.99999999999977</v>
      </c>
      <c r="S7" s="568"/>
      <c r="T7" s="190"/>
      <c r="U7" s="581"/>
      <c r="V7" s="195"/>
      <c r="W7" s="195"/>
      <c r="X7" s="195"/>
      <c r="Y7" s="196" t="s">
        <v>375</v>
      </c>
      <c r="Z7" s="212" t="s">
        <v>376</v>
      </c>
      <c r="AA7" s="212"/>
      <c r="AB7" s="212"/>
      <c r="AC7" s="1022">
        <f>VLOOKUP(年度マスタ!$K$4&amp;"_"&amp;年度マスタ!$K$9,データシート3!A:AB,MATCH("ea_"&amp;$Y7&amp;"_設備",データシート3!$A$1:$AB$1,0),0)</f>
        <v>331707</v>
      </c>
      <c r="AD7" s="1022">
        <f>VLOOKUP(年度マスタ!$K$4&amp;"_"&amp;年度マスタ!$K$9,データシート3!A:AB,MATCH("ea_"&amp;$Y7&amp;"_年間発電",データシート3!$A$1:$AB$1,0),0)/10^3</f>
        <v>444120.95400000009</v>
      </c>
      <c r="AE7" s="554">
        <f t="shared" ref="AE7:AE16" si="0">$AD7*3600/100000000</f>
        <v>15.988354344000003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2184</v>
      </c>
      <c r="K11" s="654">
        <f>VLOOKUP(年度マスタ!$K$4&amp;"_"&amp;K$5,データシート1!$A:$BT,MATCH("cb_"&amp;$G11,データシート1!$A$1:$BT$1,0),0)</f>
        <v>2184</v>
      </c>
      <c r="L11" s="654">
        <f>VLOOKUP(年度マスタ!$K$4&amp;"_"&amp;L$5,データシート1!$A:$BT,MATCH("cb_"&amp;$G11,データシート1!$A$1:$BT$1,0),0)</f>
        <v>2184</v>
      </c>
      <c r="M11" s="654">
        <f>VLOOKUP(年度マスタ!$K$4&amp;"_"&amp;M$5,データシート1!$A:$BT,MATCH("cb_"&amp;$G11,データシート1!$A$1:$BT$1,0),0)</f>
        <v>2184</v>
      </c>
      <c r="N11" s="654">
        <f>VLOOKUP(年度マスタ!$K$4&amp;"_"&amp;N$5,データシート1!$A:$BT,MATCH("cb_"&amp;$G11,データシート1!$A$1:$BT$1,0),0)</f>
        <v>2184</v>
      </c>
      <c r="O11" s="654">
        <f>VLOOKUP(年度マスタ!$K$4&amp;"_"&amp;O$5,データシート1!$A:$BT,MATCH("cb_"&amp;$G11,データシート1!$A$1:$BT$1,0),0)</f>
        <v>2184</v>
      </c>
      <c r="P11" s="654">
        <f>VLOOKUP(年度マスタ!$K$4&amp;"_"&amp;P$5,データシート1!$A:$BT,MATCH("cb_"&amp;$G11,データシート1!$A$1:$BT$1,0),0)</f>
        <v>2184</v>
      </c>
      <c r="Q11" s="654">
        <f>VLOOKUP(年度マスタ!$K$4&amp;"_"&amp;Q$5,データシート1!$A:$BT,MATCH("cb_"&amp;$G11,データシート1!$A$1:$BT$1,0),0)</f>
        <v>2184</v>
      </c>
      <c r="R11" s="655">
        <f>VLOOKUP(年度マスタ!$K$4&amp;"_"&amp;R$5,データシート1!$A:$BT,MATCH("cb_"&amp;$G11,データシート1!$A$1:$BT$1,0),0)</f>
        <v>2184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5439.1</v>
      </c>
      <c r="K12" s="651">
        <f t="shared" ref="K12:Q12" si="1">SUM(K6:K11)</f>
        <v>5822.9</v>
      </c>
      <c r="L12" s="651">
        <f t="shared" si="1"/>
        <v>6098.2000000000007</v>
      </c>
      <c r="M12" s="651">
        <f t="shared" si="1"/>
        <v>6333.8</v>
      </c>
      <c r="N12" s="651">
        <f t="shared" si="1"/>
        <v>6563.7999999999993</v>
      </c>
      <c r="O12" s="651">
        <f t="shared" si="1"/>
        <v>6766.2000000000016</v>
      </c>
      <c r="P12" s="651">
        <f t="shared" si="1"/>
        <v>7000.9000000000033</v>
      </c>
      <c r="Q12" s="651">
        <f t="shared" si="1"/>
        <v>7316.0000000000045</v>
      </c>
      <c r="R12" s="652">
        <f t="shared" ref="R12" si="2">SUM(R6:R11)</f>
        <v>7714.1000000000031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v>
      </c>
      <c r="AD13" s="666">
        <f>SUM(AD14:AD16)</f>
        <v>258.27999999999992</v>
      </c>
      <c r="AE13" s="667">
        <f t="shared" si="0"/>
        <v>9.2980799999999968E-3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42</v>
      </c>
      <c r="AD16" s="1022">
        <f>VLOOKUP(年度マスタ!$K$4&amp;"_"&amp;年度マスタ!$K$9,データシート3!A:AB,MATCH("ea_"&amp;$Y16&amp;"_年間発電",データシート3!$A$1:$AB$1,0),0)/10^3</f>
        <v>258.27999999999992</v>
      </c>
      <c r="AE16" s="554">
        <f t="shared" si="0"/>
        <v>9.2980799999999968E-3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13.136244939999999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62.039138110000003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3292.6492319999998</v>
      </c>
      <c r="K19" s="615">
        <f>K6*別紙!$C5/100*別紙!$E5/10^3</f>
        <v>3595.6795319999997</v>
      </c>
      <c r="L19" s="615">
        <f>L6*別紙!$C5/100*別紙!$E5/10^3</f>
        <v>3875.1874799999996</v>
      </c>
      <c r="M19" s="615">
        <f>M6*別紙!$C5/100*別紙!$E5/10^3</f>
        <v>4048.9648560000001</v>
      </c>
      <c r="N19" s="615">
        <f>N6*別紙!$C5/100*別紙!$E5/10^3</f>
        <v>4244.8244399999994</v>
      </c>
      <c r="O19" s="615">
        <f>O6*別紙!$C5/100*別紙!$E5/10^3</f>
        <v>4487.728728000001</v>
      </c>
      <c r="P19" s="615">
        <f>P6*別紙!$C5/100*別紙!$E5/10^3</f>
        <v>4769.3968920000043</v>
      </c>
      <c r="Q19" s="615">
        <f>Q6*別紙!$C5/100*別紙!$E5/10^3</f>
        <v>5134.1133600000048</v>
      </c>
      <c r="R19" s="639">
        <f>R6*別紙!$C5/100*別紙!$E5/10^3</f>
        <v>5611.8811320000032</v>
      </c>
      <c r="S19" s="572"/>
      <c r="T19" s="191"/>
      <c r="U19" s="588"/>
      <c r="W19" s="201"/>
      <c r="X19" s="201"/>
      <c r="Y19" s="173"/>
      <c r="Z19" s="628" t="s">
        <v>389</v>
      </c>
      <c r="AA19" s="671"/>
      <c r="AB19" s="672"/>
      <c r="AC19" s="673">
        <f>SUM($AC$6,$AC$9,$AC$10,$AC$13)</f>
        <v>331749</v>
      </c>
      <c r="AD19" s="673">
        <f>SUM($AD$6,$AD$9,$AD$10,$AD$13)</f>
        <v>444379.23400000011</v>
      </c>
      <c r="AE19" s="674">
        <f>SUM($AE$6,$AE$9,$AE$10,$AE$13,$AE$17,$AE$18)</f>
        <v>91.173035474000002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676.59173999999996</v>
      </c>
      <c r="K20" s="617">
        <f>K7*別紙!$C6/100*別紙!$E6/10^3</f>
        <v>850.27012799999977</v>
      </c>
      <c r="L20" s="617">
        <f>L7*別紙!$C6/100*別紙!$E6/10^3</f>
        <v>906.3551520000002</v>
      </c>
      <c r="M20" s="617">
        <f>M7*別紙!$C6/100*別紙!$E6/10^3</f>
        <v>1026.4617599999999</v>
      </c>
      <c r="N20" s="617">
        <f>N7*別紙!$C6/100*別紙!$E6/10^3</f>
        <v>1114.8221279999996</v>
      </c>
      <c r="O20" s="617">
        <f>O7*別紙!$C6/100*別紙!$E6/10^3</f>
        <v>1114.8221279999996</v>
      </c>
      <c r="P20" s="617">
        <f>P7*別紙!$C6/100*別紙!$E6/10^3</f>
        <v>1114.8221279999996</v>
      </c>
      <c r="Q20" s="617">
        <f>Q7*別紙!$C6/100*別紙!$E6/10^3</f>
        <v>1129.6370399999996</v>
      </c>
      <c r="R20" s="634">
        <f>R7*別紙!$C6/100*別紙!$E6/10^3</f>
        <v>1129.6370399999996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15305.472</v>
      </c>
      <c r="K24" s="654">
        <f>K11*別紙!$C10/100*別紙!$E10/10^3</f>
        <v>15305.472</v>
      </c>
      <c r="L24" s="654">
        <f>L11*別紙!$C10/100*別紙!$E10/10^3</f>
        <v>15305.472</v>
      </c>
      <c r="M24" s="654">
        <f>M11*別紙!$C10/100*別紙!$E10/10^3</f>
        <v>15305.472</v>
      </c>
      <c r="N24" s="654">
        <f>N11*別紙!$C10/100*別紙!$E10/10^3</f>
        <v>15305.472</v>
      </c>
      <c r="O24" s="654">
        <f>O11*別紙!$C10/100*別紙!$E10/10^3</f>
        <v>15305.472</v>
      </c>
      <c r="P24" s="654">
        <f>P11*別紙!$C10/100*別紙!$E10/10^3</f>
        <v>15305.472</v>
      </c>
      <c r="Q24" s="654">
        <f>Q11*別紙!$C10/100*別紙!$E10/10^3</f>
        <v>15305.472</v>
      </c>
      <c r="R24" s="655">
        <f>R11*別紙!$C10/100*別紙!$E10/10^3</f>
        <v>15305.472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19274.712972000001</v>
      </c>
      <c r="K25" s="657">
        <f t="shared" si="3"/>
        <v>19751.42166</v>
      </c>
      <c r="L25" s="657">
        <f t="shared" si="3"/>
        <v>20087.014631999999</v>
      </c>
      <c r="M25" s="657">
        <f t="shared" si="3"/>
        <v>20380.898615999999</v>
      </c>
      <c r="N25" s="657">
        <f t="shared" si="3"/>
        <v>20665.118567999998</v>
      </c>
      <c r="O25" s="657">
        <f t="shared" si="3"/>
        <v>20908.022856</v>
      </c>
      <c r="P25" s="657">
        <f t="shared" si="3"/>
        <v>21189.691020000006</v>
      </c>
      <c r="Q25" s="657">
        <f t="shared" si="3"/>
        <v>21569.222400000006</v>
      </c>
      <c r="R25" s="658">
        <f t="shared" ref="R25" si="4">SUM(R19:R24)</f>
        <v>22046.990172000002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3353635.7399721257</v>
      </c>
      <c r="K26" s="654">
        <f>(VLOOKUP(年度マスタ!$K$4&amp;"_"&amp;K$18,データシート1!$A:$BT,MATCH("da_合計",データシート1!$A$1:$BT$1,0),0))/10^3</f>
        <v>3207969.3979858584</v>
      </c>
      <c r="L26" s="654">
        <f>(VLOOKUP(年度マスタ!$K$4&amp;"_"&amp;L$18,データシート1!$A:$BT,MATCH("da_合計",データシート1!$A$1:$BT$1,0),0))/10^3</f>
        <v>3375829.2152610742</v>
      </c>
      <c r="M26" s="654">
        <f>(VLOOKUP(年度マスタ!$K$4&amp;"_"&amp;M$18,データシート1!$A:$BT,MATCH("da_合計",データシート1!$A$1:$BT$1,0),0))/10^3</f>
        <v>3226146.3476797603</v>
      </c>
      <c r="N26" s="654">
        <f>(VLOOKUP(年度マスタ!$K$4&amp;"_"&amp;N$18,データシート1!$A:$BT,MATCH("da_合計",データシート1!$A$1:$BT$1,0),0))/10^3</f>
        <v>3244304.0091040465</v>
      </c>
      <c r="O26" s="654">
        <f>(VLOOKUP(年度マスタ!$K$4&amp;"_"&amp;O$18,データシート1!$A:$BT,MATCH("da_合計",データシート1!$A$1:$BT$1,0),0))/10^3</f>
        <v>3411243.3697286262</v>
      </c>
      <c r="P26" s="654">
        <f>(VLOOKUP(年度マスタ!$K$4&amp;"_"&amp;P$18,データシート1!$A:$BT,MATCH("da_合計",データシート1!$A$1:$BT$1,0),0))/10^3</f>
        <v>3636075.8326284001</v>
      </c>
      <c r="Q26" s="654">
        <f>(VLOOKUP(年度マスタ!$K$4&amp;"_"&amp;Q$18,データシート1!$A:$BT,MATCH("da_合計",データシート1!$A$1:$BT$1,0),0))/10^3</f>
        <v>3609424.9979978208</v>
      </c>
      <c r="R26" s="655">
        <f>Q26</f>
        <v>3609424.9979978208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5.7474080271342192E-3</v>
      </c>
      <c r="K27" s="839">
        <f t="shared" ref="K27:P27" si="5">K25/K26</f>
        <v>6.1569856845894609E-3</v>
      </c>
      <c r="L27" s="839">
        <f t="shared" si="5"/>
        <v>5.950246102851664E-3</v>
      </c>
      <c r="M27" s="839">
        <f t="shared" si="5"/>
        <v>6.317412919180778E-3</v>
      </c>
      <c r="N27" s="839">
        <f t="shared" si="5"/>
        <v>6.3696615699423672E-3</v>
      </c>
      <c r="O27" s="839">
        <f t="shared" si="5"/>
        <v>6.1291501631158289E-3</v>
      </c>
      <c r="P27" s="839">
        <f t="shared" si="5"/>
        <v>5.8276262639667424E-3</v>
      </c>
      <c r="Q27" s="839">
        <f>Q25/Q26</f>
        <v>5.975805678734048E-3</v>
      </c>
      <c r="R27" s="840">
        <f>R25/R26</f>
        <v>6.1081724053636405E-3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6.1081724053636405E-3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0.1231163507335659</v>
      </c>
      <c r="AA52" s="173"/>
      <c r="AB52" s="678" t="s">
        <v>413</v>
      </c>
      <c r="AC52" s="679">
        <f>$AD6</f>
        <v>444120.95400000009</v>
      </c>
      <c r="AD52" s="680">
        <f>R19+R20</f>
        <v>6741.5181720000028</v>
      </c>
      <c r="AE52" s="681">
        <f t="shared" ref="AE52:AE54" si="6">IFERROR(AD52/AC52,"-")</f>
        <v>1.5179464313228511E-2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3165045.7639978207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710</v>
      </c>
      <c r="AK54" s="443">
        <f>VLOOKUP(年度マスタ!$K$4&amp;"_"&amp;AK$53,データシート1!$A$1:$BT$2000,MATCH("ca_太陽光発電（10kW未満）",データシート1!$A$1:$BT$1,0),0)</f>
        <v>765</v>
      </c>
      <c r="AL54" s="443">
        <f>VLOOKUP(年度マスタ!$K$4&amp;"_"&amp;AL$53,データシート1!$A$1:$BT$2000,MATCH("ca_太陽光発電（10kW未満）",データシート1!$A$1:$BT$1,0),0)</f>
        <v>811</v>
      </c>
      <c r="AM54" s="443">
        <f>VLOOKUP(年度マスタ!$K$4&amp;"_"&amp;AM$53,データシート1!$A$1:$BT$2000,MATCH("ca_太陽光発電（10kW未満）",データシート1!$A$1:$BT$1,0),0)</f>
        <v>846</v>
      </c>
      <c r="AN54" s="443">
        <f>VLOOKUP(年度マスタ!$K$4&amp;"_"&amp;AN$53,データシート1!$A$1:$BT$2000,MATCH("ca_太陽光発電（10kW未満）",データシート1!$A$1:$BT$1,0),0)</f>
        <v>884</v>
      </c>
      <c r="AO54" s="443">
        <f>VLOOKUP(年度マスタ!$K$4&amp;"_"&amp;AO$53,データシート1!$A$1:$BT$2000,MATCH("ca_太陽光発電（10kW未満）",データシート1!$A$1:$BT$1,0),0)</f>
        <v>925</v>
      </c>
      <c r="AP54" s="443">
        <f>VLOOKUP(年度マスタ!$K$4&amp;"_"&amp;AP$53,データシート1!$A$1:$BT$2000,MATCH("ca_太陽光発電（10kW未満）",データシート1!$A$1:$BT$1,0),0)</f>
        <v>976</v>
      </c>
      <c r="AQ54" s="443">
        <f>VLOOKUP(年度マスタ!$K$4&amp;"_"&amp;AQ$53,データシート1!$A$1:$BT$2000,MATCH("ca_太陽光発電（10kW未満）",データシート1!$A$1:$BT$1,0),0)</f>
        <v>1053</v>
      </c>
      <c r="AR54" s="443">
        <f>VLOOKUP(年度マスタ!$K$4&amp;"_"&amp;AR$53,データシート1!$A$1:$BT$2000,MATCH("ca_太陽光発電（10kW未満）",データシート1!$A$1:$BT$1,0),0)</f>
        <v>1150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258.27999999999992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渋谷区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渋谷区</v>
      </c>
      <c r="AZ12" s="1023" t="str">
        <f>年度マスタ!$K4</f>
        <v>13113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渋谷区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渋谷区</v>
      </c>
      <c r="AZ4" s="1038" t="str">
        <f>年度マスタ!$K4</f>
        <v>13113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渋谷区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52</v>
      </c>
      <c r="H7" s="701">
        <f t="shared" si="0"/>
        <v>56</v>
      </c>
      <c r="I7" s="701">
        <f t="shared" si="0"/>
        <v>50</v>
      </c>
      <c r="J7" s="701">
        <f t="shared" si="0"/>
        <v>54</v>
      </c>
      <c r="K7" s="702">
        <f t="shared" si="0"/>
        <v>54</v>
      </c>
      <c r="L7" s="702">
        <f t="shared" si="0"/>
        <v>50</v>
      </c>
      <c r="M7" s="702">
        <f t="shared" si="0"/>
        <v>45</v>
      </c>
      <c r="N7" s="702">
        <f t="shared" si="0"/>
        <v>48</v>
      </c>
      <c r="O7" s="702">
        <f>SUM(O8:O13)</f>
        <v>48</v>
      </c>
      <c r="P7" s="702">
        <f t="shared" si="0"/>
        <v>51</v>
      </c>
      <c r="Q7" s="703">
        <f>SUM(Q8:Q13)</f>
        <v>52</v>
      </c>
      <c r="R7" s="909">
        <f t="shared" si="0"/>
        <v>330.00499999999988</v>
      </c>
      <c r="S7" s="910">
        <f t="shared" si="0"/>
        <v>408.70300000000003</v>
      </c>
      <c r="T7" s="910">
        <f t="shared" si="0"/>
        <v>427.40099999999995</v>
      </c>
      <c r="U7" s="910">
        <f t="shared" si="0"/>
        <v>422.98700000000008</v>
      </c>
      <c r="V7" s="910">
        <f t="shared" si="0"/>
        <v>413.60600000000005</v>
      </c>
      <c r="W7" s="910">
        <f t="shared" si="0"/>
        <v>388.72500000000002</v>
      </c>
      <c r="X7" s="910">
        <f t="shared" si="0"/>
        <v>354.92900000000003</v>
      </c>
      <c r="Y7" s="910">
        <f t="shared" si="0"/>
        <v>350.47199999999998</v>
      </c>
      <c r="Z7" s="910">
        <f>SUM(Z8:Z13)</f>
        <v>363.10699999999997</v>
      </c>
      <c r="AA7" s="910">
        <f>SUM(AA8:AA13)</f>
        <v>344.29700000000003</v>
      </c>
      <c r="AB7" s="911">
        <f t="shared" si="0"/>
        <v>361.55099999999999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47</v>
      </c>
      <c r="H11" s="714">
        <f>VLOOKUP($D$3&amp;"_"&amp;H$3,データシート1!$A:$BU,MATCH($G$2&amp;"_"&amp;$C11,データシート1!$A$1:$BU$1,0),0)</f>
        <v>51</v>
      </c>
      <c r="I11" s="714">
        <f>VLOOKUP($D$3&amp;"_"&amp;I$3,データシート1!$A:$BU,MATCH($G$2&amp;"_"&amp;$C11,データシート1!$A$1:$BU$1,0),0)</f>
        <v>46</v>
      </c>
      <c r="J11" s="714">
        <f>VLOOKUP($D$3&amp;"_"&amp;J$3,データシート1!$A:$BU,MATCH($G$2&amp;"_"&amp;$C11,データシート1!$A$1:$BU$1,0),0)</f>
        <v>49</v>
      </c>
      <c r="K11" s="715">
        <f>VLOOKUP($D$3&amp;"_"&amp;K$3,データシート1!$A:$BU,MATCH($G$2&amp;"_"&amp;$C11,データシート1!$A$1:$BU$1,0),0)</f>
        <v>49</v>
      </c>
      <c r="L11" s="715">
        <f>VLOOKUP($D$3&amp;"_"&amp;L$3,データシート1!$A:$BU,MATCH($G$2&amp;"_"&amp;$C11,データシート1!$A$1:$BU$1,0),0)</f>
        <v>45</v>
      </c>
      <c r="M11" s="715">
        <f>VLOOKUP($D$3&amp;"_"&amp;M$3,データシート1!$A:$BU,MATCH($G$2&amp;"_"&amp;$C11,データシート1!$A$1:$BU$1,0),0)</f>
        <v>40</v>
      </c>
      <c r="N11" s="715">
        <f>VLOOKUP($D$3&amp;"_"&amp;N$3,データシート1!$A:$BU,MATCH($G$2&amp;"_"&amp;$C11,データシート1!$A$1:$BU$1,0),0)</f>
        <v>43</v>
      </c>
      <c r="O11" s="715">
        <f>VLOOKUP($D$3&amp;"_"&amp;O$3,データシート1!$A:$BU,MATCH($G$2&amp;"_"&amp;$C11,データシート1!$A$1:$BU$1,0),0)</f>
        <v>43</v>
      </c>
      <c r="P11" s="715">
        <f>VLOOKUP($D$3&amp;"_"&amp;P$3,データシート1!$A:$BU,MATCH($G$2&amp;"_"&amp;$C11,データシート1!$A$1:$BU$1,0),0)</f>
        <v>46</v>
      </c>
      <c r="Q11" s="716">
        <f>VLOOKUP($D$3&amp;"_"&amp;Q$3,データシート1!$A:$BU,MATCH($G$2&amp;"_"&amp;$C11,データシート1!$A$1:$BU$1,0),0)</f>
        <v>47</v>
      </c>
      <c r="R11" s="915">
        <f>VLOOKUP($D$3&amp;"_"&amp;R$3,データシート1!$A:$BU,MATCH($R$2&amp;"_"&amp;$C11,データシート1!$A$1:$BU$1,0),0)</f>
        <v>319.55999999999989</v>
      </c>
      <c r="S11" s="916">
        <f>VLOOKUP($D$3&amp;"_"&amp;S$3,データシート1!$A:$BU,MATCH($R$2&amp;"_"&amp;$C11,データシート1!$A$1:$BU$1,0),0)</f>
        <v>400.92500000000001</v>
      </c>
      <c r="T11" s="916">
        <f>VLOOKUP($D$3&amp;"_"&amp;T$3,データシート1!$A:$BU,MATCH($R$2&amp;"_"&amp;$C11,データシート1!$A$1:$BU$1,0),0)</f>
        <v>423.76899999999995</v>
      </c>
      <c r="U11" s="916">
        <f>VLOOKUP($D$3&amp;"_"&amp;U$3,データシート1!$A:$BU,MATCH($R$2&amp;"_"&amp;$C11,データシート1!$A$1:$BU$1,0),0)</f>
        <v>415.39200000000005</v>
      </c>
      <c r="V11" s="916">
        <f>VLOOKUP($D$3&amp;"_"&amp;V$3,データシート1!$A:$BU,MATCH($R$2&amp;"_"&amp;$C11,データシート1!$A$1:$BU$1,0),0)</f>
        <v>406.36100000000005</v>
      </c>
      <c r="W11" s="916">
        <f>VLOOKUP($D$3&amp;"_"&amp;W$3,データシート1!$A:$BU,MATCH($R$2&amp;"_"&amp;$C11,データシート1!$A$1:$BU$1,0),0)</f>
        <v>383.154</v>
      </c>
      <c r="X11" s="916">
        <f>VLOOKUP($D$3&amp;"_"&amp;X$3,データシート1!$A:$BU,MATCH($R$2&amp;"_"&amp;$C11,データシート1!$A$1:$BU$1,0),0)</f>
        <v>347.61300000000006</v>
      </c>
      <c r="Y11" s="916">
        <f>VLOOKUP($D$3&amp;"_"&amp;Y$3,データシート1!$A:$BU,MATCH($R$2&amp;"_"&amp;$C11,データシート1!$A$1:$BU$1,0),0)</f>
        <v>342.03899999999999</v>
      </c>
      <c r="Z11" s="916">
        <f>VLOOKUP($D$3&amp;"_"&amp;Z$3,データシート1!$A:$BU,MATCH($R$2&amp;"_"&amp;$C11,データシート1!$A$1:$BU$1,0),0)</f>
        <v>357.51799999999997</v>
      </c>
      <c r="AA11" s="916">
        <f>VLOOKUP($D$3&amp;"_"&amp;AA$3,データシート1!$A:$BU,MATCH($R$2&amp;"_"&amp;$C11,データシート1!$A$1:$BU$1,0),0)</f>
        <v>339.803</v>
      </c>
      <c r="AB11" s="917">
        <f>VLOOKUP($D$3&amp;"_"&amp;AB$3,データシート1!$A:$BU,MATCH($R$2&amp;"_"&amp;$C11,データシート1!$A$1:$BU$1,0),0)</f>
        <v>357.56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5</v>
      </c>
      <c r="H12" s="720">
        <f>VLOOKUP($D$3&amp;"_"&amp;H$3,データシート1!$A:$BU,MATCH($G$2&amp;"_"&amp;$C12,データシート1!$A$1:$BU$1,0),0)</f>
        <v>5</v>
      </c>
      <c r="I12" s="720">
        <f>VLOOKUP($D$3&amp;"_"&amp;I$3,データシート1!$A:$BU,MATCH($G$2&amp;"_"&amp;$C12,データシート1!$A$1:$BU$1,0),0)</f>
        <v>4</v>
      </c>
      <c r="J12" s="720">
        <f>VLOOKUP($D$3&amp;"_"&amp;J$3,データシート1!$A:$BU,MATCH($G$2&amp;"_"&amp;$C12,データシート1!$A$1:$BU$1,0),0)</f>
        <v>5</v>
      </c>
      <c r="K12" s="721">
        <f>VLOOKUP($D$3&amp;"_"&amp;K$3,データシート1!$A:$BU,MATCH($G$2&amp;"_"&amp;$C12,データシート1!$A$1:$BU$1,0),0)</f>
        <v>5</v>
      </c>
      <c r="L12" s="721">
        <f>VLOOKUP($D$3&amp;"_"&amp;L$3,データシート1!$A:$BU,MATCH($G$2&amp;"_"&amp;$C12,データシート1!$A$1:$BU$1,0),0)</f>
        <v>5</v>
      </c>
      <c r="M12" s="721">
        <f>VLOOKUP($D$3&amp;"_"&amp;M$3,データシート1!$A:$BU,MATCH($G$2&amp;"_"&amp;$C12,データシート1!$A$1:$BU$1,0),0)</f>
        <v>5</v>
      </c>
      <c r="N12" s="721">
        <f>VLOOKUP($D$3&amp;"_"&amp;N$3,データシート1!$A:$BU,MATCH($G$2&amp;"_"&amp;$C12,データシート1!$A$1:$BU$1,0),0)</f>
        <v>5</v>
      </c>
      <c r="O12" s="721">
        <f>VLOOKUP($D$3&amp;"_"&amp;O$3,データシート1!$A:$BU,MATCH($G$2&amp;"_"&amp;$C12,データシート1!$A$1:$BU$1,0),0)</f>
        <v>5</v>
      </c>
      <c r="P12" s="721">
        <f>VLOOKUP($D$3&amp;"_"&amp;P$3,データシート1!$A:$BU,MATCH($G$2&amp;"_"&amp;$C12,データシート1!$A$1:$BU$1,0),0)</f>
        <v>5</v>
      </c>
      <c r="Q12" s="722">
        <f>VLOOKUP($D$3&amp;"_"&amp;Q$3,データシート1!$A:$BU,MATCH($G$2&amp;"_"&amp;$C12,データシート1!$A$1:$BU$1,0),0)</f>
        <v>5</v>
      </c>
      <c r="R12" s="918">
        <f>VLOOKUP($D$3&amp;"_"&amp;R$3,データシート1!$A:$BU,MATCH($R$2&amp;"_"&amp;$C12,データシート1!$A$1:$BU$1,0),0)</f>
        <v>10.445</v>
      </c>
      <c r="S12" s="919">
        <f>VLOOKUP($D$3&amp;"_"&amp;S$3,データシート1!$A:$BU,MATCH($R$2&amp;"_"&amp;$C12,データシート1!$A$1:$BU$1,0),0)</f>
        <v>7.7779999999999996</v>
      </c>
      <c r="T12" s="919">
        <f>VLOOKUP($D$3&amp;"_"&amp;T$3,データシート1!$A:$BU,MATCH($R$2&amp;"_"&amp;$C12,データシート1!$A$1:$BU$1,0),0)</f>
        <v>3.6320000000000001</v>
      </c>
      <c r="U12" s="919">
        <f>VLOOKUP($D$3&amp;"_"&amp;U$3,データシート1!$A:$BU,MATCH($R$2&amp;"_"&amp;$C12,データシート1!$A$1:$BU$1,0),0)</f>
        <v>7.5949999999999998</v>
      </c>
      <c r="V12" s="919">
        <f>VLOOKUP($D$3&amp;"_"&amp;V$3,データシート1!$A:$BU,MATCH($R$2&amp;"_"&amp;$C12,データシート1!$A$1:$BU$1,0),0)</f>
        <v>7.2450000000000001</v>
      </c>
      <c r="W12" s="919">
        <f>VLOOKUP($D$3&amp;"_"&amp;W$3,データシート1!$A:$BU,MATCH($R$2&amp;"_"&amp;$C12,データシート1!$A$1:$BU$1,0),0)</f>
        <v>5.5709999999999997</v>
      </c>
      <c r="X12" s="919">
        <f>VLOOKUP($D$3&amp;"_"&amp;X$3,データシート1!$A:$BU,MATCH($R$2&amp;"_"&amp;$C12,データシート1!$A$1:$BU$1,0),0)</f>
        <v>7.3159999999999998</v>
      </c>
      <c r="Y12" s="919">
        <f>VLOOKUP($D$3&amp;"_"&amp;Y$3,データシート1!$A:$BU,MATCH($R$2&amp;"_"&amp;$C12,データシート1!$A$1:$BU$1,0),0)</f>
        <v>8.4329999999999998</v>
      </c>
      <c r="Z12" s="919">
        <f>VLOOKUP($D$3&amp;"_"&amp;Z$3,データシート1!$A:$BU,MATCH($R$2&amp;"_"&amp;$C12,データシート1!$A$1:$BU$1,0),0)</f>
        <v>5.5890000000000004</v>
      </c>
      <c r="AA12" s="919">
        <f>VLOOKUP($D$3&amp;"_"&amp;AA$3,データシート1!$A:$BU,MATCH($R$2&amp;"_"&amp;$C12,データシート1!$A$1:$BU$1,0),0)</f>
        <v>4.4939999999999998</v>
      </c>
      <c r="AB12" s="920">
        <f>VLOOKUP($D$3&amp;"_"&amp;AB$3,データシート1!$A:$BU,MATCH($R$2&amp;"_"&amp;$C12,データシート1!$A$1:$BU$1,0),0)</f>
        <v>3.9910000000000001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5</v>
      </c>
      <c r="I53" s="734">
        <f>VLOOKUP($D$3&amp;"_"&amp;I$3,データシート2!$A:$SI,MATCH($G$2&amp;"_"&amp;$B53,データシート2!$A$1:$SI$1,0),0)</f>
        <v>4</v>
      </c>
      <c r="J53" s="734">
        <f>VLOOKUP($D$3&amp;"_"&amp;J$3,データシート2!$A:$SI,MATCH($G$2&amp;"_"&amp;$B53,データシート2!$A$1:$SI$1,0),0)</f>
        <v>5</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10.445</v>
      </c>
      <c r="S53" s="925">
        <f>VLOOKUP($D$3&amp;"_"&amp;S$3,データシート2!$A:$SI,MATCH($R$2&amp;"_"&amp;$B53,データシート2!$A$1:$SI$1,0),0)</f>
        <v>7.7779999999999996</v>
      </c>
      <c r="T53" s="925">
        <f>VLOOKUP($D$3&amp;"_"&amp;T$3,データシート2!$A:$SI,MATCH($R$2&amp;"_"&amp;$B53,データシート2!$A$1:$SI$1,0),0)</f>
        <v>3.6320000000000001</v>
      </c>
      <c r="U53" s="925">
        <f>VLOOKUP($D$3&amp;"_"&amp;U$3,データシート2!$A:$SI,MATCH($R$2&amp;"_"&amp;$B53,データシート2!$A$1:$SI$1,0),0)</f>
        <v>7.5949999999999998</v>
      </c>
      <c r="V53" s="925">
        <f>VLOOKUP($D$3&amp;"_"&amp;V$3,データシート2!$A:$SI,MATCH($R$2&amp;"_"&amp;$B53,データシート2!$A$1:$SI$1,0),0)</f>
        <v>7.2450000000000001</v>
      </c>
      <c r="W53" s="925">
        <f>VLOOKUP($D$3&amp;"_"&amp;W$3,データシート2!$A:$SI,MATCH($R$2&amp;"_"&amp;$B53,データシート2!$A$1:$SI$1,0),0)</f>
        <v>5.5709999999999997</v>
      </c>
      <c r="X53" s="925">
        <f>VLOOKUP($D$3&amp;"_"&amp;X$3,データシート2!$A:$SI,MATCH($R$2&amp;"_"&amp;$B53,データシート2!$A$1:$SI$1,0),0)</f>
        <v>7.3159999999999998</v>
      </c>
      <c r="Y53" s="925">
        <f>VLOOKUP($D$3&amp;"_"&amp;Y$3,データシート2!$A:$SI,MATCH($R$2&amp;"_"&amp;$B53,データシート2!$A$1:$SI$1,0),0)</f>
        <v>8.4329999999999998</v>
      </c>
      <c r="Z53" s="925">
        <f>VLOOKUP($D$3&amp;"_"&amp;Z$3,データシート2!$A:$SI,MATCH($R$2&amp;"_"&amp;$B53,データシート2!$A$1:$SI$1,0),0)</f>
        <v>5.5890000000000004</v>
      </c>
      <c r="AA53" s="925">
        <f>VLOOKUP($D$3&amp;"_"&amp;AA$3,データシート2!$A:$SI,MATCH($R$2&amp;"_"&amp;$B53,データシート2!$A$1:$SI$1,0),0)</f>
        <v>4.4939999999999998</v>
      </c>
      <c r="AB53" s="926">
        <f>VLOOKUP($D$3&amp;"_"&amp;AB$3,データシート2!$A:$SI,MATCH($R$2&amp;"_"&amp;$B53,データシート2!$A$1:$SI$1,0),0)</f>
        <v>3.9910000000000001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5</v>
      </c>
      <c r="H59" s="766">
        <f>VLOOKUP($D$3&amp;"_"&amp;H$3,データシート2!$A:$SI,MATCH($G$2&amp;"_"&amp;$C59,データシート2!$A$1:$SI$1,0),0)</f>
        <v>5</v>
      </c>
      <c r="I59" s="766">
        <f>VLOOKUP($D$3&amp;"_"&amp;I$3,データシート2!$A:$SI,MATCH($G$2&amp;"_"&amp;$C59,データシート2!$A$1:$SI$1,0),0)</f>
        <v>4</v>
      </c>
      <c r="J59" s="766">
        <f>VLOOKUP($D$3&amp;"_"&amp;J$3,データシート2!$A:$SI,MATCH($G$2&amp;"_"&amp;$C59,データシート2!$A$1:$SI$1,0),0)</f>
        <v>5</v>
      </c>
      <c r="K59" s="767">
        <f>VLOOKUP($D$3&amp;"_"&amp;K$3,データシート2!$A:$SI,MATCH($G$2&amp;"_"&amp;$C59,データシート2!$A$1:$SI$1,0),0)</f>
        <v>5</v>
      </c>
      <c r="L59" s="767">
        <f>VLOOKUP($D$3&amp;"_"&amp;L$3,データシート2!$A:$SI,MATCH($G$2&amp;"_"&amp;$C59,データシート2!$A$1:$SI$1,0),0)</f>
        <v>5</v>
      </c>
      <c r="M59" s="767">
        <f>VLOOKUP($D$3&amp;"_"&amp;M$3,データシート2!$A:$SI,MATCH($G$2&amp;"_"&amp;$C59,データシート2!$A$1:$SI$1,0),0)</f>
        <v>5</v>
      </c>
      <c r="N59" s="767">
        <f>VLOOKUP($D$3&amp;"_"&amp;N$3,データシート2!$A:$SI,MATCH($G$2&amp;"_"&amp;$C59,データシート2!$A$1:$SI$1,0),0)</f>
        <v>5</v>
      </c>
      <c r="O59" s="767">
        <f>VLOOKUP($D$3&amp;"_"&amp;O$3,データシート2!$A:$SI,MATCH($G$2&amp;"_"&amp;$C59,データシート2!$A$1:$SI$1,0),0)</f>
        <v>5</v>
      </c>
      <c r="P59" s="767">
        <f>VLOOKUP($D$3&amp;"_"&amp;P$3,データシート2!$A:$SI,MATCH($G$2&amp;"_"&amp;$C59,データシート2!$A$1:$SI$1,0),0)</f>
        <v>5</v>
      </c>
      <c r="Q59" s="768">
        <f>VLOOKUP($D$3&amp;"_"&amp;Q$3,データシート2!$A:$SI,MATCH($G$2&amp;"_"&amp;$C59,データシート2!$A$1:$SI$1,0),0)</f>
        <v>5</v>
      </c>
      <c r="R59" s="937">
        <f>VLOOKUP($D$3&amp;"_"&amp;R$3,データシート2!$A:$SI,MATCH($R$2&amp;"_"&amp;$C59,データシート2!$A$1:$SI$1,0),0)</f>
        <v>10.445</v>
      </c>
      <c r="S59" s="938">
        <f>VLOOKUP($D$3&amp;"_"&amp;S$3,データシート2!$A:$SI,MATCH($R$2&amp;"_"&amp;$C59,データシート2!$A$1:$SI$1,0),0)</f>
        <v>7.7779999999999996</v>
      </c>
      <c r="T59" s="938">
        <f>VLOOKUP($D$3&amp;"_"&amp;T$3,データシート2!$A:$SI,MATCH($R$2&amp;"_"&amp;$C59,データシート2!$A$1:$SI$1,0),0)</f>
        <v>3.6320000000000001</v>
      </c>
      <c r="U59" s="938">
        <f>VLOOKUP($D$3&amp;"_"&amp;U$3,データシート2!$A:$SI,MATCH($R$2&amp;"_"&amp;$C59,データシート2!$A$1:$SI$1,0),0)</f>
        <v>7.5949999999999998</v>
      </c>
      <c r="V59" s="938">
        <f>VLOOKUP($D$3&amp;"_"&amp;V$3,データシート2!$A:$SI,MATCH($R$2&amp;"_"&amp;$C59,データシート2!$A$1:$SI$1,0),0)</f>
        <v>7.2450000000000001</v>
      </c>
      <c r="W59" s="938">
        <f>VLOOKUP($D$3&amp;"_"&amp;W$3,データシート2!$A:$SI,MATCH($R$2&amp;"_"&amp;$C59,データシート2!$A$1:$SI$1,0),0)</f>
        <v>5.5709999999999997</v>
      </c>
      <c r="X59" s="938">
        <f>VLOOKUP($D$3&amp;"_"&amp;X$3,データシート2!$A:$SI,MATCH($R$2&amp;"_"&amp;$C59,データシート2!$A$1:$SI$1,0),0)</f>
        <v>7.3159999999999998</v>
      </c>
      <c r="Y59" s="938">
        <f>VLOOKUP($D$3&amp;"_"&amp;Y$3,データシート2!$A:$SI,MATCH($R$2&amp;"_"&amp;$C59,データシート2!$A$1:$SI$1,0),0)</f>
        <v>8.4329999999999998</v>
      </c>
      <c r="Z59" s="938">
        <f>VLOOKUP($D$3&amp;"_"&amp;Z$3,データシート2!$A:$SI,MATCH($R$2&amp;"_"&amp;$C59,データシート2!$A$1:$SI$1,0),0)</f>
        <v>5.5890000000000004</v>
      </c>
      <c r="AA59" s="938">
        <f>VLOOKUP($D$3&amp;"_"&amp;AA$3,データシート2!$A:$SI,MATCH($R$2&amp;"_"&amp;$C59,データシート2!$A$1:$SI$1,0),0)</f>
        <v>4.4939999999999998</v>
      </c>
      <c r="AB59" s="939">
        <f>VLOOKUP($D$3&amp;"_"&amp;AB$3,データシート2!$A:$SI,MATCH($R$2&amp;"_"&amp;$C59,データシート2!$A$1:$SI$1,0),0)</f>
        <v>3.9910000000000001</v>
      </c>
    </row>
    <row r="60" spans="2:29" s="745" customFormat="1" ht="16.5" customHeight="1">
      <c r="B60" s="737"/>
      <c r="C60" s="790"/>
      <c r="D60" s="780"/>
      <c r="E60" s="793">
        <v>3511</v>
      </c>
      <c r="F60" s="777" t="s">
        <v>345</v>
      </c>
      <c r="G60" s="967">
        <f>VLOOKUP($D$3&amp;"_"&amp;G$3,データシート2!$A:$SI,MATCH($G$2&amp;"_"&amp;$E60,データシート2!$A$1:$SI$1,0),0)</f>
        <v>5</v>
      </c>
      <c r="H60" s="968">
        <f>VLOOKUP($D$3&amp;"_"&amp;H$3,データシート2!$A:$SI,MATCH($G$2&amp;"_"&amp;$E60,データシート2!$A$1:$SI$1,0),0)</f>
        <v>5</v>
      </c>
      <c r="I60" s="968">
        <f>VLOOKUP($D$3&amp;"_"&amp;I$3,データシート2!$A:$SI,MATCH($G$2&amp;"_"&amp;$E60,データシート2!$A$1:$SI$1,0),0)</f>
        <v>4</v>
      </c>
      <c r="J60" s="968">
        <f>VLOOKUP($D$3&amp;"_"&amp;J$3,データシート2!$A:$SI,MATCH($G$2&amp;"_"&amp;$E60,データシート2!$A$1:$SI$1,0),0)</f>
        <v>5</v>
      </c>
      <c r="K60" s="969">
        <f>VLOOKUP($D$3&amp;"_"&amp;K$3,データシート2!$A:$SI,MATCH($G$2&amp;"_"&amp;$E60,データシート2!$A$1:$SI$1,0),0)</f>
        <v>5</v>
      </c>
      <c r="L60" s="969">
        <f>VLOOKUP($D$3&amp;"_"&amp;L$3,データシート2!$A:$SI,MATCH($G$2&amp;"_"&amp;$E60,データシート2!$A$1:$SI$1,0),0)</f>
        <v>5</v>
      </c>
      <c r="M60" s="969">
        <f>VLOOKUP($D$3&amp;"_"&amp;M$3,データシート2!$A:$SI,MATCH($G$2&amp;"_"&amp;$E60,データシート2!$A$1:$SI$1,0),0)</f>
        <v>5</v>
      </c>
      <c r="N60" s="969">
        <f>VLOOKUP($D$3&amp;"_"&amp;N$3,データシート2!$A:$SI,MATCH($G$2&amp;"_"&amp;$E60,データシート2!$A$1:$SI$1,0),0)</f>
        <v>5</v>
      </c>
      <c r="O60" s="969">
        <f>VLOOKUP($D$3&amp;"_"&amp;O$3,データシート2!$A:$SI,MATCH($G$2&amp;"_"&amp;$E60,データシート2!$A$1:$SI$1,0),0)</f>
        <v>5</v>
      </c>
      <c r="P60" s="969">
        <f>VLOOKUP($D$3&amp;"_"&amp;P$3,データシート2!$A:$SI,MATCH($G$2&amp;"_"&amp;$E60,データシート2!$A$1:$SI$1,0),0)</f>
        <v>5</v>
      </c>
      <c r="Q60" s="970">
        <f>VLOOKUP($D$3&amp;"_"&amp;Q$3,データシート2!$A:$SI,MATCH($G$2&amp;"_"&amp;$E60,データシート2!$A$1:$SI$1,0),0)</f>
        <v>5</v>
      </c>
      <c r="R60" s="971">
        <f>VLOOKUP($D$3&amp;"_"&amp;R$3,データシート2!$A:$SI,MATCH($R$2&amp;"_"&amp;$E60,データシート2!$A$1:$SI$1,0),0)</f>
        <v>10.445</v>
      </c>
      <c r="S60" s="972">
        <f>VLOOKUP($D$3&amp;"_"&amp;S$3,データシート2!$A:$SI,MATCH($R$2&amp;"_"&amp;$E60,データシート2!$A$1:$SI$1,0),0)</f>
        <v>7.7779999999999996</v>
      </c>
      <c r="T60" s="972">
        <f>VLOOKUP($D$3&amp;"_"&amp;T$3,データシート2!$A:$SI,MATCH($R$2&amp;"_"&amp;$E60,データシート2!$A$1:$SI$1,0),0)</f>
        <v>3.6320000000000001</v>
      </c>
      <c r="U60" s="972">
        <f>VLOOKUP($D$3&amp;"_"&amp;U$3,データシート2!$A:$SI,MATCH($R$2&amp;"_"&amp;$E60,データシート2!$A$1:$SI$1,0),0)</f>
        <v>7.5949999999999998</v>
      </c>
      <c r="V60" s="972">
        <f>VLOOKUP($D$3&amp;"_"&amp;V$3,データシート2!$A:$SI,MATCH($R$2&amp;"_"&amp;$E60,データシート2!$A$1:$SI$1,0),0)</f>
        <v>7.2450000000000001</v>
      </c>
      <c r="W60" s="972">
        <f>VLOOKUP($D$3&amp;"_"&amp;W$3,データシート2!$A:$SI,MATCH($R$2&amp;"_"&amp;$E60,データシート2!$A$1:$SI$1,0),0)</f>
        <v>5.5709999999999997</v>
      </c>
      <c r="X60" s="972">
        <f>VLOOKUP($D$3&amp;"_"&amp;X$3,データシート2!$A:$SI,MATCH($R$2&amp;"_"&amp;$E60,データシート2!$A$1:$SI$1,0),0)</f>
        <v>7.3159999999999998</v>
      </c>
      <c r="Y60" s="972">
        <f>VLOOKUP($D$3&amp;"_"&amp;Y$3,データシート2!$A:$SI,MATCH($R$2&amp;"_"&amp;$E60,データシート2!$A$1:$SI$1,0),0)</f>
        <v>8.4329999999999998</v>
      </c>
      <c r="Z60" s="972">
        <f>VLOOKUP($D$3&amp;"_"&amp;Z$3,データシート2!$A:$SI,MATCH($R$2&amp;"_"&amp;$E60,データシート2!$A$1:$SI$1,0),0)</f>
        <v>5.5890000000000004</v>
      </c>
      <c r="AA60" s="972">
        <f>VLOOKUP($D$3&amp;"_"&amp;AA$3,データシート2!$A:$SI,MATCH($R$2&amp;"_"&amp;$E60,データシート2!$A$1:$SI$1,0),0)</f>
        <v>4.4939999999999998</v>
      </c>
      <c r="AB60" s="973">
        <f>VLOOKUP($D$3&amp;"_"&amp;AB$3,データシート2!$A:$SI,MATCH($R$2&amp;"_"&amp;$E60,データシート2!$A$1:$SI$1,0),0)</f>
        <v>3.9910000000000001</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9</v>
      </c>
      <c r="H62" s="734">
        <f>VLOOKUP($D$3&amp;"_"&amp;H$3,データシート2!$A:$SI,MATCH($G$2&amp;"_"&amp;$B62,データシート2!$A$1:$SI$1,0),0)</f>
        <v>9</v>
      </c>
      <c r="I62" s="734">
        <f>VLOOKUP($D$3&amp;"_"&amp;I$3,データシート2!$A:$SI,MATCH($G$2&amp;"_"&amp;$B62,データシート2!$A$1:$SI$1,0),0)</f>
        <v>8</v>
      </c>
      <c r="J62" s="734">
        <f>VLOOKUP($D$3&amp;"_"&amp;J$3,データシート2!$A:$SI,MATCH($G$2&amp;"_"&amp;$B62,データシート2!$A$1:$SI$1,0),0)</f>
        <v>7</v>
      </c>
      <c r="K62" s="735">
        <f>VLOOKUP($D$3&amp;"_"&amp;K$3,データシート2!$A:$SI,MATCH($G$2&amp;"_"&amp;$B62,データシート2!$A$1:$SI$1,0),0)</f>
        <v>8</v>
      </c>
      <c r="L62" s="735">
        <f>VLOOKUP($D$3&amp;"_"&amp;L$3,データシート2!$A:$SI,MATCH($G$2&amp;"_"&amp;$B62,データシート2!$A$1:$SI$1,0),0)</f>
        <v>8</v>
      </c>
      <c r="M62" s="735">
        <f>VLOOKUP($D$3&amp;"_"&amp;M$3,データシート2!$A:$SI,MATCH($G$2&amp;"_"&amp;$B62,データシート2!$A$1:$SI$1,0),0)</f>
        <v>7</v>
      </c>
      <c r="N62" s="735">
        <f>VLOOKUP($D$3&amp;"_"&amp;N$3,データシート2!$A:$SI,MATCH($G$2&amp;"_"&amp;$B62,データシート2!$A$1:$SI$1,0),0)</f>
        <v>7</v>
      </c>
      <c r="O62" s="735">
        <f>VLOOKUP($D$3&amp;"_"&amp;O$3,データシート2!$A:$SI,MATCH($G$2&amp;"_"&amp;$B62,データシート2!$A$1:$SI$1,0),0)</f>
        <v>6</v>
      </c>
      <c r="P62" s="735">
        <f>VLOOKUP($D$3&amp;"_"&amp;P$3,データシート2!$A:$SI,MATCH($G$2&amp;"_"&amp;$B62,データシート2!$A$1:$SI$1,0),0)</f>
        <v>7</v>
      </c>
      <c r="Q62" s="736">
        <f>VLOOKUP($D$3&amp;"_"&amp;Q$3,データシート2!$A:$SI,MATCH($G$2&amp;"_"&amp;$B62,データシート2!$A$1:$SI$1,0),0)</f>
        <v>7</v>
      </c>
      <c r="R62" s="924">
        <f>VLOOKUP($D$3&amp;"_"&amp;R$3,データシート2!$A:$SI,MATCH($R$2&amp;"_"&amp;$B62,データシート2!$A$1:$SI$1,0),0)</f>
        <v>89.132999999999996</v>
      </c>
      <c r="S62" s="925">
        <f>VLOOKUP($D$3&amp;"_"&amp;S$3,データシート2!$A:$SI,MATCH($R$2&amp;"_"&amp;$B62,データシート2!$A$1:$SI$1,0),0)</f>
        <v>98.683999999999997</v>
      </c>
      <c r="T62" s="925">
        <f>VLOOKUP($D$3&amp;"_"&amp;T$3,データシート2!$A:$SI,MATCH($R$2&amp;"_"&amp;$B62,データシート2!$A$1:$SI$1,0),0)</f>
        <v>104.52</v>
      </c>
      <c r="U62" s="925">
        <f>VLOOKUP($D$3&amp;"_"&amp;U$3,データシート2!$A:$SI,MATCH($R$2&amp;"_"&amp;$B62,データシート2!$A$1:$SI$1,0),0)</f>
        <v>91.83</v>
      </c>
      <c r="V62" s="925">
        <f>VLOOKUP($D$3&amp;"_"&amp;V$3,データシート2!$A:$SI,MATCH($R$2&amp;"_"&amp;$B62,データシート2!$A$1:$SI$1,0),0)</f>
        <v>92.311000000000007</v>
      </c>
      <c r="W62" s="925">
        <f>VLOOKUP($D$3&amp;"_"&amp;W$3,データシート2!$A:$SI,MATCH($R$2&amp;"_"&amp;$B62,データシート2!$A$1:$SI$1,0),0)</f>
        <v>85.337999999999994</v>
      </c>
      <c r="X62" s="925">
        <f>VLOOKUP($D$3&amp;"_"&amp;X$3,データシート2!$A:$SI,MATCH($R$2&amp;"_"&amp;$B62,データシート2!$A$1:$SI$1,0),0)</f>
        <v>76.661000000000001</v>
      </c>
      <c r="Y62" s="925">
        <f>VLOOKUP($D$3&amp;"_"&amp;Y$3,データシート2!$A:$SI,MATCH($R$2&amp;"_"&amp;$B62,データシート2!$A$1:$SI$1,0),0)</f>
        <v>80.588999999999999</v>
      </c>
      <c r="Z62" s="925">
        <f>VLOOKUP($D$3&amp;"_"&amp;Z$3,データシート2!$A:$SI,MATCH($R$2&amp;"_"&amp;$B62,データシート2!$A$1:$SI$1,0),0)</f>
        <v>82.325000000000003</v>
      </c>
      <c r="AA62" s="925">
        <f>VLOOKUP($D$3&amp;"_"&amp;AA$3,データシート2!$A:$SI,MATCH($R$2&amp;"_"&amp;$B62,データシート2!$A$1:$SI$1,0),0)</f>
        <v>88.432000000000002</v>
      </c>
      <c r="AB62" s="926">
        <f>VLOOKUP($D$3&amp;"_"&amp;AB$3,データシート2!$A:$SI,MATCH($R$2&amp;"_"&amp;$B62,データシート2!$A$1:$SI$1,0),0)</f>
        <v>90.908000000000001</v>
      </c>
    </row>
    <row r="63" spans="2:29" s="745" customFormat="1" ht="16.5" customHeight="1">
      <c r="B63" s="737"/>
      <c r="C63" s="738">
        <v>37</v>
      </c>
      <c r="D63" s="739" t="s">
        <v>571</v>
      </c>
      <c r="E63" s="738"/>
      <c r="F63" s="740"/>
      <c r="G63" s="754">
        <f>VLOOKUP($D$3&amp;"_"&amp;G$3,データシート2!$A:$SI,MATCH($G$2&amp;"_"&amp;$C63,データシート2!$A$1:$SI$1,0),0)</f>
        <v>5</v>
      </c>
      <c r="H63" s="742">
        <f>VLOOKUP($D$3&amp;"_"&amp;H$3,データシート2!$A:$SI,MATCH($G$2&amp;"_"&amp;$C63,データシート2!$A$1:$SI$1,0),0)</f>
        <v>5</v>
      </c>
      <c r="I63" s="742">
        <f>VLOOKUP($D$3&amp;"_"&amp;I$3,データシート2!$A:$SI,MATCH($G$2&amp;"_"&amp;$C63,データシート2!$A$1:$SI$1,0),0)</f>
        <v>5</v>
      </c>
      <c r="J63" s="742">
        <f>VLOOKUP($D$3&amp;"_"&amp;J$3,データシート2!$A:$SI,MATCH($G$2&amp;"_"&amp;$C63,データシート2!$A$1:$SI$1,0),0)</f>
        <v>5</v>
      </c>
      <c r="K63" s="743">
        <f>VLOOKUP($D$3&amp;"_"&amp;K$3,データシート2!$A:$SI,MATCH($G$2&amp;"_"&amp;$C63,データシート2!$A$1:$SI$1,0),0)</f>
        <v>5</v>
      </c>
      <c r="L63" s="743">
        <f>VLOOKUP($D$3&amp;"_"&amp;L$3,データシート2!$A:$SI,MATCH($G$2&amp;"_"&amp;$C63,データシート2!$A$1:$SI$1,0),0)</f>
        <v>5</v>
      </c>
      <c r="M63" s="743">
        <f>VLOOKUP($D$3&amp;"_"&amp;M$3,データシート2!$A:$SI,MATCH($G$2&amp;"_"&amp;$C63,データシート2!$A$1:$SI$1,0),0)</f>
        <v>4</v>
      </c>
      <c r="N63" s="743">
        <f>VLOOKUP($D$3&amp;"_"&amp;N$3,データシート2!$A:$SI,MATCH($G$2&amp;"_"&amp;$C63,データシート2!$A$1:$SI$1,0),0)</f>
        <v>4</v>
      </c>
      <c r="O63" s="743">
        <f>VLOOKUP($D$3&amp;"_"&amp;O$3,データシート2!$A:$SI,MATCH($G$2&amp;"_"&amp;$C63,データシート2!$A$1:$SI$1,0),0)</f>
        <v>4</v>
      </c>
      <c r="P63" s="743">
        <f>VLOOKUP($D$3&amp;"_"&amp;P$3,データシート2!$A:$SI,MATCH($G$2&amp;"_"&amp;$C63,データシート2!$A$1:$SI$1,0),0)</f>
        <v>4</v>
      </c>
      <c r="Q63" s="744">
        <f>VLOOKUP($D$3&amp;"_"&amp;Q$3,データシート2!$A:$SI,MATCH($G$2&amp;"_"&amp;$C63,データシート2!$A$1:$SI$1,0),0)</f>
        <v>4</v>
      </c>
      <c r="R63" s="933">
        <f>VLOOKUP($D$3&amp;"_"&amp;R$3,データシート2!$A:$SI,MATCH($R$2&amp;"_"&amp;$C63,データシート2!$A$1:$SI$1,0),0)</f>
        <v>34.341000000000001</v>
      </c>
      <c r="S63" s="928">
        <f>VLOOKUP($D$3&amp;"_"&amp;S$3,データシート2!$A:$SI,MATCH($R$2&amp;"_"&amp;$C63,データシート2!$A$1:$SI$1,0),0)</f>
        <v>35.344999999999999</v>
      </c>
      <c r="T63" s="928">
        <f>VLOOKUP($D$3&amp;"_"&amp;T$3,データシート2!$A:$SI,MATCH($R$2&amp;"_"&amp;$C63,データシート2!$A$1:$SI$1,0),0)</f>
        <v>36.615000000000002</v>
      </c>
      <c r="U63" s="928">
        <f>VLOOKUP($D$3&amp;"_"&amp;U$3,データシート2!$A:$SI,MATCH($R$2&amp;"_"&amp;$C63,データシート2!$A$1:$SI$1,0),0)</f>
        <v>32.023000000000003</v>
      </c>
      <c r="V63" s="928">
        <f>VLOOKUP($D$3&amp;"_"&amp;V$3,データシート2!$A:$SI,MATCH($R$2&amp;"_"&amp;$C63,データシート2!$A$1:$SI$1,0),0)</f>
        <v>32.427</v>
      </c>
      <c r="W63" s="928">
        <f>VLOOKUP($D$3&amp;"_"&amp;W$3,データシート2!$A:$SI,MATCH($R$2&amp;"_"&amp;$C63,データシート2!$A$1:$SI$1,0),0)</f>
        <v>34.685000000000002</v>
      </c>
      <c r="X63" s="928">
        <f>VLOOKUP($D$3&amp;"_"&amp;X$3,データシート2!$A:$SI,MATCH($R$2&amp;"_"&amp;$C63,データシート2!$A$1:$SI$1,0),0)</f>
        <v>33.414000000000001</v>
      </c>
      <c r="Y63" s="928">
        <f>VLOOKUP($D$3&amp;"_"&amp;Y$3,データシート2!$A:$SI,MATCH($R$2&amp;"_"&amp;$C63,データシート2!$A$1:$SI$1,0),0)</f>
        <v>33.805999999999997</v>
      </c>
      <c r="Z63" s="928">
        <f>VLOOKUP($D$3&amp;"_"&amp;Z$3,データシート2!$A:$SI,MATCH($R$2&amp;"_"&amp;$C63,データシート2!$A$1:$SI$1,0),0)</f>
        <v>33.265000000000001</v>
      </c>
      <c r="AA63" s="928">
        <f>VLOOKUP($D$3&amp;"_"&amp;AA$3,データシート2!$A:$SI,MATCH($R$2&amp;"_"&amp;$C63,データシート2!$A$1:$SI$1,0),0)</f>
        <v>37.816000000000003</v>
      </c>
      <c r="AB63" s="929">
        <f>VLOOKUP($D$3&amp;"_"&amp;AB$3,データシート2!$A:$SI,MATCH($R$2&amp;"_"&amp;$C63,データシート2!$A$1:$SI$1,0),0)</f>
        <v>42.942999999999998</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1</v>
      </c>
      <c r="J64" s="766">
        <f>VLOOKUP($D$3&amp;"_"&amp;J$3,データシート2!$A:$SI,MATCH($G$2&amp;"_"&amp;$C64,データシート2!$A$1:$SI$1,0),0)</f>
        <v>1</v>
      </c>
      <c r="K64" s="767">
        <f>VLOOKUP($D$3&amp;"_"&amp;K$3,データシート2!$A:$SI,MATCH($G$2&amp;"_"&amp;$C64,データシート2!$A$1:$SI$1,0),0)</f>
        <v>1</v>
      </c>
      <c r="L64" s="767">
        <f>VLOOKUP($D$3&amp;"_"&amp;L$3,データシート2!$A:$SI,MATCH($G$2&amp;"_"&amp;$C64,データシート2!$A$1:$SI$1,0),0)</f>
        <v>1</v>
      </c>
      <c r="M64" s="767">
        <f>VLOOKUP($D$3&amp;"_"&amp;M$3,データシート2!$A:$SI,MATCH($G$2&amp;"_"&amp;$C64,データシート2!$A$1:$SI$1,0),0)</f>
        <v>1</v>
      </c>
      <c r="N64" s="767">
        <f>VLOOKUP($D$3&amp;"_"&amp;N$3,データシート2!$A:$SI,MATCH($G$2&amp;"_"&amp;$C64,データシート2!$A$1:$SI$1,0),0)</f>
        <v>1</v>
      </c>
      <c r="O64" s="767">
        <f>VLOOKUP($D$3&amp;"_"&amp;O$3,データシート2!$A:$SI,MATCH($G$2&amp;"_"&amp;$C64,データシート2!$A$1:$SI$1,0),0)</f>
        <v>1</v>
      </c>
      <c r="P64" s="767">
        <f>VLOOKUP($D$3&amp;"_"&amp;P$3,データシート2!$A:$SI,MATCH($G$2&amp;"_"&amp;$C64,データシート2!$A$1:$SI$1,0),0)</f>
        <v>1</v>
      </c>
      <c r="Q64" s="768">
        <f>VLOOKUP($D$3&amp;"_"&amp;Q$3,データシート2!$A:$SI,MATCH($G$2&amp;"_"&amp;$C64,データシート2!$A$1:$SI$1,0),0)</f>
        <v>1</v>
      </c>
      <c r="R64" s="937">
        <f>VLOOKUP($D$3&amp;"_"&amp;R$3,データシート2!$A:$SI,MATCH($R$2&amp;"_"&amp;$C64,データシート2!$A$1:$SI$1,0),0)</f>
        <v>40.084000000000003</v>
      </c>
      <c r="S64" s="938">
        <f>VLOOKUP($D$3&amp;"_"&amp;S$3,データシート2!$A:$SI,MATCH($R$2&amp;"_"&amp;$C64,データシート2!$A$1:$SI$1,0),0)</f>
        <v>47.811999999999998</v>
      </c>
      <c r="T64" s="938">
        <f>VLOOKUP($D$3&amp;"_"&amp;T$3,データシート2!$A:$SI,MATCH($R$2&amp;"_"&amp;$C64,データシート2!$A$1:$SI$1,0),0)</f>
        <v>53.076000000000001</v>
      </c>
      <c r="U64" s="938">
        <f>VLOOKUP($D$3&amp;"_"&amp;U$3,データシート2!$A:$SI,MATCH($R$2&amp;"_"&amp;$C64,データシート2!$A$1:$SI$1,0),0)</f>
        <v>50.997</v>
      </c>
      <c r="V64" s="938">
        <f>VLOOKUP($D$3&amp;"_"&amp;V$3,データシート2!$A:$SI,MATCH($R$2&amp;"_"&amp;$C64,データシート2!$A$1:$SI$1,0),0)</f>
        <v>47.64</v>
      </c>
      <c r="W64" s="938">
        <f>VLOOKUP($D$3&amp;"_"&amp;W$3,データシート2!$A:$SI,MATCH($R$2&amp;"_"&amp;$C64,データシート2!$A$1:$SI$1,0),0)</f>
        <v>39.128999999999998</v>
      </c>
      <c r="X64" s="938">
        <f>VLOOKUP($D$3&amp;"_"&amp;X$3,データシート2!$A:$SI,MATCH($R$2&amp;"_"&amp;$C64,データシート2!$A$1:$SI$1,0),0)</f>
        <v>33.911000000000001</v>
      </c>
      <c r="Y64" s="938">
        <f>VLOOKUP($D$3&amp;"_"&amp;Y$3,データシート2!$A:$SI,MATCH($R$2&amp;"_"&amp;$C64,データシート2!$A$1:$SI$1,0),0)</f>
        <v>37.94</v>
      </c>
      <c r="Z64" s="938">
        <f>VLOOKUP($D$3&amp;"_"&amp;Z$3,データシート2!$A:$SI,MATCH($R$2&amp;"_"&amp;$C64,データシート2!$A$1:$SI$1,0),0)</f>
        <v>43.179000000000002</v>
      </c>
      <c r="AA64" s="938">
        <f>VLOOKUP($D$3&amp;"_"&amp;AA$3,データシート2!$A:$SI,MATCH($R$2&amp;"_"&amp;$C64,データシート2!$A$1:$SI$1,0),0)</f>
        <v>41.988999999999997</v>
      </c>
      <c r="AB64" s="939">
        <f>VLOOKUP($D$3&amp;"_"&amp;AB$3,データシート2!$A:$SI,MATCH($R$2&amp;"_"&amp;$C64,データシート2!$A$1:$SI$1,0),0)</f>
        <v>39.273000000000003</v>
      </c>
    </row>
    <row r="65" spans="2:28" s="745" customFormat="1" ht="16.5" customHeight="1">
      <c r="B65" s="737"/>
      <c r="C65" s="762">
        <v>39</v>
      </c>
      <c r="D65" s="763" t="s">
        <v>573</v>
      </c>
      <c r="E65" s="762"/>
      <c r="F65" s="764"/>
      <c r="G65" s="765">
        <f>VLOOKUP($D$3&amp;"_"&amp;G$3,データシート2!$A:$SI,MATCH($G$2&amp;"_"&amp;$C65,データシート2!$A$1:$SI$1,0),0)</f>
        <v>3</v>
      </c>
      <c r="H65" s="766">
        <f>VLOOKUP($D$3&amp;"_"&amp;H$3,データシート2!$A:$SI,MATCH($G$2&amp;"_"&amp;$C65,データシート2!$A$1:$SI$1,0),0)</f>
        <v>3</v>
      </c>
      <c r="I65" s="766">
        <f>VLOOKUP($D$3&amp;"_"&amp;I$3,データシート2!$A:$SI,MATCH($G$2&amp;"_"&amp;$C65,データシート2!$A$1:$SI$1,0),0)</f>
        <v>2</v>
      </c>
      <c r="J65" s="766">
        <f>VLOOKUP($D$3&amp;"_"&amp;J$3,データシート2!$A:$SI,MATCH($G$2&amp;"_"&amp;$C65,データシート2!$A$1:$SI$1,0),0)</f>
        <v>1</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14.708</v>
      </c>
      <c r="S65" s="938">
        <f>VLOOKUP($D$3&amp;"_"&amp;S$3,データシート2!$A:$SI,MATCH($R$2&amp;"_"&amp;$C65,データシート2!$A$1:$SI$1,0),0)</f>
        <v>15.526999999999999</v>
      </c>
      <c r="T65" s="938">
        <f>VLOOKUP($D$3&amp;"_"&amp;T$3,データシート2!$A:$SI,MATCH($R$2&amp;"_"&amp;$C65,データシート2!$A$1:$SI$1,0),0)</f>
        <v>14.829000000000001</v>
      </c>
      <c r="U65" s="938">
        <f>VLOOKUP($D$3&amp;"_"&amp;U$3,データシート2!$A:$SI,MATCH($R$2&amp;"_"&amp;$C65,データシート2!$A$1:$SI$1,0),0)</f>
        <v>8.81</v>
      </c>
      <c r="V65" s="938">
        <f>VLOOKUP($D$3&amp;"_"&amp;V$3,データシート2!$A:$SI,MATCH($R$2&amp;"_"&amp;$C65,データシート2!$A$1:$SI$1,0),0)</f>
        <v>12.244</v>
      </c>
      <c r="W65" s="938">
        <f>VLOOKUP($D$3&amp;"_"&amp;W$3,データシート2!$A:$SI,MATCH($R$2&amp;"_"&amp;$C65,データシート2!$A$1:$SI$1,0),0)</f>
        <v>11.523999999999999</v>
      </c>
      <c r="X65" s="938">
        <f>VLOOKUP($D$3&amp;"_"&amp;X$3,データシート2!$A:$SI,MATCH($R$2&amp;"_"&amp;$C65,データシート2!$A$1:$SI$1,0),0)</f>
        <v>9.3360000000000003</v>
      </c>
      <c r="Y65" s="938">
        <f>VLOOKUP($D$3&amp;"_"&amp;Y$3,データシート2!$A:$SI,MATCH($R$2&amp;"_"&amp;$C65,データシート2!$A$1:$SI$1,0),0)</f>
        <v>8.843</v>
      </c>
      <c r="Z65" s="938">
        <f>VLOOKUP($D$3&amp;"_"&amp;Z$3,データシート2!$A:$SI,MATCH($R$2&amp;"_"&amp;$C65,データシート2!$A$1:$SI$1,0),0)</f>
        <v>5.8810000000000002</v>
      </c>
      <c r="AA65" s="938">
        <f>VLOOKUP($D$3&amp;"_"&amp;AA$3,データシート2!$A:$SI,MATCH($R$2&amp;"_"&amp;$C65,データシート2!$A$1:$SI$1,0),0)</f>
        <v>5.5709999999999997</v>
      </c>
      <c r="AB65" s="939">
        <f>VLOOKUP($D$3&amp;"_"&amp;AB$3,データシート2!$A:$SI,MATCH($R$2&amp;"_"&amp;$C65,データシート2!$A$1:$SI$1,0),0)</f>
        <v>5.7619999999999996</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3.056</v>
      </c>
      <c r="AB66" s="939">
        <f>VLOOKUP($D$3&amp;"_"&amp;AB$3,データシート2!$A:$SI,MATCH($R$2&amp;"_"&amp;$C66,データシート2!$A$1:$SI$1,0),0)</f>
        <v>2.93</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2</v>
      </c>
      <c r="H68" s="734">
        <f>VLOOKUP($D$3&amp;"_"&amp;H$3,データシート2!$A:$SI,MATCH($G$2&amp;"_"&amp;$B68,データシート2!$A$1:$SI$1,0),0)</f>
        <v>3</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8.23</v>
      </c>
      <c r="S68" s="925">
        <f>VLOOKUP($D$3&amp;"_"&amp;S$3,データシート2!$A:$SI,MATCH($R$2&amp;"_"&amp;$B68,データシート2!$A$1:$SI$1,0),0)</f>
        <v>15.98</v>
      </c>
      <c r="T68" s="925">
        <f>VLOOKUP($D$3&amp;"_"&amp;T$3,データシート2!$A:$SI,MATCH($R$2&amp;"_"&amp;$B68,データシート2!$A$1:$SI$1,0),0)</f>
        <v>5.79</v>
      </c>
      <c r="U68" s="925">
        <f>VLOOKUP($D$3&amp;"_"&amp;U$3,データシート2!$A:$SI,MATCH($R$2&amp;"_"&amp;$B68,データシート2!$A$1:$SI$1,0),0)</f>
        <v>6.8289999999999997</v>
      </c>
      <c r="V68" s="925">
        <f>VLOOKUP($D$3&amp;"_"&amp;V$3,データシート2!$A:$SI,MATCH($R$2&amp;"_"&amp;$B68,データシート2!$A$1:$SI$1,0),0)</f>
        <v>6.4390000000000001</v>
      </c>
      <c r="W68" s="925">
        <f>VLOOKUP($D$3&amp;"_"&amp;W$3,データシート2!$A:$SI,MATCH($R$2&amp;"_"&amp;$B68,データシート2!$A$1:$SI$1,0),0)</f>
        <v>6.2610000000000001</v>
      </c>
      <c r="X68" s="925">
        <f>VLOOKUP($D$3&amp;"_"&amp;X$3,データシート2!$A:$SI,MATCH($R$2&amp;"_"&amp;$B68,データシート2!$A$1:$SI$1,0),0)</f>
        <v>6.1159999999999997</v>
      </c>
      <c r="Y68" s="925">
        <f>VLOOKUP($D$3&amp;"_"&amp;Y$3,データシート2!$A:$SI,MATCH($R$2&amp;"_"&amp;$B68,データシート2!$A$1:$SI$1,0),0)</f>
        <v>6.1230000000000002</v>
      </c>
      <c r="Z68" s="925">
        <f>VLOOKUP($D$3&amp;"_"&amp;Z$3,データシート2!$A:$SI,MATCH($R$2&amp;"_"&amp;$B68,データシート2!$A$1:$SI$1,0),0)</f>
        <v>4.6890000000000001</v>
      </c>
      <c r="AA68" s="925">
        <f>VLOOKUP($D$3&amp;"_"&amp;AA$3,データシート2!$A:$SI,MATCH($R$2&amp;"_"&amp;$B68,データシート2!$A$1:$SI$1,0),0)</f>
        <v>4.1550000000000002</v>
      </c>
      <c r="AB68" s="926">
        <f>VLOOKUP($D$3&amp;"_"&amp;AB$3,データシート2!$A:$SI,MATCH($R$2&amp;"_"&amp;$B68,データシート2!$A$1:$SI$1,0),0)</f>
        <v>4.407</v>
      </c>
    </row>
    <row r="69" spans="2:28" s="745" customFormat="1" ht="16.5" customHeight="1">
      <c r="B69" s="737"/>
      <c r="C69" s="738">
        <v>42</v>
      </c>
      <c r="D69" s="739" t="s">
        <v>578</v>
      </c>
      <c r="E69" s="738"/>
      <c r="F69" s="740"/>
      <c r="G69" s="754">
        <f>VLOOKUP($D$3&amp;"_"&amp;G$3,データシート2!$A:$SI,MATCH($G$2&amp;"_"&amp;$C69,データシート2!$A$1:$SI$1,0),0)</f>
        <v>2</v>
      </c>
      <c r="H69" s="742">
        <f>VLOOKUP($D$3&amp;"_"&amp;H$3,データシート2!$A:$SI,MATCH($G$2&amp;"_"&amp;$C69,データシート2!$A$1:$SI$1,0),0)</f>
        <v>3</v>
      </c>
      <c r="I69" s="742">
        <f>VLOOKUP($D$3&amp;"_"&amp;I$3,データシート2!$A:$SI,MATCH($G$2&amp;"_"&amp;$C69,データシート2!$A$1:$SI$1,0),0)</f>
        <v>1</v>
      </c>
      <c r="J69" s="742">
        <f>VLOOKUP($D$3&amp;"_"&amp;J$3,データシート2!$A:$SI,MATCH($G$2&amp;"_"&amp;$C69,データシート2!$A$1:$SI$1,0),0)</f>
        <v>1</v>
      </c>
      <c r="K69" s="743">
        <f>VLOOKUP($D$3&amp;"_"&amp;K$3,データシート2!$A:$SI,MATCH($G$2&amp;"_"&amp;$C69,データシート2!$A$1:$SI$1,0),0)</f>
        <v>1</v>
      </c>
      <c r="L69" s="743">
        <f>VLOOKUP($D$3&amp;"_"&amp;L$3,データシート2!$A:$SI,MATCH($G$2&amp;"_"&amp;$C69,データシート2!$A$1:$SI$1,0),0)</f>
        <v>1</v>
      </c>
      <c r="M69" s="743">
        <f>VLOOKUP($D$3&amp;"_"&amp;M$3,データシート2!$A:$SI,MATCH($G$2&amp;"_"&amp;$C69,データシート2!$A$1:$SI$1,0),0)</f>
        <v>1</v>
      </c>
      <c r="N69" s="743">
        <f>VLOOKUP($D$3&amp;"_"&amp;N$3,データシート2!$A:$SI,MATCH($G$2&amp;"_"&amp;$C69,データシート2!$A$1:$SI$1,0),0)</f>
        <v>1</v>
      </c>
      <c r="O69" s="743">
        <f>VLOOKUP($D$3&amp;"_"&amp;O$3,データシート2!$A:$SI,MATCH($G$2&amp;"_"&amp;$C69,データシート2!$A$1:$SI$1,0),0)</f>
        <v>1</v>
      </c>
      <c r="P69" s="743">
        <f>VLOOKUP($D$3&amp;"_"&amp;P$3,データシート2!$A:$SI,MATCH($G$2&amp;"_"&amp;$C69,データシート2!$A$1:$SI$1,0),0)</f>
        <v>1</v>
      </c>
      <c r="Q69" s="744">
        <f>VLOOKUP($D$3&amp;"_"&amp;Q$3,データシート2!$A:$SI,MATCH($G$2&amp;"_"&amp;$C69,データシート2!$A$1:$SI$1,0),0)</f>
        <v>1</v>
      </c>
      <c r="R69" s="933">
        <f>VLOOKUP($D$3&amp;"_"&amp;R$3,データシート2!$A:$SI,MATCH($R$2&amp;"_"&amp;$C69,データシート2!$A$1:$SI$1,0),0)</f>
        <v>8.23</v>
      </c>
      <c r="S69" s="928">
        <f>VLOOKUP($D$3&amp;"_"&amp;S$3,データシート2!$A:$SI,MATCH($R$2&amp;"_"&amp;$C69,データシート2!$A$1:$SI$1,0),0)</f>
        <v>15.98</v>
      </c>
      <c r="T69" s="928">
        <f>VLOOKUP($D$3&amp;"_"&amp;T$3,データシート2!$A:$SI,MATCH($R$2&amp;"_"&amp;$C69,データシート2!$A$1:$SI$1,0),0)</f>
        <v>5.79</v>
      </c>
      <c r="U69" s="928">
        <f>VLOOKUP($D$3&amp;"_"&amp;U$3,データシート2!$A:$SI,MATCH($R$2&amp;"_"&amp;$C69,データシート2!$A$1:$SI$1,0),0)</f>
        <v>6.8289999999999997</v>
      </c>
      <c r="V69" s="928">
        <f>VLOOKUP($D$3&amp;"_"&amp;V$3,データシート2!$A:$SI,MATCH($R$2&amp;"_"&amp;$C69,データシート2!$A$1:$SI$1,0),0)</f>
        <v>6.4390000000000001</v>
      </c>
      <c r="W69" s="928">
        <f>VLOOKUP($D$3&amp;"_"&amp;W$3,データシート2!$A:$SI,MATCH($R$2&amp;"_"&amp;$C69,データシート2!$A$1:$SI$1,0),0)</f>
        <v>6.2610000000000001</v>
      </c>
      <c r="X69" s="928">
        <f>VLOOKUP($D$3&amp;"_"&amp;X$3,データシート2!$A:$SI,MATCH($R$2&amp;"_"&amp;$C69,データシート2!$A$1:$SI$1,0),0)</f>
        <v>6.1159999999999997</v>
      </c>
      <c r="Y69" s="928">
        <f>VLOOKUP($D$3&amp;"_"&amp;Y$3,データシート2!$A:$SI,MATCH($R$2&amp;"_"&amp;$C69,データシート2!$A$1:$SI$1,0),0)</f>
        <v>6.1230000000000002</v>
      </c>
      <c r="Z69" s="928">
        <f>VLOOKUP($D$3&amp;"_"&amp;Z$3,データシート2!$A:$SI,MATCH($R$2&amp;"_"&amp;$C69,データシート2!$A$1:$SI$1,0),0)</f>
        <v>4.6890000000000001</v>
      </c>
      <c r="AA69" s="928">
        <f>VLOOKUP($D$3&amp;"_"&amp;AA$3,データシート2!$A:$SI,MATCH($R$2&amp;"_"&amp;$C69,データシート2!$A$1:$SI$1,0),0)</f>
        <v>4.1550000000000002</v>
      </c>
      <c r="AB69" s="929">
        <f>VLOOKUP($D$3&amp;"_"&amp;AB$3,データシート2!$A:$SI,MATCH($R$2&amp;"_"&amp;$C69,データシート2!$A$1:$SI$1,0),0)</f>
        <v>4.407</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8</v>
      </c>
      <c r="I77" s="734">
        <f>VLOOKUP($D$3&amp;"_"&amp;I$3,データシート2!$A:$SI,MATCH($G$2&amp;"_"&amp;$B77,データシート2!$A$1:$SI$1,0),0)</f>
        <v>9</v>
      </c>
      <c r="J77" s="734">
        <f>VLOOKUP($D$3&amp;"_"&amp;J$3,データシート2!$A:$SI,MATCH($G$2&amp;"_"&amp;$B77,データシート2!$A$1:$SI$1,0),0)</f>
        <v>9</v>
      </c>
      <c r="K77" s="735">
        <f>VLOOKUP($D$3&amp;"_"&amp;K$3,データシート2!$A:$SI,MATCH($G$2&amp;"_"&amp;$B77,データシート2!$A$1:$SI$1,0),0)</f>
        <v>7</v>
      </c>
      <c r="L77" s="735">
        <f>VLOOKUP($D$3&amp;"_"&amp;L$3,データシート2!$A:$SI,MATCH($G$2&amp;"_"&amp;$B77,データシート2!$A$1:$SI$1,0),0)</f>
        <v>6</v>
      </c>
      <c r="M77" s="735">
        <f>VLOOKUP($D$3&amp;"_"&amp;M$3,データシート2!$A:$SI,MATCH($G$2&amp;"_"&amp;$B77,データシート2!$A$1:$SI$1,0),0)</f>
        <v>6</v>
      </c>
      <c r="N77" s="735">
        <f>VLOOKUP($D$3&amp;"_"&amp;N$3,データシート2!$A:$SI,MATCH($G$2&amp;"_"&amp;$B77,データシート2!$A$1:$SI$1,0),0)</f>
        <v>7</v>
      </c>
      <c r="O77" s="735">
        <f>VLOOKUP($D$3&amp;"_"&amp;O$3,データシート2!$A:$SI,MATCH($G$2&amp;"_"&amp;$B77,データシート2!$A$1:$SI$1,0),0)</f>
        <v>6</v>
      </c>
      <c r="P77" s="735">
        <f>VLOOKUP($D$3&amp;"_"&amp;P$3,データシート2!$A:$SI,MATCH($G$2&amp;"_"&amp;$B77,データシート2!$A$1:$SI$1,0),0)</f>
        <v>6</v>
      </c>
      <c r="Q77" s="736">
        <f>VLOOKUP($D$3&amp;"_"&amp;Q$3,データシート2!$A:$SI,MATCH($G$2&amp;"_"&amp;$B77,データシート2!$A$1:$SI$1,0),0)</f>
        <v>5</v>
      </c>
      <c r="R77" s="924">
        <f>VLOOKUP($D$3&amp;"_"&amp;R$3,データシート2!$A:$SI,MATCH($R$2&amp;"_"&amp;$B77,データシート2!$A$1:$SI$1,0),0)</f>
        <v>38.840000000000003</v>
      </c>
      <c r="S77" s="925">
        <f>VLOOKUP($D$3&amp;"_"&amp;S$3,データシート2!$A:$SI,MATCH($R$2&amp;"_"&amp;$B77,データシート2!$A$1:$SI$1,0),0)</f>
        <v>79.135999999999996</v>
      </c>
      <c r="T77" s="925">
        <f>VLOOKUP($D$3&amp;"_"&amp;T$3,データシート2!$A:$SI,MATCH($R$2&amp;"_"&amp;$B77,データシート2!$A$1:$SI$1,0),0)</f>
        <v>87.149000000000001</v>
      </c>
      <c r="U77" s="925">
        <f>VLOOKUP($D$3&amp;"_"&amp;U$3,データシート2!$A:$SI,MATCH($R$2&amp;"_"&amp;$B77,データシート2!$A$1:$SI$1,0),0)</f>
        <v>84.358000000000004</v>
      </c>
      <c r="V77" s="925">
        <f>VLOOKUP($D$3&amp;"_"&amp;V$3,データシート2!$A:$SI,MATCH($R$2&amp;"_"&amp;$B77,データシート2!$A$1:$SI$1,0),0)</f>
        <v>61.798000000000002</v>
      </c>
      <c r="W77" s="925">
        <f>VLOOKUP($D$3&amp;"_"&amp;W$3,データシート2!$A:$SI,MATCH($R$2&amp;"_"&amp;$B77,データシート2!$A$1:$SI$1,0),0)</f>
        <v>55.402999999999999</v>
      </c>
      <c r="X77" s="925">
        <f>VLOOKUP($D$3&amp;"_"&amp;X$3,データシート2!$A:$SI,MATCH($R$2&amp;"_"&amp;$B77,データシート2!$A$1:$SI$1,0),0)</f>
        <v>57.308999999999997</v>
      </c>
      <c r="Y77" s="925">
        <f>VLOOKUP($D$3&amp;"_"&amp;Y$3,データシート2!$A:$SI,MATCH($R$2&amp;"_"&amp;$B77,データシート2!$A$1:$SI$1,0),0)</f>
        <v>57.918999999999997</v>
      </c>
      <c r="Z77" s="925">
        <f>VLOOKUP($D$3&amp;"_"&amp;Z$3,データシート2!$A:$SI,MATCH($R$2&amp;"_"&amp;$B77,データシート2!$A$1:$SI$1,0),0)</f>
        <v>53.091999999999999</v>
      </c>
      <c r="AA77" s="925">
        <f>VLOOKUP($D$3&amp;"_"&amp;AA$3,データシート2!$A:$SI,MATCH($R$2&amp;"_"&amp;$B77,データシート2!$A$1:$SI$1,0),0)</f>
        <v>42.654000000000003</v>
      </c>
      <c r="AB77" s="926">
        <f>VLOOKUP($D$3&amp;"_"&amp;AB$3,データシート2!$A:$SI,MATCH($R$2&amp;"_"&amp;$B77,データシート2!$A$1:$SI$1,0),0)</f>
        <v>42.91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3.3959999999999999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1</v>
      </c>
      <c r="H83" s="766">
        <f>VLOOKUP($D$3&amp;"_"&amp;H$3,データシート2!$A:$SI,MATCH($G$2&amp;"_"&amp;$C83,データシート2!$A$1:$SI$1,0),0)</f>
        <v>1</v>
      </c>
      <c r="I83" s="766">
        <f>VLOOKUP($D$3&amp;"_"&amp;I$3,データシート2!$A:$SI,MATCH($G$2&amp;"_"&amp;$C83,データシート2!$A$1:$SI$1,0),0)</f>
        <v>1</v>
      </c>
      <c r="J83" s="766">
        <f>VLOOKUP($D$3&amp;"_"&amp;J$3,データシート2!$A:$SI,MATCH($G$2&amp;"_"&amp;$C83,データシート2!$A$1:$SI$1,0),0)</f>
        <v>1</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2.3610000000000002</v>
      </c>
      <c r="S83" s="938">
        <f>VLOOKUP($D$3&amp;"_"&amp;S$3,データシート2!$A:$SI,MATCH($R$2&amp;"_"&amp;$C83,データシート2!$A$1:$SI$1,0),0)</f>
        <v>2.609</v>
      </c>
      <c r="T83" s="938">
        <f>VLOOKUP($D$3&amp;"_"&amp;T$3,データシート2!$A:$SI,MATCH($R$2&amp;"_"&amp;$C83,データシート2!$A$1:$SI$1,0),0)</f>
        <v>2.84</v>
      </c>
      <c r="U83" s="938">
        <f>VLOOKUP($D$3&amp;"_"&amp;U$3,データシート2!$A:$SI,MATCH($R$2&amp;"_"&amp;$C83,データシート2!$A$1:$SI$1,0),0)</f>
        <v>2.76</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7</v>
      </c>
      <c r="I84" s="766">
        <f>VLOOKUP($D$3&amp;"_"&amp;I$3,データシート2!$A:$SI,MATCH($G$2&amp;"_"&amp;$C84,データシート2!$A$1:$SI$1,0),0)</f>
        <v>8</v>
      </c>
      <c r="J84" s="766">
        <f>VLOOKUP($D$3&amp;"_"&amp;J$3,データシート2!$A:$SI,MATCH($G$2&amp;"_"&amp;$C84,データシート2!$A$1:$SI$1,0),0)</f>
        <v>8</v>
      </c>
      <c r="K84" s="767">
        <f>VLOOKUP($D$3&amp;"_"&amp;K$3,データシート2!$A:$SI,MATCH($G$2&amp;"_"&amp;$C84,データシート2!$A$1:$SI$1,0),0)</f>
        <v>7</v>
      </c>
      <c r="L84" s="767">
        <f>VLOOKUP($D$3&amp;"_"&amp;L$3,データシート2!$A:$SI,MATCH($G$2&amp;"_"&amp;$C84,データシート2!$A$1:$SI$1,0),0)</f>
        <v>6</v>
      </c>
      <c r="M84" s="767">
        <f>VLOOKUP($D$3&amp;"_"&amp;M$3,データシート2!$A:$SI,MATCH($G$2&amp;"_"&amp;$C84,データシート2!$A$1:$SI$1,0),0)</f>
        <v>6</v>
      </c>
      <c r="N84" s="767">
        <f>VLOOKUP($D$3&amp;"_"&amp;N$3,データシート2!$A:$SI,MATCH($G$2&amp;"_"&amp;$C84,データシート2!$A$1:$SI$1,0),0)</f>
        <v>7</v>
      </c>
      <c r="O84" s="767">
        <f>VLOOKUP($D$3&amp;"_"&amp;O$3,データシート2!$A:$SI,MATCH($G$2&amp;"_"&amp;$C84,データシート2!$A$1:$SI$1,0),0)</f>
        <v>6</v>
      </c>
      <c r="P84" s="767">
        <f>VLOOKUP($D$3&amp;"_"&amp;P$3,データシート2!$A:$SI,MATCH($G$2&amp;"_"&amp;$C84,データシート2!$A$1:$SI$1,0),0)</f>
        <v>6</v>
      </c>
      <c r="Q84" s="768">
        <f>VLOOKUP($D$3&amp;"_"&amp;Q$3,データシート2!$A:$SI,MATCH($G$2&amp;"_"&amp;$C84,データシート2!$A$1:$SI$1,0),0)</f>
        <v>4</v>
      </c>
      <c r="R84" s="937">
        <f>VLOOKUP($D$3&amp;"_"&amp;R$3,データシート2!$A:$SI,MATCH($R$2&amp;"_"&amp;$C84,データシート2!$A$1:$SI$1,0),0)</f>
        <v>36.478999999999999</v>
      </c>
      <c r="S84" s="938">
        <f>VLOOKUP($D$3&amp;"_"&amp;S$3,データシート2!$A:$SI,MATCH($R$2&amp;"_"&amp;$C84,データシート2!$A$1:$SI$1,0),0)</f>
        <v>76.527000000000001</v>
      </c>
      <c r="T84" s="938">
        <f>VLOOKUP($D$3&amp;"_"&amp;T$3,データシート2!$A:$SI,MATCH($R$2&amp;"_"&amp;$C84,データシート2!$A$1:$SI$1,0),0)</f>
        <v>84.308999999999997</v>
      </c>
      <c r="U84" s="938">
        <f>VLOOKUP($D$3&amp;"_"&amp;U$3,データシート2!$A:$SI,MATCH($R$2&amp;"_"&amp;$C84,データシート2!$A$1:$SI$1,0),0)</f>
        <v>81.597999999999999</v>
      </c>
      <c r="V84" s="938">
        <f>VLOOKUP($D$3&amp;"_"&amp;V$3,データシート2!$A:$SI,MATCH($R$2&amp;"_"&amp;$C84,データシート2!$A$1:$SI$1,0),0)</f>
        <v>61.798000000000002</v>
      </c>
      <c r="W84" s="938">
        <f>VLOOKUP($D$3&amp;"_"&amp;W$3,データシート2!$A:$SI,MATCH($R$2&amp;"_"&amp;$C84,データシート2!$A$1:$SI$1,0),0)</f>
        <v>55.402999999999999</v>
      </c>
      <c r="X84" s="938">
        <f>VLOOKUP($D$3&amp;"_"&amp;X$3,データシート2!$A:$SI,MATCH($R$2&amp;"_"&amp;$C84,データシート2!$A$1:$SI$1,0),0)</f>
        <v>57.308999999999997</v>
      </c>
      <c r="Y84" s="938">
        <f>VLOOKUP($D$3&amp;"_"&amp;Y$3,データシート2!$A:$SI,MATCH($R$2&amp;"_"&amp;$C84,データシート2!$A$1:$SI$1,0),0)</f>
        <v>57.918999999999997</v>
      </c>
      <c r="Z84" s="938">
        <f>VLOOKUP($D$3&amp;"_"&amp;Z$3,データシート2!$A:$SI,MATCH($R$2&amp;"_"&amp;$C84,データシート2!$A$1:$SI$1,0),0)</f>
        <v>53.091999999999999</v>
      </c>
      <c r="AA84" s="938">
        <f>VLOOKUP($D$3&amp;"_"&amp;AA$3,データシート2!$A:$SI,MATCH($R$2&amp;"_"&amp;$C84,データシート2!$A$1:$SI$1,0),0)</f>
        <v>42.654000000000003</v>
      </c>
      <c r="AB84" s="939">
        <f>VLOOKUP($D$3&amp;"_"&amp;AB$3,データシート2!$A:$SI,MATCH($R$2&amp;"_"&amp;$C84,データシート2!$A$1:$SI$1,0),0)</f>
        <v>39.514000000000003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6</v>
      </c>
      <c r="H90" s="734">
        <f>VLOOKUP($D$3&amp;"_"&amp;H$3,データシート2!$A:$SI,MATCH($G$2&amp;"_"&amp;$B90,データシート2!$A$1:$SI$1,0),0)</f>
        <v>6</v>
      </c>
      <c r="I90" s="734">
        <f>VLOOKUP($D$3&amp;"_"&amp;I$3,データシート2!$A:$SI,MATCH($G$2&amp;"_"&amp;$B90,データシート2!$A$1:$SI$1,0),0)</f>
        <v>3</v>
      </c>
      <c r="J90" s="734">
        <f>VLOOKUP($D$3&amp;"_"&amp;J$3,データシート2!$A:$SI,MATCH($G$2&amp;"_"&amp;$B90,データシート2!$A$1:$SI$1,0),0)</f>
        <v>4</v>
      </c>
      <c r="K90" s="735">
        <f>VLOOKUP($D$3&amp;"_"&amp;K$3,データシート2!$A:$SI,MATCH($G$2&amp;"_"&amp;$B90,データシート2!$A$1:$SI$1,0),0)</f>
        <v>4</v>
      </c>
      <c r="L90" s="735">
        <f>VLOOKUP($D$3&amp;"_"&amp;L$3,データシート2!$A:$SI,MATCH($G$2&amp;"_"&amp;$B90,データシート2!$A$1:$SI$1,0),0)</f>
        <v>4</v>
      </c>
      <c r="M90" s="735">
        <f>VLOOKUP($D$3&amp;"_"&amp;M$3,データシート2!$A:$SI,MATCH($G$2&amp;"_"&amp;$B90,データシート2!$A$1:$SI$1,0),0)</f>
        <v>3</v>
      </c>
      <c r="N90" s="735">
        <f>VLOOKUP($D$3&amp;"_"&amp;N$3,データシート2!$A:$SI,MATCH($G$2&amp;"_"&amp;$B90,データシート2!$A$1:$SI$1,0),0)</f>
        <v>3</v>
      </c>
      <c r="O90" s="735">
        <f>VLOOKUP($D$3&amp;"_"&amp;O$3,データシート2!$A:$SI,MATCH($G$2&amp;"_"&amp;$B90,データシート2!$A$1:$SI$1,0),0)</f>
        <v>4</v>
      </c>
      <c r="P90" s="735">
        <f>VLOOKUP($D$3&amp;"_"&amp;P$3,データシート2!$A:$SI,MATCH($G$2&amp;"_"&amp;$B90,データシート2!$A$1:$SI$1,0),0)</f>
        <v>4</v>
      </c>
      <c r="Q90" s="736">
        <f>VLOOKUP($D$3&amp;"_"&amp;Q$3,データシート2!$A:$SI,MATCH($G$2&amp;"_"&amp;$B90,データシート2!$A$1:$SI$1,0),0)</f>
        <v>4</v>
      </c>
      <c r="R90" s="924">
        <f>VLOOKUP($D$3&amp;"_"&amp;R$3,データシート2!$A:$SI,MATCH($R$2&amp;"_"&amp;$B90,データシート2!$A$1:$SI$1,0),0)</f>
        <v>29.472999999999999</v>
      </c>
      <c r="S90" s="925">
        <f>VLOOKUP($D$3&amp;"_"&amp;S$3,データシート2!$A:$SI,MATCH($R$2&amp;"_"&amp;$B90,データシート2!$A$1:$SI$1,0),0)</f>
        <v>33.088999999999999</v>
      </c>
      <c r="T90" s="925">
        <f>VLOOKUP($D$3&amp;"_"&amp;T$3,データシート2!$A:$SI,MATCH($R$2&amp;"_"&amp;$B90,データシート2!$A$1:$SI$1,0),0)</f>
        <v>21.26</v>
      </c>
      <c r="U90" s="925">
        <f>VLOOKUP($D$3&amp;"_"&amp;U$3,データシート2!$A:$SI,MATCH($R$2&amp;"_"&amp;$B90,データシート2!$A$1:$SI$1,0),0)</f>
        <v>29.72</v>
      </c>
      <c r="V90" s="925">
        <f>VLOOKUP($D$3&amp;"_"&amp;V$3,データシート2!$A:$SI,MATCH($R$2&amp;"_"&amp;$B90,データシート2!$A$1:$SI$1,0),0)</f>
        <v>28.097999999999999</v>
      </c>
      <c r="W90" s="925">
        <f>VLOOKUP($D$3&amp;"_"&amp;W$3,データシート2!$A:$SI,MATCH($R$2&amp;"_"&amp;$B90,データシート2!$A$1:$SI$1,0),0)</f>
        <v>27.933</v>
      </c>
      <c r="X90" s="925">
        <f>VLOOKUP($D$3&amp;"_"&amp;X$3,データシート2!$A:$SI,MATCH($R$2&amp;"_"&amp;$B90,データシート2!$A$1:$SI$1,0),0)</f>
        <v>21.251999999999999</v>
      </c>
      <c r="Y90" s="925">
        <f>VLOOKUP($D$3&amp;"_"&amp;Y$3,データシート2!$A:$SI,MATCH($R$2&amp;"_"&amp;$B90,データシート2!$A$1:$SI$1,0),0)</f>
        <v>20.538</v>
      </c>
      <c r="Z90" s="925">
        <f>VLOOKUP($D$3&amp;"_"&amp;Z$3,データシート2!$A:$SI,MATCH($R$2&amp;"_"&amp;$B90,データシート2!$A$1:$SI$1,0),0)</f>
        <v>23.501000000000001</v>
      </c>
      <c r="AA90" s="925">
        <f>VLOOKUP($D$3&amp;"_"&amp;AA$3,データシート2!$A:$SI,MATCH($R$2&amp;"_"&amp;$B90,データシート2!$A$1:$SI$1,0),0)</f>
        <v>21.364999999999998</v>
      </c>
      <c r="AB90" s="926">
        <f>VLOOKUP($D$3&amp;"_"&amp;AB$3,データシート2!$A:$SI,MATCH($R$2&amp;"_"&amp;$B90,データシート2!$A$1:$SI$1,0),0)</f>
        <v>19.914000000000001</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0</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7.7270000000000003</v>
      </c>
      <c r="S91" s="928">
        <f>VLOOKUP($D$3&amp;"_"&amp;S$3,データシート2!$A:$SI,MATCH($R$2&amp;"_"&amp;$C91,データシート2!$A$1:$SI$1,0),0)</f>
        <v>8.8190000000000008</v>
      </c>
      <c r="T91" s="928">
        <f>VLOOKUP($D$3&amp;"_"&amp;T$3,データシート2!$A:$SI,MATCH($R$2&amp;"_"&amp;$C91,データシート2!$A$1:$SI$1,0),0)</f>
        <v>0</v>
      </c>
      <c r="U91" s="928">
        <f>VLOOKUP($D$3&amp;"_"&amp;U$3,データシート2!$A:$SI,MATCH($R$2&amp;"_"&amp;$C91,データシート2!$A$1:$SI$1,0),0)</f>
        <v>8.9160000000000004</v>
      </c>
      <c r="V91" s="928">
        <f>VLOOKUP($D$3&amp;"_"&amp;V$3,データシート2!$A:$SI,MATCH($R$2&amp;"_"&amp;$C91,データシート2!$A$1:$SI$1,0),0)</f>
        <v>8.6620000000000008</v>
      </c>
      <c r="W91" s="928">
        <f>VLOOKUP($D$3&amp;"_"&amp;W$3,データシート2!$A:$SI,MATCH($R$2&amp;"_"&amp;$C91,データシート2!$A$1:$SI$1,0),0)</f>
        <v>8.5879999999999992</v>
      </c>
      <c r="X91" s="928">
        <f>VLOOKUP($D$3&amp;"_"&amp;X$3,データシート2!$A:$SI,MATCH($R$2&amp;"_"&amp;$C91,データシート2!$A$1:$SI$1,0),0)</f>
        <v>8.34</v>
      </c>
      <c r="Y91" s="928">
        <f>VLOOKUP($D$3&amp;"_"&amp;Y$3,データシート2!$A:$SI,MATCH($R$2&amp;"_"&amp;$C91,データシート2!$A$1:$SI$1,0),0)</f>
        <v>8.0939999999999994</v>
      </c>
      <c r="Z91" s="928">
        <f>VLOOKUP($D$3&amp;"_"&amp;Z$3,データシート2!$A:$SI,MATCH($R$2&amp;"_"&amp;$C91,データシート2!$A$1:$SI$1,0),0)</f>
        <v>7.1360000000000001</v>
      </c>
      <c r="AA91" s="928">
        <f>VLOOKUP($D$3&amp;"_"&amp;AA$3,データシート2!$A:$SI,MATCH($R$2&amp;"_"&amp;$C91,データシート2!$A$1:$SI$1,0),0)</f>
        <v>6.8150000000000004</v>
      </c>
      <c r="AB91" s="929">
        <f>VLOOKUP($D$3&amp;"_"&amp;AB$3,データシート2!$A:$SI,MATCH($R$2&amp;"_"&amp;$C91,データシート2!$A$1:$SI$1,0),0)</f>
        <v>6.4139999999999997</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2.8050000000000002</v>
      </c>
      <c r="S92" s="938">
        <f>VLOOKUP($D$3&amp;"_"&amp;S$3,データシート2!$A:$SI,MATCH($R$2&amp;"_"&amp;$C92,データシート2!$A$1:$SI$1,0),0)</f>
        <v>3.2690000000000001</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4.3499999999999996</v>
      </c>
      <c r="AA93" s="938">
        <f>VLOOKUP($D$3&amp;"_"&amp;AA$3,データシート2!$A:$SI,MATCH($R$2&amp;"_"&amp;$C93,データシート2!$A$1:$SI$1,0),0)</f>
        <v>3.629</v>
      </c>
      <c r="AB93" s="939">
        <f>VLOOKUP($D$3&amp;"_"&amp;AB$3,データシート2!$A:$SI,MATCH($R$2&amp;"_"&amp;$C93,データシート2!$A$1:$SI$1,0),0)</f>
        <v>3.125</v>
      </c>
    </row>
    <row r="94" spans="2:28" s="745" customFormat="1" ht="16.5" customHeight="1">
      <c r="B94" s="737"/>
      <c r="C94" s="762">
        <v>65</v>
      </c>
      <c r="D94" s="763" t="s">
        <v>605</v>
      </c>
      <c r="E94" s="762"/>
      <c r="F94" s="764"/>
      <c r="G94" s="765">
        <f>VLOOKUP($D$3&amp;"_"&amp;G$3,データシート2!$A:$SI,MATCH($G$2&amp;"_"&amp;$C94,データシート2!$A$1:$SI$1,0),0)</f>
        <v>3</v>
      </c>
      <c r="H94" s="766">
        <f>VLOOKUP($D$3&amp;"_"&amp;H$3,データシート2!$A:$SI,MATCH($G$2&amp;"_"&amp;$C94,データシート2!$A$1:$SI$1,0),0)</f>
        <v>3</v>
      </c>
      <c r="I94" s="766">
        <f>VLOOKUP($D$3&amp;"_"&amp;I$3,データシート2!$A:$SI,MATCH($G$2&amp;"_"&amp;$C94,データシート2!$A$1:$SI$1,0),0)</f>
        <v>2</v>
      </c>
      <c r="J94" s="766">
        <f>VLOOKUP($D$3&amp;"_"&amp;J$3,データシート2!$A:$SI,MATCH($G$2&amp;"_"&amp;$C94,データシート2!$A$1:$SI$1,0),0)</f>
        <v>2</v>
      </c>
      <c r="K94" s="767">
        <f>VLOOKUP($D$3&amp;"_"&amp;K$3,データシート2!$A:$SI,MATCH($G$2&amp;"_"&amp;$C94,データシート2!$A$1:$SI$1,0),0)</f>
        <v>2</v>
      </c>
      <c r="L94" s="767">
        <f>VLOOKUP($D$3&amp;"_"&amp;L$3,データシート2!$A:$SI,MATCH($G$2&amp;"_"&amp;$C94,データシート2!$A$1:$SI$1,0),0)</f>
        <v>2</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16.190999999999999</v>
      </c>
      <c r="S94" s="938">
        <f>VLOOKUP($D$3&amp;"_"&amp;S$3,データシート2!$A:$SI,MATCH($R$2&amp;"_"&amp;$C94,データシート2!$A$1:$SI$1,0),0)</f>
        <v>17.789000000000001</v>
      </c>
      <c r="T94" s="938">
        <f>VLOOKUP($D$3&amp;"_"&amp;T$3,データシート2!$A:$SI,MATCH($R$2&amp;"_"&amp;$C94,データシート2!$A$1:$SI$1,0),0)</f>
        <v>17.87</v>
      </c>
      <c r="U94" s="938">
        <f>VLOOKUP($D$3&amp;"_"&amp;U$3,データシート2!$A:$SI,MATCH($R$2&amp;"_"&amp;$C94,データシート2!$A$1:$SI$1,0),0)</f>
        <v>17.527000000000001</v>
      </c>
      <c r="V94" s="938">
        <f>VLOOKUP($D$3&amp;"_"&amp;V$3,データシート2!$A:$SI,MATCH($R$2&amp;"_"&amp;$C94,データシート2!$A$1:$SI$1,0),0)</f>
        <v>16.713000000000001</v>
      </c>
      <c r="W94" s="938">
        <f>VLOOKUP($D$3&amp;"_"&amp;W$3,データシート2!$A:$SI,MATCH($R$2&amp;"_"&amp;$C94,データシート2!$A$1:$SI$1,0),0)</f>
        <v>16.643999999999998</v>
      </c>
      <c r="X94" s="938">
        <f>VLOOKUP($D$3&amp;"_"&amp;X$3,データシート2!$A:$SI,MATCH($R$2&amp;"_"&amp;$C94,データシート2!$A$1:$SI$1,0),0)</f>
        <v>10.311999999999999</v>
      </c>
      <c r="Y94" s="938">
        <f>VLOOKUP($D$3&amp;"_"&amp;Y$3,データシート2!$A:$SI,MATCH($R$2&amp;"_"&amp;$C94,データシート2!$A$1:$SI$1,0),0)</f>
        <v>9.6660000000000004</v>
      </c>
      <c r="Z94" s="938">
        <f>VLOOKUP($D$3&amp;"_"&amp;Z$3,データシート2!$A:$SI,MATCH($R$2&amp;"_"&amp;$C94,データシート2!$A$1:$SI$1,0),0)</f>
        <v>9.3219999999999992</v>
      </c>
      <c r="AA94" s="938">
        <f>VLOOKUP($D$3&amp;"_"&amp;AA$3,データシート2!$A:$SI,MATCH($R$2&amp;"_"&amp;$C94,データシート2!$A$1:$SI$1,0),0)</f>
        <v>8.4209999999999994</v>
      </c>
      <c r="AB94" s="939">
        <f>VLOOKUP($D$3&amp;"_"&amp;AB$3,データシート2!$A:$SI,MATCH($R$2&amp;"_"&amp;$C94,データシート2!$A$1:$SI$1,0),0)</f>
        <v>7.8659999999999997</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2.75</v>
      </c>
      <c r="S96" s="931">
        <f>VLOOKUP($D$3&amp;"_"&amp;S$3,データシート2!$A:$SI,MATCH($R$2&amp;"_"&amp;$C96,データシート2!$A$1:$SI$1,0),0)</f>
        <v>3.2120000000000002</v>
      </c>
      <c r="T96" s="931">
        <f>VLOOKUP($D$3&amp;"_"&amp;T$3,データシート2!$A:$SI,MATCH($R$2&amp;"_"&amp;$C96,データシート2!$A$1:$SI$1,0),0)</f>
        <v>3.39</v>
      </c>
      <c r="U96" s="931">
        <f>VLOOKUP($D$3&amp;"_"&amp;U$3,データシート2!$A:$SI,MATCH($R$2&amp;"_"&amp;$C96,データシート2!$A$1:$SI$1,0),0)</f>
        <v>3.2770000000000001</v>
      </c>
      <c r="V96" s="931">
        <f>VLOOKUP($D$3&amp;"_"&amp;V$3,データシート2!$A:$SI,MATCH($R$2&amp;"_"&amp;$C96,データシート2!$A$1:$SI$1,0),0)</f>
        <v>2.7229999999999999</v>
      </c>
      <c r="W96" s="931">
        <f>VLOOKUP($D$3&amp;"_"&amp;W$3,データシート2!$A:$SI,MATCH($R$2&amp;"_"&amp;$C96,データシート2!$A$1:$SI$1,0),0)</f>
        <v>2.7010000000000001</v>
      </c>
      <c r="X96" s="931">
        <f>VLOOKUP($D$3&amp;"_"&amp;X$3,データシート2!$A:$SI,MATCH($R$2&amp;"_"&amp;$C96,データシート2!$A$1:$SI$1,0),0)</f>
        <v>2.6</v>
      </c>
      <c r="Y96" s="931">
        <f>VLOOKUP($D$3&amp;"_"&amp;Y$3,データシート2!$A:$SI,MATCH($R$2&amp;"_"&amp;$C96,データシート2!$A$1:$SI$1,0),0)</f>
        <v>2.778</v>
      </c>
      <c r="Z96" s="931">
        <f>VLOOKUP($D$3&amp;"_"&amp;Z$3,データシート2!$A:$SI,MATCH($R$2&amp;"_"&amp;$C96,データシート2!$A$1:$SI$1,0),0)</f>
        <v>2.6930000000000001</v>
      </c>
      <c r="AA96" s="931">
        <f>VLOOKUP($D$3&amp;"_"&amp;AA$3,データシート2!$A:$SI,MATCH($R$2&amp;"_"&amp;$C96,データシート2!$A$1:$SI$1,0),0)</f>
        <v>2.5</v>
      </c>
      <c r="AB96" s="932">
        <f>VLOOKUP($D$3&amp;"_"&amp;AB$3,データシート2!$A:$SI,MATCH($R$2&amp;"_"&amp;$C96,データシート2!$A$1:$SI$1,0),0)</f>
        <v>2.5089999999999999</v>
      </c>
    </row>
    <row r="97" spans="2:28" s="21" customFormat="1" ht="20.45" customHeight="1">
      <c r="B97" s="729" t="s">
        <v>608</v>
      </c>
      <c r="C97" s="730" t="s">
        <v>609</v>
      </c>
      <c r="D97" s="731"/>
      <c r="E97" s="732"/>
      <c r="F97" s="731"/>
      <c r="G97" s="733">
        <f>VLOOKUP($D$3&amp;"_"&amp;G$3,データシート2!$A:$SI,MATCH($G$2&amp;"_"&amp;$B97,データシート2!$A$1:$SI$1,0),0)</f>
        <v>12</v>
      </c>
      <c r="H97" s="734">
        <f>VLOOKUP($D$3&amp;"_"&amp;H$3,データシート2!$A:$SI,MATCH($G$2&amp;"_"&amp;$B97,データシート2!$A$1:$SI$1,0),0)</f>
        <v>12</v>
      </c>
      <c r="I97" s="734">
        <f>VLOOKUP($D$3&amp;"_"&amp;I$3,データシート2!$A:$SI,MATCH($G$2&amp;"_"&amp;$B97,データシート2!$A$1:$SI$1,0),0)</f>
        <v>12</v>
      </c>
      <c r="J97" s="734">
        <f>VLOOKUP($D$3&amp;"_"&amp;J$3,データシート2!$A:$SI,MATCH($G$2&amp;"_"&amp;$B97,データシート2!$A$1:$SI$1,0),0)</f>
        <v>14</v>
      </c>
      <c r="K97" s="735">
        <f>VLOOKUP($D$3&amp;"_"&amp;K$3,データシート2!$A:$SI,MATCH($G$2&amp;"_"&amp;$B97,データシート2!$A$1:$SI$1,0),0)</f>
        <v>14</v>
      </c>
      <c r="L97" s="735">
        <f>VLOOKUP($D$3&amp;"_"&amp;L$3,データシート2!$A:$SI,MATCH($G$2&amp;"_"&amp;$B97,データシート2!$A$1:$SI$1,0),0)</f>
        <v>12</v>
      </c>
      <c r="M97" s="735">
        <f>VLOOKUP($D$3&amp;"_"&amp;M$3,データシート2!$A:$SI,MATCH($G$2&amp;"_"&amp;$B97,データシート2!$A$1:$SI$1,0),0)</f>
        <v>9</v>
      </c>
      <c r="N97" s="735">
        <f>VLOOKUP($D$3&amp;"_"&amp;N$3,データシート2!$A:$SI,MATCH($G$2&amp;"_"&amp;$B97,データシート2!$A$1:$SI$1,0),0)</f>
        <v>11</v>
      </c>
      <c r="O97" s="735">
        <f>VLOOKUP($D$3&amp;"_"&amp;O$3,データシート2!$A:$SI,MATCH($G$2&amp;"_"&amp;$B97,データシート2!$A$1:$SI$1,0),0)</f>
        <v>11</v>
      </c>
      <c r="P97" s="735">
        <f>VLOOKUP($D$3&amp;"_"&amp;P$3,データシート2!$A:$SI,MATCH($G$2&amp;"_"&amp;$B97,データシート2!$A$1:$SI$1,0),0)</f>
        <v>13</v>
      </c>
      <c r="Q97" s="736">
        <f>VLOOKUP($D$3&amp;"_"&amp;Q$3,データシート2!$A:$SI,MATCH($G$2&amp;"_"&amp;$B97,データシート2!$A$1:$SI$1,0),0)</f>
        <v>15</v>
      </c>
      <c r="R97" s="924">
        <f>VLOOKUP($D$3&amp;"_"&amp;R$3,データシート2!$A:$SI,MATCH($R$2&amp;"_"&amp;$B97,データシート2!$A$1:$SI$1,0),0)</f>
        <v>92.724000000000004</v>
      </c>
      <c r="S97" s="925">
        <f>VLOOKUP($D$3&amp;"_"&amp;S$3,データシート2!$A:$SI,MATCH($R$2&amp;"_"&amp;$B97,データシート2!$A$1:$SI$1,0),0)</f>
        <v>105.595</v>
      </c>
      <c r="T97" s="925">
        <f>VLOOKUP($D$3&amp;"_"&amp;T$3,データシート2!$A:$SI,MATCH($R$2&amp;"_"&amp;$B97,データシート2!$A$1:$SI$1,0),0)</f>
        <v>104.392</v>
      </c>
      <c r="U97" s="925">
        <f>VLOOKUP($D$3&amp;"_"&amp;U$3,データシート2!$A:$SI,MATCH($R$2&amp;"_"&amp;$B97,データシート2!$A$1:$SI$1,0),0)</f>
        <v>98.861000000000004</v>
      </c>
      <c r="V97" s="925">
        <f>VLOOKUP($D$3&amp;"_"&amp;V$3,データシート2!$A:$SI,MATCH($R$2&amp;"_"&amp;$B97,データシート2!$A$1:$SI$1,0),0)</f>
        <v>98.712000000000003</v>
      </c>
      <c r="W97" s="925">
        <f>VLOOKUP($D$3&amp;"_"&amp;W$3,データシート2!$A:$SI,MATCH($R$2&amp;"_"&amp;$B97,データシート2!$A$1:$SI$1,0),0)</f>
        <v>90.643000000000001</v>
      </c>
      <c r="X97" s="925">
        <f>VLOOKUP($D$3&amp;"_"&amp;X$3,データシート2!$A:$SI,MATCH($R$2&amp;"_"&amp;$B97,データシート2!$A$1:$SI$1,0),0)</f>
        <v>74.475999999999999</v>
      </c>
      <c r="Y97" s="925">
        <f>VLOOKUP($D$3&amp;"_"&amp;Y$3,データシート2!$A:$SI,MATCH($R$2&amp;"_"&amp;$B97,データシート2!$A$1:$SI$1,0),0)</f>
        <v>71.971999999999994</v>
      </c>
      <c r="Z97" s="925">
        <f>VLOOKUP($D$3&amp;"_"&amp;Z$3,データシート2!$A:$SI,MATCH($R$2&amp;"_"&amp;$B97,データシート2!$A$1:$SI$1,0),0)</f>
        <v>77.141999999999996</v>
      </c>
      <c r="AA97" s="925">
        <f>VLOOKUP($D$3&amp;"_"&amp;AA$3,データシート2!$A:$SI,MATCH($R$2&amp;"_"&amp;$B97,データシート2!$A$1:$SI$1,0),0)</f>
        <v>81.787000000000006</v>
      </c>
      <c r="AB97" s="926">
        <f>VLOOKUP($D$3&amp;"_"&amp;AB$3,データシート2!$A:$SI,MATCH($R$2&amp;"_"&amp;$B97,データシート2!$A$1:$SI$1,0),0)</f>
        <v>88.037000000000006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12</v>
      </c>
      <c r="H99" s="766">
        <f>VLOOKUP($D$3&amp;"_"&amp;H$3,データシート2!$A:$SI,MATCH($G$2&amp;"_"&amp;$C99,データシート2!$A$1:$SI$1,0),0)</f>
        <v>12</v>
      </c>
      <c r="I99" s="766">
        <f>VLOOKUP($D$3&amp;"_"&amp;I$3,データシート2!$A:$SI,MATCH($G$2&amp;"_"&amp;$C99,データシート2!$A$1:$SI$1,0),0)</f>
        <v>12</v>
      </c>
      <c r="J99" s="766">
        <f>VLOOKUP($D$3&amp;"_"&amp;J$3,データシート2!$A:$SI,MATCH($G$2&amp;"_"&amp;$C99,データシート2!$A$1:$SI$1,0),0)</f>
        <v>14</v>
      </c>
      <c r="K99" s="767">
        <f>VLOOKUP($D$3&amp;"_"&amp;K$3,データシート2!$A:$SI,MATCH($G$2&amp;"_"&amp;$C99,データシート2!$A$1:$SI$1,0),0)</f>
        <v>14</v>
      </c>
      <c r="L99" s="767">
        <f>VLOOKUP($D$3&amp;"_"&amp;L$3,データシート2!$A:$SI,MATCH($G$2&amp;"_"&amp;$C99,データシート2!$A$1:$SI$1,0),0)</f>
        <v>12</v>
      </c>
      <c r="M99" s="767">
        <f>VLOOKUP($D$3&amp;"_"&amp;M$3,データシート2!$A:$SI,MATCH($G$2&amp;"_"&amp;$C99,データシート2!$A$1:$SI$1,0),0)</f>
        <v>9</v>
      </c>
      <c r="N99" s="767">
        <f>VLOOKUP($D$3&amp;"_"&amp;N$3,データシート2!$A:$SI,MATCH($G$2&amp;"_"&amp;$C99,データシート2!$A$1:$SI$1,0),0)</f>
        <v>11</v>
      </c>
      <c r="O99" s="767">
        <f>VLOOKUP($D$3&amp;"_"&amp;O$3,データシート2!$A:$SI,MATCH($G$2&amp;"_"&amp;$C99,データシート2!$A$1:$SI$1,0),0)</f>
        <v>11</v>
      </c>
      <c r="P99" s="767">
        <f>VLOOKUP($D$3&amp;"_"&amp;P$3,データシート2!$A:$SI,MATCH($G$2&amp;"_"&amp;$C99,データシート2!$A$1:$SI$1,0),0)</f>
        <v>13</v>
      </c>
      <c r="Q99" s="768">
        <f>VLOOKUP($D$3&amp;"_"&amp;Q$3,データシート2!$A:$SI,MATCH($G$2&amp;"_"&amp;$C99,データシート2!$A$1:$SI$1,0),0)</f>
        <v>15</v>
      </c>
      <c r="R99" s="937">
        <f>VLOOKUP($D$3&amp;"_"&amp;R$3,データシート2!$A:$SI,MATCH($R$2&amp;"_"&amp;$C99,データシート2!$A$1:$SI$1,0),0)</f>
        <v>92.724000000000004</v>
      </c>
      <c r="S99" s="938">
        <f>VLOOKUP($D$3&amp;"_"&amp;S$3,データシート2!$A:$SI,MATCH($R$2&amp;"_"&amp;$C99,データシート2!$A$1:$SI$1,0),0)</f>
        <v>105.595</v>
      </c>
      <c r="T99" s="938">
        <f>VLOOKUP($D$3&amp;"_"&amp;T$3,データシート2!$A:$SI,MATCH($R$2&amp;"_"&amp;$C99,データシート2!$A$1:$SI$1,0),0)</f>
        <v>104.392</v>
      </c>
      <c r="U99" s="938">
        <f>VLOOKUP($D$3&amp;"_"&amp;U$3,データシート2!$A:$SI,MATCH($R$2&amp;"_"&amp;$C99,データシート2!$A$1:$SI$1,0),0)</f>
        <v>98.861000000000004</v>
      </c>
      <c r="V99" s="938">
        <f>VLOOKUP($D$3&amp;"_"&amp;V$3,データシート2!$A:$SI,MATCH($R$2&amp;"_"&amp;$C99,データシート2!$A$1:$SI$1,0),0)</f>
        <v>98.712000000000003</v>
      </c>
      <c r="W99" s="938">
        <f>VLOOKUP($D$3&amp;"_"&amp;W$3,データシート2!$A:$SI,MATCH($R$2&amp;"_"&amp;$C99,データシート2!$A$1:$SI$1,0),0)</f>
        <v>90.643000000000001</v>
      </c>
      <c r="X99" s="938">
        <f>VLOOKUP($D$3&amp;"_"&amp;X$3,データシート2!$A:$SI,MATCH($R$2&amp;"_"&amp;$C99,データシート2!$A$1:$SI$1,0),0)</f>
        <v>74.475999999999999</v>
      </c>
      <c r="Y99" s="938">
        <f>VLOOKUP($D$3&amp;"_"&amp;Y$3,データシート2!$A:$SI,MATCH($R$2&amp;"_"&amp;$C99,データシート2!$A$1:$SI$1,0),0)</f>
        <v>71.971999999999994</v>
      </c>
      <c r="Z99" s="938">
        <f>VLOOKUP($D$3&amp;"_"&amp;Z$3,データシート2!$A:$SI,MATCH($R$2&amp;"_"&amp;$C99,データシート2!$A$1:$SI$1,0),0)</f>
        <v>77.141999999999996</v>
      </c>
      <c r="AA99" s="938">
        <f>VLOOKUP($D$3&amp;"_"&amp;AA$3,データシート2!$A:$SI,MATCH($R$2&amp;"_"&amp;$C99,データシート2!$A$1:$SI$1,0),0)</f>
        <v>81.787000000000006</v>
      </c>
      <c r="AB99" s="939">
        <f>VLOOKUP($D$3&amp;"_"&amp;AB$3,データシート2!$A:$SI,MATCH($R$2&amp;"_"&amp;$C99,データシート2!$A$1:$SI$1,0),0)</f>
        <v>88.037000000000006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2</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5.4050000000000002</v>
      </c>
      <c r="S106" s="925">
        <f>VLOOKUP($D$3&amp;"_"&amp;S$3,データシート2!$A:$SI,MATCH($R$2&amp;"_"&amp;$B106,データシート2!$A$1:$SI$1,0),0)</f>
        <v>14.491</v>
      </c>
      <c r="T106" s="925">
        <f>VLOOKUP($D$3&amp;"_"&amp;T$3,データシート2!$A:$SI,MATCH($R$2&amp;"_"&amp;$B106,データシート2!$A$1:$SI$1,0),0)</f>
        <v>6.8780000000000001</v>
      </c>
      <c r="U106" s="925">
        <f>VLOOKUP($D$3&amp;"_"&amp;U$3,データシート2!$A:$SI,MATCH($R$2&amp;"_"&amp;$B106,データシート2!$A$1:$SI$1,0),0)</f>
        <v>15.069000000000001</v>
      </c>
      <c r="V106" s="925">
        <f>VLOOKUP($D$3&amp;"_"&amp;V$3,データシート2!$A:$SI,MATCH($R$2&amp;"_"&amp;$B106,データシート2!$A$1:$SI$1,0),0)</f>
        <v>14.605</v>
      </c>
      <c r="W106" s="925">
        <f>VLOOKUP($D$3&amp;"_"&amp;W$3,データシート2!$A:$SI,MATCH($R$2&amp;"_"&amp;$B106,データシート2!$A$1:$SI$1,0),0)</f>
        <v>11.727</v>
      </c>
      <c r="X106" s="925">
        <f>VLOOKUP($D$3&amp;"_"&amp;X$3,データシート2!$A:$SI,MATCH($R$2&amp;"_"&amp;$B106,データシート2!$A$1:$SI$1,0),0)</f>
        <v>10.395</v>
      </c>
      <c r="Y106" s="925">
        <f>VLOOKUP($D$3&amp;"_"&amp;Y$3,データシート2!$A:$SI,MATCH($R$2&amp;"_"&amp;$B106,データシート2!$A$1:$SI$1,0),0)</f>
        <v>10.564</v>
      </c>
      <c r="Z106" s="925">
        <f>VLOOKUP($D$3&amp;"_"&amp;Z$3,データシート2!$A:$SI,MATCH($R$2&amp;"_"&amp;$B106,データシート2!$A$1:$SI$1,0),0)</f>
        <v>10.372999999999999</v>
      </c>
      <c r="AA106" s="925">
        <f>VLOOKUP($D$3&amp;"_"&amp;AA$3,データシート2!$A:$SI,MATCH($R$2&amp;"_"&amp;$B106,データシート2!$A$1:$SI$1,0),0)</f>
        <v>7.2389999999999999</v>
      </c>
      <c r="AB106" s="926">
        <f>VLOOKUP($D$3&amp;"_"&amp;AB$3,データシート2!$A:$SI,MATCH($R$2&amp;"_"&amp;$B106,データシート2!$A$1:$SI$1,0),0)</f>
        <v>9.7460000000000004</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2</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5.4050000000000002</v>
      </c>
      <c r="S107" s="938">
        <f>VLOOKUP($D$3&amp;"_"&amp;S$3,データシート2!$A:$SI,MATCH($R$2&amp;"_"&amp;$C107,データシート2!$A$1:$SI$1,0),0)</f>
        <v>14.491</v>
      </c>
      <c r="T107" s="938">
        <f>VLOOKUP($D$3&amp;"_"&amp;T$3,データシート2!$A:$SI,MATCH($R$2&amp;"_"&amp;$C107,データシート2!$A$1:$SI$1,0),0)</f>
        <v>6.8780000000000001</v>
      </c>
      <c r="U107" s="938">
        <f>VLOOKUP($D$3&amp;"_"&amp;U$3,データシート2!$A:$SI,MATCH($R$2&amp;"_"&amp;$C107,データシート2!$A$1:$SI$1,0),0)</f>
        <v>15.069000000000001</v>
      </c>
      <c r="V107" s="938">
        <f>VLOOKUP($D$3&amp;"_"&amp;V$3,データシート2!$A:$SI,MATCH($R$2&amp;"_"&amp;$C107,データシート2!$A$1:$SI$1,0),0)</f>
        <v>14.605</v>
      </c>
      <c r="W107" s="938">
        <f>VLOOKUP($D$3&amp;"_"&amp;W$3,データシート2!$A:$SI,MATCH($R$2&amp;"_"&amp;$C107,データシート2!$A$1:$SI$1,0),0)</f>
        <v>11.727</v>
      </c>
      <c r="X107" s="938">
        <f>VLOOKUP($D$3&amp;"_"&amp;X$3,データシート2!$A:$SI,MATCH($R$2&amp;"_"&amp;$C107,データシート2!$A$1:$SI$1,0),0)</f>
        <v>10.395</v>
      </c>
      <c r="Y107" s="938">
        <f>VLOOKUP($D$3&amp;"_"&amp;Y$3,データシート2!$A:$SI,MATCH($R$2&amp;"_"&amp;$C107,データシート2!$A$1:$SI$1,0),0)</f>
        <v>10.564</v>
      </c>
      <c r="Z107" s="938">
        <f>VLOOKUP($D$3&amp;"_"&amp;Z$3,データシート2!$A:$SI,MATCH($R$2&amp;"_"&amp;$C107,データシート2!$A$1:$SI$1,0),0)</f>
        <v>10.372999999999999</v>
      </c>
      <c r="AA107" s="938">
        <f>VLOOKUP($D$3&amp;"_"&amp;AA$3,データシート2!$A:$SI,MATCH($R$2&amp;"_"&amp;$C107,データシート2!$A$1:$SI$1,0),0)</f>
        <v>7.2389999999999999</v>
      </c>
      <c r="AB107" s="939">
        <f>VLOOKUP($D$3&amp;"_"&amp;AB$3,データシート2!$A:$SI,MATCH($R$2&amp;"_"&amp;$C107,データシート2!$A$1:$SI$1,0),0)</f>
        <v>9.7460000000000004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3</v>
      </c>
      <c r="H110" s="734">
        <f>VLOOKUP($D$3&amp;"_"&amp;H$3,データシート2!$A:$SI,MATCH($G$2&amp;"_"&amp;$B110,データシート2!$A$1:$SI$1,0),0)</f>
        <v>3</v>
      </c>
      <c r="I110" s="734">
        <f>VLOOKUP($D$3&amp;"_"&amp;I$3,データシート2!$A:$SI,MATCH($G$2&amp;"_"&amp;$B110,データシート2!$A$1:$SI$1,0),0)</f>
        <v>3</v>
      </c>
      <c r="J110" s="734">
        <f>VLOOKUP($D$3&amp;"_"&amp;J$3,データシート2!$A:$SI,MATCH($G$2&amp;"_"&amp;$B110,データシート2!$A$1:$SI$1,0),0)</f>
        <v>3</v>
      </c>
      <c r="K110" s="735">
        <f>VLOOKUP($D$3&amp;"_"&amp;K$3,データシート2!$A:$SI,MATCH($G$2&amp;"_"&amp;$B110,データシート2!$A$1:$SI$1,0),0)</f>
        <v>3</v>
      </c>
      <c r="L110" s="735">
        <f>VLOOKUP($D$3&amp;"_"&amp;L$3,データシート2!$A:$SI,MATCH($G$2&amp;"_"&amp;$B110,データシート2!$A$1:$SI$1,0),0)</f>
        <v>3</v>
      </c>
      <c r="M110" s="735">
        <f>VLOOKUP($D$3&amp;"_"&amp;M$3,データシート2!$A:$SI,MATCH($G$2&amp;"_"&amp;$B110,データシート2!$A$1:$SI$1,0),0)</f>
        <v>3</v>
      </c>
      <c r="N110" s="735">
        <f>VLOOKUP($D$3&amp;"_"&amp;N$3,データシート2!$A:$SI,MATCH($G$2&amp;"_"&amp;$B110,データシート2!$A$1:$SI$1,0),0)</f>
        <v>3</v>
      </c>
      <c r="O110" s="735">
        <f>VLOOKUP($D$3&amp;"_"&amp;O$3,データシート2!$A:$SI,MATCH($G$2&amp;"_"&amp;$B110,データシート2!$A$1:$SI$1,0),0)</f>
        <v>3</v>
      </c>
      <c r="P110" s="735">
        <f>VLOOKUP($D$3&amp;"_"&amp;P$3,データシート2!$A:$SI,MATCH($G$2&amp;"_"&amp;$B110,データシート2!$A$1:$SI$1,0),0)</f>
        <v>3</v>
      </c>
      <c r="Q110" s="736">
        <f>VLOOKUP($D$3&amp;"_"&amp;Q$3,データシート2!$A:$SI,MATCH($G$2&amp;"_"&amp;$B110,データシート2!$A$1:$SI$1,0),0)</f>
        <v>3</v>
      </c>
      <c r="R110" s="924">
        <f>VLOOKUP($D$3&amp;"_"&amp;R$3,データシート2!$A:$SI,MATCH($R$2&amp;"_"&amp;$B110,データシート2!$A$1:$SI$1,0),0)</f>
        <v>10.842000000000001</v>
      </c>
      <c r="S110" s="925">
        <f>VLOOKUP($D$3&amp;"_"&amp;S$3,データシート2!$A:$SI,MATCH($R$2&amp;"_"&amp;$B110,データシート2!$A$1:$SI$1,0),0)</f>
        <v>9.1669999999999998</v>
      </c>
      <c r="T110" s="925">
        <f>VLOOKUP($D$3&amp;"_"&amp;T$3,データシート2!$A:$SI,MATCH($R$2&amp;"_"&amp;$B110,データシート2!$A$1:$SI$1,0),0)</f>
        <v>13.073</v>
      </c>
      <c r="U110" s="925">
        <f>VLOOKUP($D$3&amp;"_"&amp;U$3,データシート2!$A:$SI,MATCH($R$2&amp;"_"&amp;$B110,データシート2!$A$1:$SI$1,0),0)</f>
        <v>12.958</v>
      </c>
      <c r="V110" s="925">
        <f>VLOOKUP($D$3&amp;"_"&amp;V$3,データシート2!$A:$SI,MATCH($R$2&amp;"_"&amp;$B110,データシート2!$A$1:$SI$1,0),0)</f>
        <v>13.6</v>
      </c>
      <c r="W110" s="925">
        <f>VLOOKUP($D$3&amp;"_"&amp;W$3,データシート2!$A:$SI,MATCH($R$2&amp;"_"&amp;$B110,データシート2!$A$1:$SI$1,0),0)</f>
        <v>13.481</v>
      </c>
      <c r="X110" s="925">
        <f>VLOOKUP($D$3&amp;"_"&amp;X$3,データシート2!$A:$SI,MATCH($R$2&amp;"_"&amp;$B110,データシート2!$A$1:$SI$1,0),0)</f>
        <v>12.32</v>
      </c>
      <c r="Y110" s="925">
        <f>VLOOKUP($D$3&amp;"_"&amp;Y$3,データシート2!$A:$SI,MATCH($R$2&amp;"_"&amp;$B110,データシート2!$A$1:$SI$1,0),0)</f>
        <v>8.9420000000000002</v>
      </c>
      <c r="Z110" s="925">
        <f>VLOOKUP($D$3&amp;"_"&amp;Z$3,データシート2!$A:$SI,MATCH($R$2&amp;"_"&amp;$B110,データシート2!$A$1:$SI$1,0),0)</f>
        <v>8.6150000000000002</v>
      </c>
      <c r="AA110" s="925">
        <f>VLOOKUP($D$3&amp;"_"&amp;AA$3,データシート2!$A:$SI,MATCH($R$2&amp;"_"&amp;$B110,データシート2!$A$1:$SI$1,0),0)</f>
        <v>8.2910000000000004</v>
      </c>
      <c r="AB110" s="926">
        <f>VLOOKUP($D$3&amp;"_"&amp;AB$3,データシート2!$A:$SI,MATCH($R$2&amp;"_"&amp;$B110,データシート2!$A$1:$SI$1,0),0)</f>
        <v>10.226000000000001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3</v>
      </c>
      <c r="H113" s="751">
        <f>VLOOKUP($D$3&amp;"_"&amp;H$3,データシート2!$A:$SI,MATCH($G$2&amp;"_"&amp;$C113,データシート2!$A$1:$SI$1,0),0)</f>
        <v>3</v>
      </c>
      <c r="I113" s="751">
        <f>VLOOKUP($D$3&amp;"_"&amp;I$3,データシート2!$A:$SI,MATCH($G$2&amp;"_"&amp;$C113,データシート2!$A$1:$SI$1,0),0)</f>
        <v>3</v>
      </c>
      <c r="J113" s="751">
        <f>VLOOKUP($D$3&amp;"_"&amp;J$3,データシート2!$A:$SI,MATCH($G$2&amp;"_"&amp;$C113,データシート2!$A$1:$SI$1,0),0)</f>
        <v>3</v>
      </c>
      <c r="K113" s="752">
        <f>VLOOKUP($D$3&amp;"_"&amp;K$3,データシート2!$A:$SI,MATCH($G$2&amp;"_"&amp;$C113,データシート2!$A$1:$SI$1,0),0)</f>
        <v>3</v>
      </c>
      <c r="L113" s="752">
        <f>VLOOKUP($D$3&amp;"_"&amp;L$3,データシート2!$A:$SI,MATCH($G$2&amp;"_"&amp;$C113,データシート2!$A$1:$SI$1,0),0)</f>
        <v>3</v>
      </c>
      <c r="M113" s="752">
        <f>VLOOKUP($D$3&amp;"_"&amp;M$3,データシート2!$A:$SI,MATCH($G$2&amp;"_"&amp;$C113,データシート2!$A$1:$SI$1,0),0)</f>
        <v>3</v>
      </c>
      <c r="N113" s="752">
        <f>VLOOKUP($D$3&amp;"_"&amp;N$3,データシート2!$A:$SI,MATCH($G$2&amp;"_"&amp;$C113,データシート2!$A$1:$SI$1,0),0)</f>
        <v>3</v>
      </c>
      <c r="O113" s="752">
        <f>VLOOKUP($D$3&amp;"_"&amp;O$3,データシート2!$A:$SI,MATCH($G$2&amp;"_"&amp;$C113,データシート2!$A$1:$SI$1,0),0)</f>
        <v>3</v>
      </c>
      <c r="P113" s="752">
        <f>VLOOKUP($D$3&amp;"_"&amp;P$3,データシート2!$A:$SI,MATCH($G$2&amp;"_"&amp;$C113,データシート2!$A$1:$SI$1,0),0)</f>
        <v>3</v>
      </c>
      <c r="Q113" s="753">
        <f>VLOOKUP($D$3&amp;"_"&amp;Q$3,データシート2!$A:$SI,MATCH($G$2&amp;"_"&amp;$C113,データシート2!$A$1:$SI$1,0),0)</f>
        <v>3</v>
      </c>
      <c r="R113" s="930">
        <f>VLOOKUP($D$3&amp;"_"&amp;R$3,データシート2!$A:$SI,MATCH($R$2&amp;"_"&amp;$C113,データシート2!$A$1:$SI$1,0),0)</f>
        <v>10.842000000000001</v>
      </c>
      <c r="S113" s="931">
        <f>VLOOKUP($D$3&amp;"_"&amp;S$3,データシート2!$A:$SI,MATCH($R$2&amp;"_"&amp;$C113,データシート2!$A$1:$SI$1,0),0)</f>
        <v>9.1669999999999998</v>
      </c>
      <c r="T113" s="931">
        <f>VLOOKUP($D$3&amp;"_"&amp;T$3,データシート2!$A:$SI,MATCH($R$2&amp;"_"&amp;$C113,データシート2!$A$1:$SI$1,0),0)</f>
        <v>13.073</v>
      </c>
      <c r="U113" s="931">
        <f>VLOOKUP($D$3&amp;"_"&amp;U$3,データシート2!$A:$SI,MATCH($R$2&amp;"_"&amp;$C113,データシート2!$A$1:$SI$1,0),0)</f>
        <v>12.958</v>
      </c>
      <c r="V113" s="931">
        <f>VLOOKUP($D$3&amp;"_"&amp;V$3,データシート2!$A:$SI,MATCH($R$2&amp;"_"&amp;$C113,データシート2!$A$1:$SI$1,0),0)</f>
        <v>13.6</v>
      </c>
      <c r="W113" s="931">
        <f>VLOOKUP($D$3&amp;"_"&amp;W$3,データシート2!$A:$SI,MATCH($R$2&amp;"_"&amp;$C113,データシート2!$A$1:$SI$1,0),0)</f>
        <v>13.481</v>
      </c>
      <c r="X113" s="931">
        <f>VLOOKUP($D$3&amp;"_"&amp;X$3,データシート2!$A:$SI,MATCH($R$2&amp;"_"&amp;$C113,データシート2!$A$1:$SI$1,0),0)</f>
        <v>12.32</v>
      </c>
      <c r="Y113" s="931">
        <f>VLOOKUP($D$3&amp;"_"&amp;Y$3,データシート2!$A:$SI,MATCH($R$2&amp;"_"&amp;$C113,データシート2!$A$1:$SI$1,0),0)</f>
        <v>8.9420000000000002</v>
      </c>
      <c r="Z113" s="931">
        <f>VLOOKUP($D$3&amp;"_"&amp;Z$3,データシート2!$A:$SI,MATCH($R$2&amp;"_"&amp;$C113,データシート2!$A$1:$SI$1,0),0)</f>
        <v>8.6150000000000002</v>
      </c>
      <c r="AA113" s="931">
        <f>VLOOKUP($D$3&amp;"_"&amp;AA$3,データシート2!$A:$SI,MATCH($R$2&amp;"_"&amp;$C113,データシート2!$A$1:$SI$1,0),0)</f>
        <v>8.2910000000000004</v>
      </c>
      <c r="AB113" s="932">
        <f>VLOOKUP($D$3&amp;"_"&amp;AB$3,データシート2!$A:$SI,MATCH($R$2&amp;"_"&amp;$C113,データシート2!$A$1:$SI$1,0),0)</f>
        <v>10.226000000000001</v>
      </c>
    </row>
    <row r="114" spans="2:28" s="21" customFormat="1" ht="20.45" customHeight="1">
      <c r="B114" s="729" t="s">
        <v>629</v>
      </c>
      <c r="C114" s="730" t="s">
        <v>630</v>
      </c>
      <c r="D114" s="731"/>
      <c r="E114" s="732"/>
      <c r="F114" s="731"/>
      <c r="G114" s="733">
        <f>VLOOKUP($D$3&amp;"_"&amp;G$3,データシート2!$A:$SI,MATCH($G$2&amp;"_"&amp;$B114,データシート2!$A$1:$SI$1,0),0)</f>
        <v>5</v>
      </c>
      <c r="H114" s="734">
        <f>VLOOKUP($D$3&amp;"_"&amp;H$3,データシート2!$A:$SI,MATCH($G$2&amp;"_"&amp;$B114,データシート2!$A$1:$SI$1,0),0)</f>
        <v>5</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23.811</v>
      </c>
      <c r="S114" s="925">
        <f>VLOOKUP($D$3&amp;"_"&amp;S$3,データシート2!$A:$SI,MATCH($R$2&amp;"_"&amp;$B114,データシート2!$A$1:$SI$1,0),0)</f>
        <v>27.001999999999999</v>
      </c>
      <c r="T114" s="925">
        <f>VLOOKUP($D$3&amp;"_"&amp;T$3,データシート2!$A:$SI,MATCH($R$2&amp;"_"&amp;$B114,データシート2!$A$1:$SI$1,0),0)</f>
        <v>27.704000000000001</v>
      </c>
      <c r="U114" s="925">
        <f>VLOOKUP($D$3&amp;"_"&amp;U$3,データシート2!$A:$SI,MATCH($R$2&amp;"_"&amp;$B114,データシート2!$A$1:$SI$1,0),0)</f>
        <v>26.638999999999999</v>
      </c>
      <c r="V114" s="925">
        <f>VLOOKUP($D$3&amp;"_"&amp;V$3,データシート2!$A:$SI,MATCH($R$2&amp;"_"&amp;$B114,データシート2!$A$1:$SI$1,0),0)</f>
        <v>25.963999999999999</v>
      </c>
      <c r="W114" s="925">
        <f>VLOOKUP($D$3&amp;"_"&amp;W$3,データシート2!$A:$SI,MATCH($R$2&amp;"_"&amp;$B114,データシート2!$A$1:$SI$1,0),0)</f>
        <v>27.152999999999999</v>
      </c>
      <c r="X114" s="925">
        <f>VLOOKUP($D$3&amp;"_"&amp;X$3,データシート2!$A:$SI,MATCH($R$2&amp;"_"&amp;$B114,データシート2!$A$1:$SI$1,0),0)</f>
        <v>26.602</v>
      </c>
      <c r="Y114" s="925">
        <f>VLOOKUP($D$3&amp;"_"&amp;Y$3,データシート2!$A:$SI,MATCH($R$2&amp;"_"&amp;$B114,データシート2!$A$1:$SI$1,0),0)</f>
        <v>25.469000000000001</v>
      </c>
      <c r="Z114" s="925">
        <f>VLOOKUP($D$3&amp;"_"&amp;Z$3,データシート2!$A:$SI,MATCH($R$2&amp;"_"&amp;$B114,データシート2!$A$1:$SI$1,0),0)</f>
        <v>24.68</v>
      </c>
      <c r="AA114" s="925">
        <f>VLOOKUP($D$3&amp;"_"&amp;AA$3,データシート2!$A:$SI,MATCH($R$2&amp;"_"&amp;$B114,データシート2!$A$1:$SI$1,0),0)</f>
        <v>18.309999999999999</v>
      </c>
      <c r="AB114" s="926">
        <f>VLOOKUP($D$3&amp;"_"&amp;AB$3,データシート2!$A:$SI,MATCH($R$2&amp;"_"&amp;$B114,データシート2!$A$1:$SI$1,0),0)</f>
        <v>20.053999999999998</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12.609</v>
      </c>
      <c r="S115" s="928">
        <f>VLOOKUP($D$3&amp;"_"&amp;S$3,データシート2!$A:$SI,MATCH($R$2&amp;"_"&amp;$C115,データシート2!$A$1:$SI$1,0),0)</f>
        <v>16.821999999999999</v>
      </c>
      <c r="T115" s="928">
        <f>VLOOKUP($D$3&amp;"_"&amp;T$3,データシート2!$A:$SI,MATCH($R$2&amp;"_"&amp;$C115,データシート2!$A$1:$SI$1,0),0)</f>
        <v>19.565000000000001</v>
      </c>
      <c r="U115" s="928">
        <f>VLOOKUP($D$3&amp;"_"&amp;U$3,データシート2!$A:$SI,MATCH($R$2&amp;"_"&amp;$C115,データシート2!$A$1:$SI$1,0),0)</f>
        <v>18.594999999999999</v>
      </c>
      <c r="V115" s="928">
        <f>VLOOKUP($D$3&amp;"_"&amp;V$3,データシート2!$A:$SI,MATCH($R$2&amp;"_"&amp;$C115,データシート2!$A$1:$SI$1,0),0)</f>
        <v>16.838999999999999</v>
      </c>
      <c r="W115" s="928">
        <f>VLOOKUP($D$3&amp;"_"&amp;W$3,データシート2!$A:$SI,MATCH($R$2&amp;"_"&amp;$C115,データシート2!$A$1:$SI$1,0),0)</f>
        <v>18.417999999999999</v>
      </c>
      <c r="X115" s="928">
        <f>VLOOKUP($D$3&amp;"_"&amp;X$3,データシート2!$A:$SI,MATCH($R$2&amp;"_"&amp;$C115,データシート2!$A$1:$SI$1,0),0)</f>
        <v>18.055</v>
      </c>
      <c r="Y115" s="928">
        <f>VLOOKUP($D$3&amp;"_"&amp;Y$3,データシート2!$A:$SI,MATCH($R$2&amp;"_"&amp;$C115,データシート2!$A$1:$SI$1,0),0)</f>
        <v>17.834</v>
      </c>
      <c r="Z115" s="928">
        <f>VLOOKUP($D$3&amp;"_"&amp;Z$3,データシート2!$A:$SI,MATCH($R$2&amp;"_"&amp;$C115,データシート2!$A$1:$SI$1,0),0)</f>
        <v>16.853000000000002</v>
      </c>
      <c r="AA115" s="928">
        <f>VLOOKUP($D$3&amp;"_"&amp;AA$3,データシート2!$A:$SI,MATCH($R$2&amp;"_"&amp;$C115,データシート2!$A$1:$SI$1,0),0)</f>
        <v>12.657</v>
      </c>
      <c r="AB115" s="929">
        <f>VLOOKUP($D$3&amp;"_"&amp;AB$3,データシート2!$A:$SI,MATCH($R$2&amp;"_"&amp;$C115,データシート2!$A$1:$SI$1,0),0)</f>
        <v>13.632999999999999</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11.202</v>
      </c>
      <c r="S116" s="931">
        <f>VLOOKUP($D$3&amp;"_"&amp;S$3,データシート2!$A:$SI,MATCH($R$2&amp;"_"&amp;$C116,データシート2!$A$1:$SI$1,0),0)</f>
        <v>10.18</v>
      </c>
      <c r="T116" s="931">
        <f>VLOOKUP($D$3&amp;"_"&amp;T$3,データシート2!$A:$SI,MATCH($R$2&amp;"_"&amp;$C116,データシート2!$A$1:$SI$1,0),0)</f>
        <v>8.1389999999999993</v>
      </c>
      <c r="U116" s="931">
        <f>VLOOKUP($D$3&amp;"_"&amp;U$3,データシート2!$A:$SI,MATCH($R$2&amp;"_"&amp;$C116,データシート2!$A$1:$SI$1,0),0)</f>
        <v>8.0440000000000005</v>
      </c>
      <c r="V116" s="931">
        <f>VLOOKUP($D$3&amp;"_"&amp;V$3,データシート2!$A:$SI,MATCH($R$2&amp;"_"&amp;$C116,データシート2!$A$1:$SI$1,0),0)</f>
        <v>9.125</v>
      </c>
      <c r="W116" s="931">
        <f>VLOOKUP($D$3&amp;"_"&amp;W$3,データシート2!$A:$SI,MATCH($R$2&amp;"_"&amp;$C116,データシート2!$A$1:$SI$1,0),0)</f>
        <v>8.7349999999999994</v>
      </c>
      <c r="X116" s="931">
        <f>VLOOKUP($D$3&amp;"_"&amp;X$3,データシート2!$A:$SI,MATCH($R$2&amp;"_"&amp;$C116,データシート2!$A$1:$SI$1,0),0)</f>
        <v>8.5470000000000006</v>
      </c>
      <c r="Y116" s="931">
        <f>VLOOKUP($D$3&amp;"_"&amp;Y$3,データシート2!$A:$SI,MATCH($R$2&amp;"_"&amp;$C116,データシート2!$A$1:$SI$1,0),0)</f>
        <v>7.6349999999999998</v>
      </c>
      <c r="Z116" s="931">
        <f>VLOOKUP($D$3&amp;"_"&amp;Z$3,データシート2!$A:$SI,MATCH($R$2&amp;"_"&amp;$C116,データシート2!$A$1:$SI$1,0),0)</f>
        <v>7.827</v>
      </c>
      <c r="AA116" s="931">
        <f>VLOOKUP($D$3&amp;"_"&amp;AA$3,データシート2!$A:$SI,MATCH($R$2&amp;"_"&amp;$C116,データシート2!$A$1:$SI$1,0),0)</f>
        <v>5.6529999999999996</v>
      </c>
      <c r="AB116" s="932">
        <f>VLOOKUP($D$3&amp;"_"&amp;AB$3,データシート2!$A:$SI,MATCH($R$2&amp;"_"&amp;$C116,データシート2!$A$1:$SI$1,0),0)</f>
        <v>6.4210000000000003</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2</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21.102</v>
      </c>
      <c r="S117" s="925">
        <f>VLOOKUP($D$3&amp;"_"&amp;S$3,データシート2!$A:$SI,MATCH($R$2&amp;"_"&amp;$B117,データシート2!$A$1:$SI$1,0),0)</f>
        <v>17.780999999999999</v>
      </c>
      <c r="T117" s="925">
        <f>VLOOKUP($D$3&amp;"_"&amp;T$3,データシート2!$A:$SI,MATCH($R$2&amp;"_"&amp;$B117,データシート2!$A$1:$SI$1,0),0)</f>
        <v>25.614999999999998</v>
      </c>
      <c r="U117" s="925">
        <f>VLOOKUP($D$3&amp;"_"&amp;U$3,データシート2!$A:$SI,MATCH($R$2&amp;"_"&amp;$B117,データシート2!$A$1:$SI$1,0),0)</f>
        <v>23.893999999999998</v>
      </c>
      <c r="V117" s="925">
        <f>VLOOKUP($D$3&amp;"_"&amp;V$3,データシート2!$A:$SI,MATCH($R$2&amp;"_"&amp;$B117,データシート2!$A$1:$SI$1,0),0)</f>
        <v>23.512</v>
      </c>
      <c r="W117" s="925">
        <f>VLOOKUP($D$3&amp;"_"&amp;W$3,データシート2!$A:$SI,MATCH($R$2&amp;"_"&amp;$B117,データシート2!$A$1:$SI$1,0),0)</f>
        <v>23.972999999999999</v>
      </c>
      <c r="X117" s="925">
        <f>VLOOKUP($D$3&amp;"_"&amp;X$3,データシート2!$A:$SI,MATCH($R$2&amp;"_"&amp;$B117,データシート2!$A$1:$SI$1,0),0)</f>
        <v>23.209</v>
      </c>
      <c r="Y117" s="925">
        <f>VLOOKUP($D$3&amp;"_"&amp;Y$3,データシート2!$A:$SI,MATCH($R$2&amp;"_"&amp;$B117,データシート2!$A$1:$SI$1,0),0)</f>
        <v>22.995999999999999</v>
      </c>
      <c r="Z117" s="925">
        <f>VLOOKUP($D$3&amp;"_"&amp;Z$3,データシート2!$A:$SI,MATCH($R$2&amp;"_"&amp;$B117,データシート2!$A$1:$SI$1,0),0)</f>
        <v>22.329000000000001</v>
      </c>
      <c r="AA117" s="925">
        <f>VLOOKUP($D$3&amp;"_"&amp;AA$3,データシート2!$A:$SI,MATCH($R$2&amp;"_"&amp;$B117,データシート2!$A$1:$SI$1,0),0)</f>
        <v>20.664000000000001</v>
      </c>
      <c r="AB117" s="926">
        <f>VLOOKUP($D$3&amp;"_"&amp;AB$3,データシート2!$A:$SI,MATCH($R$2&amp;"_"&amp;$B117,データシート2!$A$1:$SI$1,0),0)</f>
        <v>21.782</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2</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21.102</v>
      </c>
      <c r="S118" s="928">
        <f>VLOOKUP($D$3&amp;"_"&amp;S$3,データシート2!$A:$SI,MATCH($R$2&amp;"_"&amp;$C118,データシート2!$A$1:$SI$1,0),0)</f>
        <v>17.780999999999999</v>
      </c>
      <c r="T118" s="928">
        <f>VLOOKUP($D$3&amp;"_"&amp;T$3,データシート2!$A:$SI,MATCH($R$2&amp;"_"&amp;$C118,データシート2!$A$1:$SI$1,0),0)</f>
        <v>25.614999999999998</v>
      </c>
      <c r="U118" s="928">
        <f>VLOOKUP($D$3&amp;"_"&amp;U$3,データシート2!$A:$SI,MATCH($R$2&amp;"_"&amp;$C118,データシート2!$A$1:$SI$1,0),0)</f>
        <v>23.893999999999998</v>
      </c>
      <c r="V118" s="928">
        <f>VLOOKUP($D$3&amp;"_"&amp;V$3,データシート2!$A:$SI,MATCH($R$2&amp;"_"&amp;$C118,データシート2!$A$1:$SI$1,0),0)</f>
        <v>23.512</v>
      </c>
      <c r="W118" s="928">
        <f>VLOOKUP($D$3&amp;"_"&amp;W$3,データシート2!$A:$SI,MATCH($R$2&amp;"_"&amp;$C118,データシート2!$A$1:$SI$1,0),0)</f>
        <v>23.972999999999999</v>
      </c>
      <c r="X118" s="928">
        <f>VLOOKUP($D$3&amp;"_"&amp;X$3,データシート2!$A:$SI,MATCH($R$2&amp;"_"&amp;$C118,データシート2!$A$1:$SI$1,0),0)</f>
        <v>23.209</v>
      </c>
      <c r="Y118" s="928">
        <f>VLOOKUP($D$3&amp;"_"&amp;Y$3,データシート2!$A:$SI,MATCH($R$2&amp;"_"&amp;$C118,データシート2!$A$1:$SI$1,0),0)</f>
        <v>22.995999999999999</v>
      </c>
      <c r="Z118" s="928">
        <f>VLOOKUP($D$3&amp;"_"&amp;Z$3,データシート2!$A:$SI,MATCH($R$2&amp;"_"&amp;$C118,データシート2!$A$1:$SI$1,0),0)</f>
        <v>22.329000000000001</v>
      </c>
      <c r="AA118" s="928">
        <f>VLOOKUP($D$3&amp;"_"&amp;AA$3,データシート2!$A:$SI,MATCH($R$2&amp;"_"&amp;$C118,データシート2!$A$1:$SI$1,0),0)</f>
        <v>20.664000000000001</v>
      </c>
      <c r="AB118" s="929">
        <f>VLOOKUP($D$3&amp;"_"&amp;AB$3,データシート2!$A:$SI,MATCH($R$2&amp;"_"&amp;$C118,データシート2!$A$1:$SI$1,0),0)</f>
        <v>21.782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3</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27.388000000000002</v>
      </c>
      <c r="U124" s="925">
        <f>VLOOKUP($D$3&amp;"_"&amp;U$3,データシート2!$A:$SI,MATCH($R$2&amp;"_"&amp;$B124,データシート2!$A$1:$SI$1,0),0)</f>
        <v>25.234000000000002</v>
      </c>
      <c r="V124" s="925">
        <f>VLOOKUP($D$3&amp;"_"&amp;V$3,データシート2!$A:$SI,MATCH($R$2&amp;"_"&amp;$B124,データシート2!$A$1:$SI$1,0),0)</f>
        <v>41.322000000000003</v>
      </c>
      <c r="W124" s="925">
        <f>VLOOKUP($D$3&amp;"_"&amp;W$3,データシート2!$A:$SI,MATCH($R$2&amp;"_"&amp;$B124,データシート2!$A$1:$SI$1,0),0)</f>
        <v>41.241999999999997</v>
      </c>
      <c r="X124" s="925">
        <f>VLOOKUP($D$3&amp;"_"&amp;X$3,データシート2!$A:$SI,MATCH($R$2&amp;"_"&amp;$B124,データシート2!$A$1:$SI$1,0),0)</f>
        <v>39.273000000000003</v>
      </c>
      <c r="Y124" s="925">
        <f>VLOOKUP($D$3&amp;"_"&amp;Y$3,データシート2!$A:$SI,MATCH($R$2&amp;"_"&amp;$B124,データシート2!$A$1:$SI$1,0),0)</f>
        <v>36.927</v>
      </c>
      <c r="Z124" s="925">
        <f>VLOOKUP($D$3&amp;"_"&amp;Z$3,データシート2!$A:$SI,MATCH($R$2&amp;"_"&amp;$B124,データシート2!$A$1:$SI$1,0),0)</f>
        <v>50.771999999999998</v>
      </c>
      <c r="AA124" s="925">
        <f>VLOOKUP($D$3&amp;"_"&amp;AA$3,データシート2!$A:$SI,MATCH($R$2&amp;"_"&amp;$B124,データシート2!$A$1:$SI$1,0),0)</f>
        <v>46.905999999999999</v>
      </c>
      <c r="AB124" s="926">
        <f>VLOOKUP($D$3&amp;"_"&amp;AB$3,データシート2!$A:$SI,MATCH($R$2&amp;"_"&amp;$B124,データシート2!$A$1:$SI$1,0),0)</f>
        <v>49.576000000000001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27.388000000000002</v>
      </c>
      <c r="U125" s="941">
        <f>VLOOKUP($D$3&amp;"_"&amp;U$3,データシート2!$A:$SI,MATCH($R$2&amp;"_"&amp;$C125,データシート2!$A$1:$SI$1,0),0)</f>
        <v>25.234000000000002</v>
      </c>
      <c r="V125" s="941">
        <f>VLOOKUP($D$3&amp;"_"&amp;V$3,データシート2!$A:$SI,MATCH($R$2&amp;"_"&amp;$C125,データシート2!$A$1:$SI$1,0),0)</f>
        <v>24.625</v>
      </c>
      <c r="W125" s="941">
        <f>VLOOKUP($D$3&amp;"_"&amp;W$3,データシート2!$A:$SI,MATCH($R$2&amp;"_"&amp;$C125,データシート2!$A$1:$SI$1,0),0)</f>
        <v>25.108000000000001</v>
      </c>
      <c r="X125" s="941">
        <f>VLOOKUP($D$3&amp;"_"&amp;X$3,データシート2!$A:$SI,MATCH($R$2&amp;"_"&amp;$C125,データシート2!$A$1:$SI$1,0),0)</f>
        <v>23.734999999999999</v>
      </c>
      <c r="Y125" s="941">
        <f>VLOOKUP($D$3&amp;"_"&amp;Y$3,データシート2!$A:$SI,MATCH($R$2&amp;"_"&amp;$C125,データシート2!$A$1:$SI$1,0),0)</f>
        <v>21.341000000000001</v>
      </c>
      <c r="Z125" s="941">
        <f>VLOOKUP($D$3&amp;"_"&amp;Z$3,データシート2!$A:$SI,MATCH($R$2&amp;"_"&amp;$C125,データシート2!$A$1:$SI$1,0),0)</f>
        <v>25.946000000000002</v>
      </c>
      <c r="AA125" s="941">
        <f>VLOOKUP($D$3&amp;"_"&amp;AA$3,データシート2!$A:$SI,MATCH($R$2&amp;"_"&amp;$C125,データシート2!$A$1:$SI$1,0),0)</f>
        <v>24.661999999999999</v>
      </c>
      <c r="AB125" s="942">
        <f>VLOOKUP($D$3&amp;"_"&amp;AB$3,データシート2!$A:$SI,MATCH($R$2&amp;"_"&amp;$C125,データシート2!$A$1:$SI$1,0),0)</f>
        <v>26.565000000000001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1</v>
      </c>
      <c r="L129" s="767">
        <f>VLOOKUP($D$3&amp;"_"&amp;L$3,データシート2!$A:$SI,MATCH($G$2&amp;"_"&amp;$C129,データシート2!$A$1:$SI$1,0),0)</f>
        <v>1</v>
      </c>
      <c r="M129" s="767">
        <f>VLOOKUP($D$3&amp;"_"&amp;M$3,データシート2!$A:$SI,MATCH($G$2&amp;"_"&amp;$C129,データシート2!$A$1:$SI$1,0),0)</f>
        <v>1</v>
      </c>
      <c r="N129" s="767">
        <f>VLOOKUP($D$3&amp;"_"&amp;N$3,データシート2!$A:$SI,MATCH($G$2&amp;"_"&amp;$C129,データシート2!$A$1:$SI$1,0),0)</f>
        <v>1</v>
      </c>
      <c r="O129" s="767">
        <f>VLOOKUP($D$3&amp;"_"&amp;O$3,データシート2!$A:$SI,MATCH($G$2&amp;"_"&amp;$C129,データシート2!$A$1:$SI$1,0),0)</f>
        <v>2</v>
      </c>
      <c r="P129" s="767">
        <f>VLOOKUP($D$3&amp;"_"&amp;P$3,データシート2!$A:$SI,MATCH($G$2&amp;"_"&amp;$C129,データシート2!$A$1:$SI$1,0),0)</f>
        <v>2</v>
      </c>
      <c r="Q129" s="768">
        <f>VLOOKUP($D$3&amp;"_"&amp;Q$3,データシート2!$A:$SI,MATCH($G$2&amp;"_"&amp;$C129,データシート2!$A$1:$SI$1,0),0)</f>
        <v>2</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16.696999999999999</v>
      </c>
      <c r="W129" s="938">
        <f>VLOOKUP($D$3&amp;"_"&amp;W$3,データシート2!$A:$SI,MATCH($R$2&amp;"_"&amp;$C129,データシート2!$A$1:$SI$1,0),0)</f>
        <v>16.134</v>
      </c>
      <c r="X129" s="938">
        <f>VLOOKUP($D$3&amp;"_"&amp;X$3,データシート2!$A:$SI,MATCH($R$2&amp;"_"&amp;$C129,データシート2!$A$1:$SI$1,0),0)</f>
        <v>15.538</v>
      </c>
      <c r="Y129" s="938">
        <f>VLOOKUP($D$3&amp;"_"&amp;Y$3,データシート2!$A:$SI,MATCH($R$2&amp;"_"&amp;$C129,データシート2!$A$1:$SI$1,0),0)</f>
        <v>15.586</v>
      </c>
      <c r="Z129" s="938">
        <f>VLOOKUP($D$3&amp;"_"&amp;Z$3,データシート2!$A:$SI,MATCH($R$2&amp;"_"&amp;$C129,データシート2!$A$1:$SI$1,0),0)</f>
        <v>24.826000000000001</v>
      </c>
      <c r="AA129" s="938">
        <f>VLOOKUP($D$3&amp;"_"&amp;AA$3,データシート2!$A:$SI,MATCH($R$2&amp;"_"&amp;$C129,データシート2!$A$1:$SI$1,0),0)</f>
        <v>22.244</v>
      </c>
      <c r="AB129" s="939">
        <f>VLOOKUP($D$3&amp;"_"&amp;AB$3,データシート2!$A:$SI,MATCH($R$2&amp;"_"&amp;$C129,データシート2!$A$1:$SI$1,0),0)</f>
        <v>23.010999999999999</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2025-03-04T09:29:05Z</dcterms:created>
  <dcterms:modified xsi:type="dcterms:W3CDTF">2025-03-04T09:29:05Z</dcterms:modified>
  <cp:category/>
  <cp:contentStatus/>
</cp:coreProperties>
</file>