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BE84959-A5FD-4CB8-BE8F-D55E42F0225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<sst xmlns="http://schemas.openxmlformats.org/spreadsheetml/2006/main" count="16797" uniqueCount="2548">
  <si>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</si>
  <si>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</si>
  <si>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</si>
  <si>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</si>
  <si>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</si>
  <si>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</si>
  <si>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</si>
  <si>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</si>
  <si>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</si>
  <si>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</si>
  <si>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</si>
  <si>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</si>
  <si>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</si>
  <si>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</si>
  <si>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</si>
  <si>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</si>
  <si>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</si>
  <si>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</si>
  <si>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</si>
  <si>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</si>
  <si>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</si>
  <si>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</si>
  <si>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</si>
  <si>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</si>
  <si>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</si>
  <si>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</si>
  <si>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</si>
  <si>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</si>
  <si>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</si>
  <si>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</si>
  <si>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</si>
  <si>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</si>
  <si>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</si>
  <si>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</si>
  <si>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</si>
  <si>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</si>
  <si>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</si>
  <si>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</si>
  <si>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</si>
  <si>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</si>
  <si>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</si>
  <si>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</si>
  <si>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</si>
  <si>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</si>
  <si>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</si>
  <si>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</si>
  <si>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</si>
  <si>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</si>
  <si>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</si>
  <si>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</si>
  <si>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</si>
  <si>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</si>
  <si>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</si>
  <si>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</si>
  <si>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</si>
  <si>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</si>
  <si>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</si>
  <si>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</si>
  <si>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</si>
  <si>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</si>
  <si>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</si>
  <si>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</si>
  <si>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</si>
  <si>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</si>
  <si>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</si>
  <si>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</si>
  <si>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</si>
  <si>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</si>
  <si>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</si>
  <si>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</si>
  <si>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</si>
  <si>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</si>
  <si>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</si>
  <si>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</si>
  <si>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</si>
  <si>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</si>
  <si>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</si>
  <si>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</si>
  <si>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</si>
  <si>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</si>
  <si>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</si>
  <si>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</si>
  <si>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</si>
  <si>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</si>
  <si>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</si>
  <si>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</si>
  <si>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</si>
  <si>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</si>
  <si>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</si>
  <si>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</si>
  <si>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</si>
  <si>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</si>
  <si>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</si>
  <si>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</si>
  <si>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</si>
  <si>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</si>
  <si>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</si>
  <si>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</si>
  <si>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</si>
  <si>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</si>
  <si>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</si>
  <si>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</si>
  <si>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</si>
  <si>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</si>
  <si>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</si>
  <si>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</si>
  <si>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</si>
  <si>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</si>
  <si>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</si>
  <si>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</si>
  <si>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</si>
  <si>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</si>
  <si>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</si>
  <si>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</si>
  <si>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</si>
  <si>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</si>
  <si>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</si>
  <si>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</si>
  <si>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</si>
  <si>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</si>
  <si>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</si>
  <si>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</si>
  <si>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</si>
  <si>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</si>
  <si>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</si>
  <si>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</si>
  <si>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</si>
  <si>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</si>
  <si>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</si>
  <si>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</si>
  <si>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</si>
  <si>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</si>
  <si>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</si>
  <si>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</si>
  <si>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</si>
  <si>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</si>
  <si>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</si>
  <si>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</si>
  <si>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</si>
  <si>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</si>
  <si>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</si>
  <si>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</si>
  <si>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</si>
  <si>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</si>
  <si>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</si>
  <si>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</si>
  <si>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</si>
  <si>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</si>
  <si>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</si>
  <si>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</si>
  <si>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</si>
  <si>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</si>
  <si>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</si>
  <si>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</si>
  <si>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</si>
  <si>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</si>
  <si>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</si>
  <si>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</si>
  <si>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</si>
  <si>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</si>
  <si>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</si>
  <si>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</si>
  <si>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</si>
  <si>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</si>
  <si>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</si>
  <si>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</si>
  <si>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</si>
  <si>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</si>
  <si>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</si>
  <si>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</si>
  <si>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</si>
  <si>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</si>
  <si>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</si>
  <si>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</si>
  <si>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</si>
  <si>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</si>
  <si>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</si>
  <si>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</si>
  <si>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</si>
  <si>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</si>
  <si>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</si>
  <si>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</si>
  <si>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</si>
  <si>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</si>
  <si>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</si>
  <si>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</si>
  <si>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</si>
  <si>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</si>
  <si>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</si>
  <si>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</si>
  <si>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</si>
  <si>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</si>
  <si>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</si>
  <si>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</si>
  <si>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</si>
  <si>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</si>
  <si>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</si>
  <si>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</si>
  <si>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</si>
  <si>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</si>
  <si>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</si>
  <si>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</si>
  <si>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</si>
  <si>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</si>
  <si>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</si>
  <si>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</si>
  <si>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</si>
  <si>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</si>
  <si>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</si>
  <si>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</si>
  <si>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</si>
  <si>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</si>
  <si>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</si>
  <si>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</si>
  <si>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</si>
  <si>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</si>
  <si>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</si>
  <si>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</si>
  <si>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</si>
  <si>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</si>
  <si>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</si>
  <si>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</si>
  <si>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</si>
  <si>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</si>
  <si>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</si>
  <si>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</si>
  <si>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</si>
  <si>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</si>
  <si>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</si>
  <si>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</si>
  <si>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</si>
  <si>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</si>
  <si>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</si>
  <si>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</si>
  <si>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</si>
  <si>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</si>
  <si>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</si>
  <si>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</si>
  <si>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</si>
  <si>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</si>
  <si>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</si>
  <si>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</si>
  <si>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</si>
  <si>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</si>
  <si>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</si>
  <si>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</si>
  <si>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</si>
  <si>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</si>
  <si>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</si>
  <si>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</si>
  <si>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</si>
  <si>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</si>
  <si>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</si>
  <si>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</si>
  <si>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</si>
  <si>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</si>
  <si>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</si>
  <si>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</si>
  <si>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</si>
  <si>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</si>
  <si>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</si>
  <si>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</si>
  <si>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</si>
  <si>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</si>
  <si>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</si>
  <si>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</si>
  <si>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</si>
  <si>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</si>
  <si>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</si>
  <si>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</si>
  <si>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</si>
  <si>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</si>
  <si>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</si>
  <si>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</si>
  <si>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</si>
  <si>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</si>
  <si>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</si>
  <si>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</si>
  <si>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</si>
  <si>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</si>
  <si>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</si>
  <si>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</si>
  <si>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</si>
  <si>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</si>
  <si>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</si>
  <si>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</si>
  <si>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</si>
  <si>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</si>
  <si>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</si>
  <si>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</si>
  <si>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</si>
  <si>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</si>
  <si>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</si>
  <si>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</si>
  <si>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</si>
  <si>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</si>
  <si>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</si>
  <si>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</si>
  <si>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</si>
  <si>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</si>
  <si>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</si>
  <si>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</si>
  <si>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</si>
  <si>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</si>
  <si>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</si>
  <si>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</si>
  <si>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</si>
  <si>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</si>
  <si>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</si>
  <si>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</si>
  <si>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</si>
  <si>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</si>
  <si>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</si>
  <si>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</si>
  <si>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</si>
  <si>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</si>
  <si>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</si>
  <si>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</si>
  <si>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</si>
  <si>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</si>
  <si>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</si>
  <si>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</si>
  <si>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</si>
  <si>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</si>
  <si>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</si>
  <si>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</si>
  <si>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</si>
  <si>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</si>
  <si>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</si>
  <si>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</si>
  <si>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</si>
  <si>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</si>
  <si>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</si>
  <si>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</si>
  <si>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</si>
  <si>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</si>
  <si>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</si>
  <si>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</si>
  <si>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</si>
  <si>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</si>
  <si>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</si>
  <si>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</si>
  <si>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</si>
  <si>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</si>
  <si>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</si>
  <si>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</si>
  <si>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</si>
  <si>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</si>
  <si>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</si>
  <si>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</si>
  <si>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</si>
  <si>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</si>
  <si>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</si>
  <si>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</si>
  <si>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</si>
  <si>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</si>
  <si>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</si>
  <si>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</si>
  <si>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</si>
  <si>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</si>
  <si>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</si>
  <si>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</si>
  <si>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</si>
  <si>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</si>
  <si>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</si>
  <si>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</si>
  <si>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</si>
  <si>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</si>
  <si>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</si>
  <si>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</si>
  <si>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</si>
  <si>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</si>
  <si>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</si>
  <si>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</si>
  <si>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</si>
  <si>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</si>
  <si>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</si>
  <si>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</si>
  <si>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</si>
  <si>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</si>
  <si>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</si>
  <si>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</si>
  <si>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</si>
  <si>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</si>
  <si>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</si>
  <si>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</si>
  <si>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</si>
  <si>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</si>
  <si>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</si>
  <si>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</si>
  <si>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</si>
  <si>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</si>
  <si>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</si>
  <si>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</si>
  <si>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</si>
  <si>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</si>
  <si>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</si>
  <si>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</si>
  <si>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</si>
  <si>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</si>
  <si>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</si>
  <si>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</si>
  <si>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</si>
  <si>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</si>
  <si>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</si>
  <si>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</si>
  <si>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</si>
  <si>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</si>
  <si>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</si>
  <si>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</si>
  <si>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</si>
  <si>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</si>
  <si>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</si>
  <si>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</si>
  <si>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</si>
  <si>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</si>
  <si>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</si>
  <si>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</si>
  <si>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</si>
  <si>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</si>
  <si>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</si>
  <si>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</si>
  <si>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</si>
  <si>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</si>
  <si>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</si>
  <si>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</si>
  <si>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</si>
  <si>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</si>
  <si>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</si>
  <si>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</si>
  <si>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</si>
  <si>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</si>
  <si>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</si>
  <si>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</si>
  <si>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</si>
  <si>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</si>
  <si>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</si>
  <si>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</si>
  <si>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</si>
  <si>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</si>
  <si>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</si>
  <si>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</si>
  <si>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</si>
  <si>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</si>
  <si>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</si>
  <si>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</si>
  <si>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</si>
  <si>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</si>
  <si>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</si>
  <si>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</si>
  <si>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</si>
  <si>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</si>
  <si>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</si>
  <si>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</si>
  <si>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</si>
  <si>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</si>
  <si>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</si>
  <si>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</si>
  <si>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</si>
  <si>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</si>
  <si>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</si>
  <si>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</si>
  <si>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</si>
  <si>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</si>
  <si>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</si>
  <si>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</si>
  <si>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</si>
  <si>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</si>
  <si>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</si>
  <si>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</si>
  <si>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</si>
  <si>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</si>
  <si>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</si>
  <si>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</si>
  <si>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</si>
  <si>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</si>
  <si>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</si>
  <si>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</si>
  <si>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</si>
  <si>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</si>
  <si>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</si>
  <si>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</si>
  <si>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</si>
  <si>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</si>
  <si>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</si>
  <si>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</si>
  <si>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</si>
  <si>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</si>
  <si>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</si>
  <si>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</si>
  <si>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</si>
  <si>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</si>
  <si>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</si>
  <si>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</si>
  <si>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</si>
  <si>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</si>
  <si>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</si>
  <si>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</si>
  <si>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</si>
  <si>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</si>
  <si>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</si>
  <si>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</si>
  <si>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</si>
  <si>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</si>
  <si>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</si>
  <si>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</si>
  <si>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</si>
  <si>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</si>
  <si>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</si>
  <si>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</si>
  <si>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</si>
  <si>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</si>
  <si>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</si>
  <si>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</si>
  <si>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</si>
  <si>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</si>
  <si>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</si>
  <si>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</si>
  <si>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</si>
  <si>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</si>
  <si>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</si>
  <si>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</si>
  <si>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</si>
  <si>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</si>
  <si>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</si>
  <si>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</si>
  <si>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</si>
  <si>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</si>
  <si>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</si>
  <si>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</si>
  <si>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</si>
  <si>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</si>
  <si>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</si>
  <si>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</si>
  <si>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</si>
  <si>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</si>
  <si>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</si>
  <si>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</si>
  <si>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</si>
  <si>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</si>
  <si>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</si>
  <si>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</si>
  <si>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</si>
  <si>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</si>
  <si>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</si>
  <si>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</si>
  <si>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</si>
  <si>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</si>
  <si>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</si>
  <si>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</si>
  <si>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</si>
  <si>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</si>
  <si>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</si>
  <si>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</si>
  <si>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</si>
  <si>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</si>
  <si>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</si>
  <si>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</si>
  <si>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</si>
  <si>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</si>
  <si>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</si>
  <si>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</si>
  <si>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</si>
  <si>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</si>
  <si>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</si>
  <si>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</si>
  <si>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</si>
  <si>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</si>
  <si>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</si>
  <si>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</si>
  <si>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</si>
  <si>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</si>
  <si>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</si>
  <si>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</si>
  <si>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</si>
  <si>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</si>
  <si>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</si>
  <si>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</si>
  <si>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</si>
  <si>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</si>
  <si>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</si>
  <si>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</si>
  <si>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</si>
  <si>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</si>
  <si>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</si>
  <si>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</si>
  <si>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</si>
  <si>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</si>
  <si>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</si>
  <si>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</si>
  <si>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</si>
  <si>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</si>
  <si>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</si>
  <si>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</si>
  <si>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</si>
  <si>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</si>
  <si>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</si>
  <si>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</si>
  <si>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</si>
  <si>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</si>
  <si>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</si>
  <si>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</si>
  <si>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</si>
  <si>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</si>
  <si>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</si>
  <si>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</si>
  <si>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</si>
  <si>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</si>
  <si>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</si>
  <si>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</si>
  <si>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</si>
  <si>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</si>
  <si>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</si>
  <si>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</si>
  <si>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</si>
  <si>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</si>
  <si>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</si>
  <si>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</si>
  <si>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</si>
  <si>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</si>
  <si>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</si>
  <si>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</si>
  <si>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</si>
  <si>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</si>
  <si>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</si>
  <si>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</si>
  <si>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</si>
  <si>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</si>
  <si>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</si>
  <si>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</si>
  <si>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</si>
  <si>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</si>
  <si>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</si>
  <si>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</si>
  <si>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</si>
  <si>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</si>
  <si>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</si>
  <si>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</si>
  <si>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</si>
  <si>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</si>
  <si>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</si>
  <si>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</si>
  <si>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</si>
  <si>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</si>
  <si>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</si>
  <si>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</si>
  <si>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</si>
  <si>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</si>
  <si>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</si>
  <si>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</si>
  <si>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</si>
  <si>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</si>
  <si>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</si>
  <si>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</si>
  <si>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</si>
  <si>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</si>
  <si>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</si>
  <si>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</si>
  <si>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</si>
  <si>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</si>
  <si>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</si>
  <si>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</si>
  <si>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</si>
  <si>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</si>
  <si>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</si>
  <si>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</si>
  <si>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</si>
  <si>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</si>
  <si>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</si>
  <si>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</si>
  <si>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</si>
  <si>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</si>
  <si>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</si>
  <si>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</si>
  <si>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</si>
  <si>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</si>
  <si>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</si>
  <si>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</si>
  <si>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</si>
  <si>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</si>
  <si>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</si>
  <si>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</si>
  <si>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</si>
  <si>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</si>
  <si>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</si>
  <si>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</si>
  <si>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</si>
  <si>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</si>
  <si>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</si>
  <si>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</si>
  <si>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</si>
  <si>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</si>
  <si>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</si>
  <si>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</si>
  <si>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</si>
  <si>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</si>
  <si>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</si>
  <si>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</si>
  <si>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</si>
  <si>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</si>
  <si>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</si>
  <si>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</si>
  <si>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</si>
  <si>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</si>
  <si>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</si>
  <si>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</si>
  <si>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</si>
  <si>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</si>
  <si>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</si>
  <si>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</si>
  <si>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</si>
  <si>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</si>
  <si>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</si>
  <si>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</si>
  <si>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</si>
  <si>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</si>
  <si>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</si>
  <si>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</si>
  <si>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</si>
  <si>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</si>
  <si>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</si>
  <si>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</si>
  <si>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</si>
  <si>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</si>
  <si>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</si>
  <si>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</si>
  <si>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</si>
  <si>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</si>
  <si>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</si>
  <si>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</si>
  <si>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</si>
  <si>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</si>
  <si>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</si>
  <si>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</si>
  <si>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</si>
  <si>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</si>
  <si>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</si>
  <si>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</si>
  <si>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</si>
  <si>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</si>
  <si>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</si>
  <si>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</si>
  <si>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</si>
  <si>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</si>
  <si>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</si>
  <si>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</si>
  <si>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</si>
  <si>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</si>
  <si>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</si>
  <si>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</si>
  <si>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</si>
  <si>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</si>
  <si>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</si>
  <si>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</si>
  <si>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</si>
  <si>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</si>
  <si>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</si>
  <si>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</si>
  <si>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</si>
  <si>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</si>
  <si>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</si>
  <si>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</si>
  <si>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</si>
  <si>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</si>
  <si>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</si>
  <si>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</si>
  <si>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</si>
  <si>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</si>
  <si>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</si>
  <si>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</si>
  <si>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</si>
  <si>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</si>
  <si>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</si>
  <si>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</si>
  <si>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</si>
  <si>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</si>
  <si>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</si>
  <si>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</si>
  <si>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</si>
  <si>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</si>
  <si>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</si>
  <si>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</si>
  <si>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</si>
  <si>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</si>
  <si>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</si>
  <si>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</si>
  <si>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</si>
  <si>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</si>
  <si>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</si>
  <si>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</si>
  <si>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</si>
  <si>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</si>
  <si>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</si>
  <si>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</si>
  <si>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</si>
  <si>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</si>
  <si>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</si>
  <si>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</si>
  <si>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</si>
  <si>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</si>
  <si>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</si>
  <si>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</si>
  <si>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</si>
  <si>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</si>
  <si>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</si>
  <si>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</si>
  <si>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</si>
  <si>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</si>
  <si>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</si>
  <si>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</si>
  <si>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</si>
  <si>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</si>
  <si>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</si>
  <si>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</si>
  <si>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</si>
  <si>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</si>
  <si>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</si>
  <si>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</si>
  <si>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</si>
  <si>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</si>
  <si>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</si>
  <si>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</si>
  <si>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</si>
  <si>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</si>
  <si>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</si>
  <si>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</si>
  <si>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</si>
  <si>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</si>
  <si>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</si>
  <si>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</si>
  <si>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</si>
  <si>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</si>
  <si>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</si>
  <si>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</si>
  <si>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</si>
  <si>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</si>
  <si>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</si>
  <si>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</si>
  <si>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</si>
  <si>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</si>
  <si>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</si>
  <si>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</si>
  <si>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</si>
  <si>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</si>
  <si>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</si>
  <si>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</si>
  <si>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</si>
  <si>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</si>
  <si>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</si>
  <si>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</si>
  <si>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</si>
  <si>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</si>
  <si>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</si>
  <si>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</si>
  <si>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</si>
  <si>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</si>
  <si>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</si>
  <si>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</si>
  <si>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</si>
  <si>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</si>
  <si>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</si>
  <si>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</si>
  <si>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</si>
  <si>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</si>
  <si>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</si>
  <si>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</si>
  <si>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</si>
  <si>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</si>
  <si>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</si>
  <si>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</si>
  <si>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</si>
  <si>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</si>
  <si>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</si>
  <si>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</si>
  <si>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</si>
  <si>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</si>
  <si>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</si>
  <si>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</si>
  <si>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</si>
  <si>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</si>
  <si>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</si>
  <si>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</si>
  <si>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</si>
  <si>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</si>
  <si>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</si>
  <si>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</si>
  <si>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</si>
  <si>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</si>
  <si>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</si>
  <si>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</si>
  <si>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</si>
  <si>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</si>
  <si>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</si>
  <si>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</si>
  <si>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</si>
  <si>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</si>
  <si>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</si>
  <si>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</si>
  <si>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</si>
  <si>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</si>
  <si>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</si>
  <si>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</si>
  <si>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</si>
  <si>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</si>
  <si>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</si>
  <si>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</si>
  <si>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</si>
  <si>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</si>
  <si>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</si>
  <si>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</si>
  <si>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</si>
  <si>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</si>
  <si>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</si>
  <si>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</si>
  <si>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</si>
  <si>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</si>
  <si>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</si>
  <si>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</si>
  <si>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</si>
  <si>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</si>
  <si>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</si>
  <si>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</si>
  <si>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</si>
  <si>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</si>
  <si>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</si>
  <si>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</si>
  <si>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</si>
  <si>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</si>
  <si>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</si>
  <si>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</si>
  <si>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</si>
  <si>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</si>
  <si>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</si>
  <si>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</si>
  <si>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</si>
  <si>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</si>
  <si>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</si>
  <si>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</si>
  <si>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</si>
  <si>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</si>
  <si>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</si>
  <si>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</si>
  <si>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</si>
  <si>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</si>
  <si>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</si>
  <si>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</si>
  <si>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</si>
  <si>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</si>
  <si>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</si>
  <si>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</si>
  <si>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</si>
  <si>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</si>
  <si>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</si>
  <si>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</si>
  <si>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</si>
  <si>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</si>
  <si>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</si>
  <si>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</si>
  <si>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</si>
  <si>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</si>
  <si>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</si>
  <si>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</si>
  <si>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</si>
  <si>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</si>
  <si>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</si>
  <si>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</si>
  <si>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</si>
  <si>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</si>
  <si>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</si>
  <si>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</si>
  <si>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</si>
  <si>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</si>
  <si>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</si>
  <si>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</si>
  <si>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</si>
  <si>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</si>
  <si>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</si>
  <si>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</si>
  <si>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</si>
  <si>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</si>
  <si>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</si>
  <si>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</si>
  <si>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</si>
  <si>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</si>
  <si>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</si>
  <si>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</si>
  <si>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</si>
  <si>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</si>
  <si>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</si>
  <si>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</si>
  <si>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</si>
  <si>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</si>
  <si>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</si>
  <si>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</si>
  <si>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</si>
  <si>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</si>
  <si>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</si>
  <si>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</si>
  <si>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</si>
  <si>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</si>
  <si>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</si>
  <si>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</si>
  <si>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</si>
  <si>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</si>
  <si>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</si>
  <si>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</si>
  <si>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</si>
  <si>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</si>
  <si>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</si>
  <si>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</si>
  <si>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</si>
  <si>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</si>
  <si>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</si>
  <si>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</si>
  <si>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</si>
  <si>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</si>
  <si>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</si>
  <si>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</si>
  <si>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</si>
  <si>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</si>
  <si>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</si>
  <si>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</si>
  <si>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</si>
  <si>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</si>
  <si>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</si>
  <si>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</si>
  <si>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</si>
  <si>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</si>
  <si>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</si>
  <si>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</si>
  <si>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</si>
  <si>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</si>
  <si>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</si>
  <si>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</si>
  <si>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</si>
  <si>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</si>
  <si>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</si>
  <si>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</si>
  <si>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</si>
  <si>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</si>
  <si>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</si>
  <si>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</si>
  <si>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</si>
  <si>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</si>
  <si>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</si>
  <si>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</si>
  <si>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</si>
  <si>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</si>
  <si>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</si>
  <si>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</si>
  <si>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</si>
  <si>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</si>
  <si>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</si>
  <si>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</si>
  <si>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</si>
  <si>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</si>
  <si>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</si>
  <si>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</si>
  <si>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</si>
  <si>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</si>
  <si>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</si>
  <si>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</si>
  <si>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</si>
  <si>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</si>
  <si>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</si>
  <si>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</si>
  <si>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</si>
  <si>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</si>
  <si>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</si>
  <si>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</si>
  <si>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</si>
  <si>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</si>
  <si>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</si>
  <si>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</si>
  <si>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</si>
  <si>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</si>
  <si>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</si>
  <si>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</si>
  <si>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</si>
  <si>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</si>
  <si>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</si>
  <si>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</si>
  <si>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</si>
  <si>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</si>
  <si>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</si>
  <si>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</si>
  <si>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</si>
  <si>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</si>
  <si>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</si>
  <si>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</si>
  <si>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</si>
  <si>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</si>
  <si>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</si>
  <si>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</si>
  <si>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</si>
  <si>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</si>
  <si>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</si>
  <si>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</si>
  <si>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</si>
  <si>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</si>
  <si>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</si>
  <si>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</si>
  <si>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</si>
  <si>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</si>
  <si>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</si>
  <si>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</si>
  <si>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</si>
  <si>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</si>
  <si>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</si>
  <si>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</si>
  <si>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</si>
  <si>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</si>
  <si>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</si>
  <si>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</si>
  <si>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</si>
  <si>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</si>
  <si>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</si>
  <si>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</si>
  <si>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</si>
  <si>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</si>
  <si>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</si>
  <si>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</si>
  <si>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</si>
  <si>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</si>
  <si>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</si>
  <si>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</si>
  <si>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</si>
  <si>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</si>
  <si>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</si>
  <si>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</si>
  <si>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</si>
  <si>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</si>
  <si>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</si>
  <si>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</si>
  <si>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</si>
  <si>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</si>
  <si>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</si>
  <si>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</si>
  <si>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</si>
  <si>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</si>
  <si>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</si>
  <si>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</si>
  <si>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</si>
  <si>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</si>
  <si>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</si>
  <si>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</si>
  <si>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</si>
  <si>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</si>
  <si>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</si>
  <si>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</si>
  <si>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</si>
  <si>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</si>
  <si>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</si>
  <si>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</si>
  <si>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</si>
  <si>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</si>
  <si>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</si>
  <si>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</si>
  <si>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</si>
  <si>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</si>
  <si>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</si>
  <si>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</si>
  <si>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</si>
  <si>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</si>
  <si>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</si>
  <si>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</si>
  <si>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</si>
  <si>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</si>
  <si>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</si>
  <si>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</si>
  <si>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</si>
  <si>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</si>
  <si>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</si>
  <si>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</si>
  <si>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</si>
  <si>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</si>
  <si>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</si>
  <si>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</si>
  <si>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</si>
  <si>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</si>
  <si>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</si>
  <si>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</si>
  <si>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</si>
  <si>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</si>
  <si>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</si>
  <si>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</si>
  <si>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</si>
  <si>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</si>
  <si>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</si>
  <si>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</si>
  <si>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</si>
  <si>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</si>
  <si>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</si>
  <si>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</si>
  <si>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</si>
  <si>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</si>
  <si>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</si>
  <si>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</si>
  <si>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</si>
  <si>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</si>
  <si>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</si>
  <si>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</si>
  <si>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</si>
  <si>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</si>
  <si>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</si>
  <si>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</si>
  <si>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</si>
  <si>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</si>
  <si>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</si>
  <si>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</si>
  <si>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</si>
  <si>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</si>
  <si>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</si>
  <si>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</si>
  <si>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</si>
  <si>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</si>
  <si>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</si>
  <si>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</si>
  <si>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</si>
  <si>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</si>
  <si>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</si>
  <si>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</si>
  <si>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</si>
  <si>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</si>
  <si>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</si>
  <si>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</si>
  <si>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</si>
  <si>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</si>
  <si>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</si>
  <si>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</si>
  <si>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</si>
  <si>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</si>
  <si>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</si>
  <si>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</si>
  <si>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</si>
  <si>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</si>
  <si>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</si>
  <si>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</si>
  <si>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</si>
  <si>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</si>
  <si>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</si>
  <si>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</si>
  <si>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</si>
  <si>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</si>
  <si>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</si>
  <si>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</si>
  <si>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</si>
  <si>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</si>
  <si>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</si>
  <si>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</si>
  <si>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</si>
  <si>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</si>
  <si>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</si>
  <si>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</si>
  <si>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</si>
  <si>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</si>
  <si>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</si>
  <si>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</si>
  <si>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</si>
  <si>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</si>
  <si>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</si>
  <si>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</si>
  <si>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</si>
  <si>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</si>
  <si>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</si>
  <si>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</si>
  <si>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</si>
  <si>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</si>
  <si>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</si>
  <si>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</si>
  <si>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</si>
  <si>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</si>
  <si>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</si>
  <si>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</si>
  <si>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</si>
  <si>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</si>
  <si>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</si>
  <si>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</si>
  <si>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</si>
  <si>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</si>
  <si>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</si>
  <si>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</si>
  <si>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</si>
  <si>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</si>
  <si>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</si>
  <si>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</si>
  <si>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</si>
  <si>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</si>
  <si>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</si>
  <si>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</si>
  <si>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</si>
  <si>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</si>
  <si>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</si>
  <si>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</si>
  <si>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</si>
  <si>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</si>
  <si>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</si>
  <si>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</si>
  <si>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</si>
  <si>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</si>
  <si>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</si>
  <si>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</si>
  <si>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</si>
  <si>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</si>
  <si>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</si>
  <si>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</si>
  <si>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</si>
  <si>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</si>
  <si>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</si>
  <si>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</si>
  <si>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</si>
  <si>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</si>
  <si>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</si>
  <si>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</si>
  <si>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</si>
  <si>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</si>
  <si>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</si>
  <si>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</si>
  <si>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</si>
  <si>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</si>
  <si>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</si>
  <si>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</si>
  <si>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</si>
  <si>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</si>
  <si>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</si>
  <si>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</si>
  <si>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</si>
  <si>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</si>
  <si>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</si>
  <si>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</si>
  <si>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</si>
  <si>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</si>
  <si>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</si>
  <si>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</si>
  <si>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</si>
  <si>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</si>
  <si>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</si>
  <si>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</si>
  <si>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</si>
  <si>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</si>
  <si>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</si>
  <si>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</si>
  <si>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</si>
  <si>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</si>
  <si>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</si>
  <si>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</si>
  <si>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</si>
  <si>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</si>
  <si>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</si>
  <si>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</si>
  <si>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</si>
  <si>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</si>
  <si>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</si>
  <si>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</si>
  <si>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</si>
  <si>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</si>
  <si>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</si>
  <si>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</si>
  <si>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</si>
  <si>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</si>
  <si>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</si>
  <si>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</si>
  <si>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</si>
  <si>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</si>
  <si>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</si>
  <si>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</si>
  <si>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</si>
  <si>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</si>
  <si>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</si>
  <si>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</si>
  <si>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</si>
  <si>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</si>
  <si>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</si>
  <si>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</si>
  <si>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</si>
  <si>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</si>
  <si>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</si>
  <si>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</si>
  <si>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</si>
  <si>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</si>
  <si>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</si>
  <si>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</si>
  <si>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</si>
  <si>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</si>
  <si>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</si>
  <si>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</si>
  <si>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</si>
  <si>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</si>
  <si>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</si>
  <si>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</si>
  <si>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</si>
  <si>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</si>
  <si>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</si>
  <si>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</si>
  <si>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</si>
  <si>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</si>
  <si>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</si>
  <si>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</si>
  <si>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</si>
  <si>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</si>
  <si>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</si>
  <si>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</si>
  <si>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</si>
  <si>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</si>
  <si>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</si>
  <si>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</si>
  <si>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</si>
  <si>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</si>
  <si>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</si>
  <si>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</si>
  <si>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</si>
  <si>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</si>
  <si>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</si>
  <si>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</si>
  <si>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</si>
  <si>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</si>
  <si>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</si>
  <si>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</si>
  <si>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</si>
  <si>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</si>
  <si>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</si>
  <si>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</si>
  <si>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</si>
  <si>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</si>
  <si>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</si>
  <si>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</si>
  <si>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</si>
  <si>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</si>
  <si>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</si>
  <si>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</si>
  <si>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</si>
  <si>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</si>
  <si>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</si>
  <si>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</si>
  <si>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</si>
  <si>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</si>
  <si>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</si>
  <si>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</si>
  <si>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</si>
  <si>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</si>
  <si>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</si>
  <si>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</si>
  <si>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</si>
  <si>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</si>
  <si>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</si>
  <si>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</si>
  <si>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</si>
  <si>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</si>
  <si>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</si>
  <si>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</si>
  <si>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</si>
  <si>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</si>
  <si>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</si>
  <si>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</si>
  <si>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</si>
  <si>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</si>
  <si>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</si>
  <si>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</si>
  <si>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</si>
  <si>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</si>
  <si>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</si>
  <si>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</si>
  <si>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</si>
  <si>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</si>
  <si>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</si>
  <si>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</si>
  <si>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</si>
  <si>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</si>
  <si>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</si>
  <si>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</si>
  <si>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</si>
  <si>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</si>
  <si>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</si>
  <si>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</si>
  <si>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</si>
  <si>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</si>
  <si>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</si>
  <si>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</si>
  <si>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</si>
  <si>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</si>
  <si>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</si>
  <si>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</si>
  <si>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</si>
  <si>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</si>
  <si>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</si>
  <si>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</si>
  <si>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</si>
  <si>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</si>
  <si>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</si>
  <si>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</si>
  <si>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</si>
  <si>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</si>
  <si>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</si>
  <si>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</si>
  <si>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</si>
  <si>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</si>
  <si>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</si>
  <si>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</si>
  <si>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</si>
  <si>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</si>
  <si>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</si>
  <si>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</si>
  <si>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</si>
  <si>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</si>
  <si>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</si>
  <si>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</si>
  <si>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</si>
  <si>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</si>
  <si>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</si>
  <si>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</si>
  <si>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</si>
  <si>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</si>
  <si>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</si>
  <si>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</si>
  <si>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</si>
  <si>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</si>
  <si>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</si>
  <si>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</si>
  <si>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</si>
  <si>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</si>
  <si>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</si>
  <si>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</si>
  <si>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</si>
  <si>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</si>
  <si>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</si>
  <si>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</si>
  <si>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</si>
  <si>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</si>
  <si>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</si>
  <si>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</si>
  <si>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</si>
  <si>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</si>
  <si>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</si>
  <si>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</si>
  <si>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</si>
  <si>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</si>
  <si>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</si>
  <si>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</si>
  <si>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</si>
  <si>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</si>
  <si>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</si>
  <si>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</si>
  <si>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</si>
  <si>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</si>
  <si>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</si>
  <si>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</si>
  <si>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</si>
  <si>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</si>
  <si>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</si>
  <si>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</si>
  <si>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</si>
  <si>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</si>
  <si>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</si>
  <si>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</si>
  <si>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</si>
  <si>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</si>
  <si>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</si>
  <si>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</si>
  <si>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</si>
  <si>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</si>
  <si>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</si>
  <si>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</si>
  <si>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</si>
  <si>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</si>
  <si>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</si>
  <si>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</si>
  <si>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</si>
  <si>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</si>
  <si>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</si>
  <si>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</si>
  <si>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</si>
  <si>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</si>
  <si>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</si>
  <si>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</si>
  <si>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</si>
  <si>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</si>
  <si>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</si>
  <si>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</si>
  <si>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</si>
  <si>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</si>
  <si>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</si>
  <si>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</si>
  <si>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</si>
  <si>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</si>
  <si>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</si>
  <si>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</si>
  <si>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</si>
  <si>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</si>
  <si>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</si>
  <si>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</si>
  <si>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</si>
  <si>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</si>
  <si>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</si>
  <si>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</si>
  <si>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</si>
  <si>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</si>
  <si>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</si>
  <si>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</si>
  <si>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</si>
  <si>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</si>
  <si>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</si>
  <si>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</si>
  <si>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</si>
  <si>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</si>
  <si>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</si>
  <si>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</si>
  <si>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</si>
  <si>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</si>
  <si>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</si>
  <si>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</si>
  <si>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</si>
  <si>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</si>
  <si>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</si>
  <si>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</si>
  <si>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</si>
  <si>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</si>
  <si>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</si>
  <si>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</si>
  <si>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</si>
  <si>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</si>
  <si>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</si>
  <si>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</si>
  <si>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</si>
  <si>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</si>
  <si>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</si>
  <si>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</si>
  <si>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</si>
  <si>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</si>
  <si>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</si>
  <si>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</si>
  <si>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</si>
  <si>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</si>
  <si>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</si>
  <si>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</si>
  <si>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</si>
  <si>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</si>
  <si>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</si>
  <si>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</si>
  <si>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</si>
  <si>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</si>
  <si>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</si>
  <si>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</si>
  <si>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</si>
  <si>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</si>
  <si>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</si>
  <si>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</si>
  <si>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</si>
  <si>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</si>
  <si>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</si>
  <si>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</si>
  <si>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</si>
  <si>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</si>
  <si>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</si>
  <si>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</si>
  <si>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</si>
  <si>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</si>
  <si>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</si>
  <si>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</si>
  <si>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</si>
  <si>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</si>
  <si>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</si>
  <si>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</si>
  <si>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</si>
  <si>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</si>
  <si>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</si>
  <si>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</si>
  <si>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</si>
  <si>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</si>
  <si>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</si>
  <si>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</si>
  <si>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</si>
  <si>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</si>
  <si>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</si>
  <si>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</si>
  <si>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</si>
  <si>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</si>
  <si>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</si>
  <si>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</si>
  <si>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</si>
  <si>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</si>
  <si>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</si>
  <si>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</si>
  <si>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</si>
  <si>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</si>
  <si>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</si>
  <si>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</si>
  <si>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</si>
  <si>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</si>
  <si>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</si>
  <si>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</si>
  <si>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</si>
  <si>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</si>
  <si>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</si>
  <si>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</si>
  <si>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</si>
  <si>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</si>
  <si>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</si>
  <si>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</si>
  <si>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</si>
  <si>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</si>
  <si>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</si>
  <si>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</si>
  <si>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</si>
  <si>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</si>
  <si>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</si>
  <si>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</si>
  <si>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</si>
  <si>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</si>
  <si>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</si>
  <si>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</si>
  <si>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</si>
  <si>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</si>
  <si>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</si>
  <si>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</si>
  <si>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</si>
  <si>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</si>
  <si>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</si>
  <si>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</si>
  <si>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</si>
  <si>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</si>
  <si>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</si>
  <si>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</si>
  <si>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</si>
  <si>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</si>
  <si>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</si>
  <si>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</si>
  <si>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</si>
  <si>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</si>
  <si>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</si>
  <si>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</si>
  <si>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</si>
  <si>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</si>
  <si>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</si>
  <si>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</si>
  <si>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</si>
  <si>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</si>
  <si>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</si>
  <si>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</si>
  <si>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</si>
  <si>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</si>
  <si>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</si>
  <si>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</si>
  <si>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</si>
  <si>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</si>
  <si>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</si>
  <si>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</si>
  <si>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</si>
  <si>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</si>
  <si>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</si>
  <si>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</si>
  <si>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</si>
  <si>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</si>
  <si>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</si>
  <si>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</si>
  <si>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</si>
  <si>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</si>
  <si>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</si>
  <si>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</si>
  <si>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</si>
  <si>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</si>
  <si>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</si>
  <si>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</si>
  <si>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</si>
  <si>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</si>
  <si>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</si>
  <si>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</si>
  <si>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</si>
  <si>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</si>
  <si>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</si>
  <si>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</si>
  <si>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</si>
  <si>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</si>
  <si>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</si>
  <si>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</si>
  <si>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</si>
  <si>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</si>
  <si>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</si>
  <si>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</si>
  <si>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</si>
  <si>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</si>
  <si>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</si>
  <si>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</si>
  <si>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</si>
  <si>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</si>
  <si>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</si>
  <si>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</si>
  <si>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</si>
  <si>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</si>
  <si>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</si>
  <si>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</si>
  <si>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</si>
  <si>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</si>
  <si>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</si>
  <si>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</si>
  <si>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</si>
  <si>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</si>
  <si>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</si>
  <si>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</si>
  <si>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</si>
  <si>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</si>
  <si>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</si>
  <si>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</si>
  <si>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</si>
  <si>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</si>
  <si>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</si>
  <si>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</si>
  <si>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</si>
  <si>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</si>
  <si>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</si>
  <si>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</si>
  <si>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</si>
  <si>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</si>
  <si>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</si>
  <si>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</si>
  <si>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</si>
  <si>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</si>
  <si>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</si>
  <si>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</si>
  <si>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</si>
  <si>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</si>
  <si>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</si>
  <si>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</si>
  <si>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</si>
  <si>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</si>
  <si>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</si>
  <si>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</si>
  <si>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</si>
  <si>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</si>
  <si>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</si>
  <si>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</si>
  <si>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</si>
  <si>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</si>
  <si>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</si>
  <si>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</si>
  <si>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</si>
  <si>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</si>
  <si>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</si>
  <si>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</si>
  <si>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</si>
  <si>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</si>
  <si>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</si>
  <si>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</si>
  <si>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</si>
  <si>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</si>
  <si>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</si>
  <si>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</si>
  <si>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</si>
  <si>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</si>
  <si>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</si>
  <si>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</si>
  <si>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</si>
  <si>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</si>
  <si>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</si>
  <si>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</si>
  <si>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</si>
  <si>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</si>
  <si>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</si>
  <si>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</si>
  <si>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</si>
  <si>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</si>
  <si>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</si>
  <si>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</si>
  <si>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</si>
  <si>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</si>
  <si>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</si>
  <si>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</si>
  <si>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</si>
  <si>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</si>
  <si>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</si>
  <si>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</si>
  <si>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</si>
  <si>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</si>
  <si>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</si>
  <si>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</si>
  <si>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</si>
  <si>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</si>
  <si>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</si>
  <si>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</si>
  <si>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</si>
  <si>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</si>
  <si>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</si>
  <si>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</si>
  <si>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</si>
  <si>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</si>
  <si>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</si>
  <si>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</si>
  <si>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</si>
  <si>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</si>
  <si>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</si>
  <si>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</si>
  <si>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</si>
  <si>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</si>
  <si>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</si>
  <si>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</si>
  <si>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</si>
  <si>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</si>
  <si>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</si>
  <si>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</si>
  <si>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</si>
  <si>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</si>
  <si>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</si>
  <si>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</si>
  <si>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</si>
  <si>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</si>
  <si>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</si>
  <si>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</si>
  <si>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</si>
  <si>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</si>
  <si>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</si>
  <si>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</si>
  <si>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</si>
  <si>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</si>
  <si>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</si>
  <si>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</si>
  <si>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</si>
  <si>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</si>
  <si>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</si>
  <si>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</si>
  <si>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</si>
  <si>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</si>
  <si>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</si>
  <si>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</si>
  <si>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</si>
  <si>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</si>
  <si>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</si>
  <si>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</si>
  <si>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</si>
  <si>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</si>
  <si>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</si>
  <si>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</si>
  <si>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</si>
  <si>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</si>
  <si>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</si>
  <si>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</si>
  <si>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</si>
  <si>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</si>
  <si>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</si>
  <si>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</si>
  <si>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</si>
  <si>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</si>
  <si>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</si>
  <si>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</si>
  <si>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</si>
  <si>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</si>
  <si>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</si>
  <si>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</si>
  <si>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</si>
  <si>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</si>
  <si>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</si>
  <si>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</si>
  <si>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</si>
  <si>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</si>
  <si>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</si>
  <si>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</si>
  <si>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</si>
  <si>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</si>
  <si>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</si>
  <si>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</si>
  <si>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</si>
  <si>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</si>
  <si>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</si>
  <si>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</si>
  <si>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</si>
  <si>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</si>
  <si>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</si>
  <si>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</si>
  <si>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</si>
  <si>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</si>
  <si>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</si>
  <si>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</si>
  <si>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</si>
  <si>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</si>
  <si>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</si>
  <si>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</si>
  <si>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</si>
  <si>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</si>
  <si>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</si>
  <si>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</si>
  <si>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</si>
  <si>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</si>
  <si>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</si>
  <si>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</si>
  <si>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</si>
  <si>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</si>
  <si>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</si>
  <si>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</si>
  <si>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</si>
  <si>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</si>
  <si>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</si>
  <si>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</si>
  <si>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</si>
  <si>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</si>
  <si>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</si>
  <si>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</si>
  <si>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</si>
  <si>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</si>
  <si>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</si>
  <si>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</si>
  <si>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</si>
  <si>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</si>
  <si>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</si>
  <si>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</si>
  <si>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</si>
  <si>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</si>
  <si>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</si>
  <si>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</si>
  <si>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</si>
  <si>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</si>
  <si>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</si>
  <si>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</si>
  <si>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</si>
  <si>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</si>
  <si>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</si>
  <si>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</si>
  <si>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</si>
  <si>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</si>
  <si>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</si>
  <si>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</si>
  <si>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</si>
  <si>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</si>
  <si>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</si>
  <si>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</si>
  <si>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</si>
  <si>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</si>
  <si>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</si>
  <si>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</si>
  <si>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</si>
  <si>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</si>
  <si>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</si>
  <si>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</si>
  <si>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</si>
  <si>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</si>
  <si>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</si>
  <si>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</si>
  <si>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</si>
  <si>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</si>
  <si>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</si>
  <si>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</si>
  <si>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</si>
  <si>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</si>
  <si>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</si>
  <si>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</si>
  <si>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</si>
  <si>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</si>
  <si>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</si>
  <si>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</si>
  <si>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</si>
  <si>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</si>
  <si>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</si>
  <si>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</si>
  <si>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</si>
  <si>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</si>
  <si>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</si>
  <si>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</si>
  <si>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</si>
  <si>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</si>
  <si>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</si>
  <si>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</si>
  <si>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</si>
  <si>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</si>
  <si>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</si>
  <si>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</si>
  <si>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</si>
  <si>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</si>
  <si>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</si>
  <si>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</si>
  <si>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</si>
  <si>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</si>
  <si>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</si>
  <si>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</si>
  <si>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</si>
  <si>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</si>
  <si>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</si>
  <si>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</si>
  <si>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</si>
  <si>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</si>
  <si>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</si>
  <si>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</si>
  <si>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</si>
  <si>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</si>
  <si>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</si>
  <si>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</si>
  <si>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</si>
  <si>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</si>
  <si>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</si>
  <si>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</si>
  <si>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</si>
  <si>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</si>
  <si>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</si>
  <si>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</si>
  <si>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</si>
  <si>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</si>
  <si>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</si>
  <si>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</si>
  <si>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</si>
  <si>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</si>
  <si>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</si>
  <si>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</si>
  <si>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</si>
  <si>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</si>
  <si>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</si>
  <si>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</si>
  <si>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</si>
  <si>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</si>
  <si>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</si>
  <si>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</si>
  <si>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</si>
  <si>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</si>
  <si>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</si>
  <si>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</si>
  <si>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</si>
  <si>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</si>
  <si>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</si>
  <si>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</si>
  <si>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</si>
  <si>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</si>
  <si>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</si>
  <si>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</si>
  <si>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</si>
  <si>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</si>
  <si>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</si>
  <si>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</si>
  <si>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</si>
  <si>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</si>
  <si>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</si>
  <si>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</si>
  <si>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</si>
  <si>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</si>
  <si>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</si>
  <si>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</si>
  <si>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</si>
  <si>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</si>
  <si>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</si>
  <si>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</si>
  <si>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</si>
  <si>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</si>
  <si>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</si>
  <si>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</si>
  <si>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</si>
  <si>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</si>
  <si>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</si>
  <si>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</si>
  <si>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</si>
  <si>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</si>
  <si>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</si>
  <si>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</si>
  <si>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</si>
  <si>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</si>
  <si>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</si>
  <si>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</si>
  <si>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</si>
  <si>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</si>
  <si>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</si>
  <si>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</si>
  <si>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</si>
  <si>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</si>
  <si>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</si>
  <si>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</si>
  <si>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</si>
  <si>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</si>
  <si>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</si>
  <si>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</si>
  <si>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</si>
  <si>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</si>
  <si>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</si>
  <si>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</si>
  <si>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</si>
  <si>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</si>
  <si>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</si>
  <si>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</si>
  <si>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</si>
  <si>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</si>
  <si>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</si>
  <si>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</si>
  <si>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</si>
  <si>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</si>
  <si>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</si>
  <si>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</si>
  <si>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</si>
  <si>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</si>
  <si>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</si>
  <si>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</si>
  <si>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</si>
  <si>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</si>
  <si>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</si>
  <si>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</si>
  <si>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</si>
  <si>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</si>
  <si>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</si>
  <si>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</si>
  <si>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</si>
  <si>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</si>
  <si>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</si>
  <si>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</si>
  <si>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</si>
  <si>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</si>
  <si>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</si>
  <si>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</si>
  <si>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</si>
  <si>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</si>
  <si>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</si>
  <si>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</si>
  <si>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</si>
  <si>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</si>
  <si>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</si>
  <si>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</si>
  <si>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</si>
  <si>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</si>
  <si>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</si>
  <si>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</si>
  <si>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</si>
  <si>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</si>
  <si>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</si>
  <si>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</si>
  <si>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</si>
  <si>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</si>
  <si>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</si>
  <si>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</si>
  <si>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</si>
  <si>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</si>
  <si>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</si>
  <si>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</si>
  <si>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</si>
  <si>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</si>
  <si>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</si>
  <si>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</si>
  <si>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</si>
  <si>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</si>
  <si>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</si>
  <si>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</si>
  <si>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</si>
  <si>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</si>
  <si>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</si>
  <si>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</si>
  <si>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</si>
  <si>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</si>
  <si>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</si>
  <si>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</si>
  <si>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</si>
  <si>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</si>
  <si>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</si>
  <si>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</si>
  <si>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</si>
  <si>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</si>
  <si>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</si>
  <si>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</si>
  <si>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</si>
  <si>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</si>
  <si>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</si>
  <si>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</si>
  <si>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</si>
  <si>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</si>
  <si>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</si>
  <si>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</si>
  <si>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</si>
  <si>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</si>
  <si>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</si>
  <si>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</si>
  <si>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</si>
  <si>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</si>
  <si>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</si>
  <si>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</si>
  <si>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</si>
  <si>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</si>
  <si>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</si>
  <si>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</si>
  <si>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</si>
  <si>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</si>
  <si>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</si>
  <si>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</si>
  <si>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</si>
  <si>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</si>
  <si>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</si>
  <si>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</si>
  <si>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</si>
  <si>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</si>
  <si>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</si>
  <si>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</si>
  <si>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</si>
  <si>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</si>
  <si>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</si>
  <si>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</si>
  <si>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</si>
  <si>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</si>
  <si>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</si>
  <si>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</si>
  <si>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</si>
  <si>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</si>
  <si>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</si>
  <si>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</si>
  <si>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</si>
  <si>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</si>
  <si>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</si>
  <si>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</si>
  <si>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</si>
  <si>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</si>
  <si>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</si>
  <si>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</si>
  <si>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</si>
  <si>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</si>
  <si>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</si>
  <si>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</si>
  <si>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</si>
  <si>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</si>
  <si>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</si>
  <si>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</si>
  <si>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</si>
  <si>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</si>
  <si>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</si>
  <si>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</si>
  <si>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</si>
  <si>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</si>
  <si>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</si>
  <si>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</si>
  <si>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</si>
  <si>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</si>
  <si>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</si>
  <si>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</si>
  <si>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</si>
  <si>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</si>
  <si>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</si>
  <si>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</si>
  <si>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</si>
  <si>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</si>
  <si>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</si>
  <si>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</si>
  <si>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</si>
  <si>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</si>
  <si>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</si>
  <si>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</si>
  <si>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</si>
  <si>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</si>
  <si>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</si>
  <si>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</si>
  <si>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</si>
  <si>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</si>
  <si>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</si>
  <si>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</si>
  <si>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</si>
  <si>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</si>
  <si>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</si>
  <si>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</si>
  <si>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</si>
  <si>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</si>
  <si>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</si>
  <si>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</si>
  <si>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</si>
  <si>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</si>
  <si>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</si>
  <si>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</si>
  <si>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</si>
  <si>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</si>
  <si>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</si>
  <si>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</si>
  <si>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</si>
  <si>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</si>
  <si>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</si>
  <si>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</si>
  <si>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</si>
  <si>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</si>
  <si>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</si>
  <si>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</si>
  <si>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</si>
  <si>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</si>
  <si>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</si>
  <si>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</si>
  <si>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</si>
  <si>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</si>
  <si>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</si>
  <si>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</si>
  <si>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</si>
  <si>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</si>
  <si>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</si>
  <si>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</si>
  <si>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</si>
  <si>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</si>
  <si>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</si>
  <si>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</si>
  <si>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</si>
  <si>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</si>
  <si>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</si>
  <si>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</si>
  <si>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</si>
  <si>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</si>
  <si>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</si>
  <si>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</si>
  <si>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</si>
  <si>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</si>
  <si>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</si>
  <si>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</si>
  <si>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</si>
  <si>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</si>
  <si>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</si>
  <si>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</si>
  <si>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</si>
  <si>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</si>
  <si>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</si>
  <si>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</si>
  <si>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</si>
  <si>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</si>
  <si>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</si>
  <si>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</si>
  <si>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</si>
  <si>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</si>
  <si>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</si>
  <si>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</si>
  <si>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</si>
  <si>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</si>
  <si>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</si>
  <si>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</si>
  <si>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</si>
  <si>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</si>
  <si>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</si>
  <si>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</si>
  <si>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</si>
  <si>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</si>
  <si>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</si>
  <si>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</si>
  <si>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</si>
  <si>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</si>
  <si>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</si>
  <si>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</si>
  <si>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</si>
  <si>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</si>
  <si>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</si>
  <si>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</si>
  <si>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</si>
  <si>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</si>
  <si>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</si>
  <si>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</si>
  <si>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</si>
  <si>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</si>
  <si>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</si>
  <si>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</si>
  <si>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</si>
  <si>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</si>
  <si>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</si>
  <si>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</si>
  <si>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</si>
  <si>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</si>
  <si>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</si>
  <si>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</si>
  <si>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</si>
  <si>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</si>
  <si>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</si>
  <si>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</si>
  <si>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</si>
  <si>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</si>
  <si>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</si>
  <si>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</si>
  <si>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</si>
  <si>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</si>
  <si>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</si>
  <si>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</si>
  <si>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</si>
  <si>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</si>
  <si>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</si>
  <si>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</si>
  <si>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</si>
  <si>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</si>
  <si>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</si>
  <si>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</si>
  <si>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</si>
  <si>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</si>
  <si>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</si>
  <si>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</si>
  <si>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</si>
  <si>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</si>
  <si>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</si>
  <si>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</si>
  <si>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</si>
  <si>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</si>
  <si>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</si>
  <si>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</si>
  <si>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</si>
  <si>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</si>
  <si>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</si>
  <si>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</si>
  <si>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</si>
  <si>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</si>
  <si>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</si>
  <si>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</si>
  <si>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</si>
  <si>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</si>
  <si>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</si>
  <si>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</si>
  <si>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</si>
  <si>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</si>
  <si>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</si>
  <si>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</si>
  <si>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</si>
  <si>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</si>
  <si>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</si>
  <si>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</si>
  <si>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</si>
  <si>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</si>
  <si>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</si>
  <si>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</si>
  <si>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</si>
  <si>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</si>
  <si>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</si>
  <si>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</si>
  <si>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</si>
  <si>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</si>
  <si>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</si>
  <si>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</si>
  <si>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</si>
  <si>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</si>
  <si>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</si>
  <si>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</si>
  <si>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</si>
  <si>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</si>
  <si>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</si>
  <si>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</si>
  <si>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</si>
  <si>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</si>
  <si>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</si>
  <si>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</si>
  <si>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</si>
  <si>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</si>
  <si>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</si>
  <si>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</si>
  <si>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</si>
  <si>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</si>
  <si>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</si>
  <si>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</si>
  <si>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</si>
  <si>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</si>
  <si>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</si>
  <si>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</si>
  <si>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</si>
  <si>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</si>
  <si>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</si>
  <si>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</si>
  <si>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</si>
  <si>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</si>
  <si>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</si>
  <si>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</si>
  <si>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</si>
  <si>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</si>
  <si>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</si>
  <si>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</si>
  <si>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13112_令和7年度</t>
  </si>
  <si>
    <t>13112_令和8年度</t>
  </si>
  <si>
    <t>13112_令和9年度</t>
  </si>
  <si>
    <t>13112_令和10年度</t>
  </si>
  <si>
    <t>13112_令和11年度</t>
  </si>
  <si>
    <t>13112_令和12年度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</si>
</sst>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76.521006358027819</c:v>
                </c:pt>
                <c:pt idx="1">
                  <c:v>87.998728564188056</c:v>
                </c:pt>
                <c:pt idx="2">
                  <c:v>86.707188325349478</c:v>
                </c:pt>
                <c:pt idx="3">
                  <c:v>90.608587361607235</c:v>
                </c:pt>
                <c:pt idx="4">
                  <c:v>99.029406908402166</c:v>
                </c:pt>
                <c:pt idx="5">
                  <c:v>94.100258703969615</c:v>
                </c:pt>
                <c:pt idx="6">
                  <c:v>101.5940145257434</c:v>
                </c:pt>
                <c:pt idx="7">
                  <c:v>126.89619301377277</c:v>
                </c:pt>
                <c:pt idx="8">
                  <c:v>133.59589008608398</c:v>
                </c:pt>
                <c:pt idx="9">
                  <c:v>137.08972730926027</c:v>
                </c:pt>
                <c:pt idx="10">
                  <c:v>142.60508269231323</c:v>
                </c:pt>
                <c:pt idx="11">
                  <c:v>134.45270378868631</c:v>
                </c:pt>
                <c:pt idx="12">
                  <c:v>129.01698482321211</c:v>
                </c:pt>
                <c:pt idx="13">
                  <c:v>145.04221286953319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624.6869106768437</c:v>
                </c:pt>
                <c:pt idx="1">
                  <c:v>621.90772649368125</c:v>
                </c:pt>
                <c:pt idx="2">
                  <c:v>614.39674262842902</c:v>
                </c:pt>
                <c:pt idx="3">
                  <c:v>614.91890263880293</c:v>
                </c:pt>
                <c:pt idx="4">
                  <c:v>599.23405433407743</c:v>
                </c:pt>
                <c:pt idx="5">
                  <c:v>574.63845470764011</c:v>
                </c:pt>
                <c:pt idx="6">
                  <c:v>567.54509453736864</c:v>
                </c:pt>
                <c:pt idx="7">
                  <c:v>556.23313810341801</c:v>
                </c:pt>
                <c:pt idx="8">
                  <c:v>546.1017984475435</c:v>
                </c:pt>
                <c:pt idx="9">
                  <c:v>533.16764408453616</c:v>
                </c:pt>
                <c:pt idx="10">
                  <c:v>519.54083288487357</c:v>
                </c:pt>
                <c:pt idx="11">
                  <c:v>467.98475963933515</c:v>
                </c:pt>
                <c:pt idx="12">
                  <c:v>462.49338254809635</c:v>
                </c:pt>
                <c:pt idx="13">
                  <c:v>476.18510550307855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1081.2171498025509</c:v>
                </c:pt>
                <c:pt idx="1">
                  <c:v>1101.1226026652089</c:v>
                </c:pt>
                <c:pt idx="2">
                  <c:v>1280.643916312406</c:v>
                </c:pt>
                <c:pt idx="3">
                  <c:v>1385.926397395468</c:v>
                </c:pt>
                <c:pt idx="4">
                  <c:v>1338.9148562024261</c:v>
                </c:pt>
                <c:pt idx="5">
                  <c:v>1210.5213681112691</c:v>
                </c:pt>
                <c:pt idx="6">
                  <c:v>1221.1280217760341</c:v>
                </c:pt>
                <c:pt idx="7">
                  <c:v>1173.5708554000564</c:v>
                </c:pt>
                <c:pt idx="8">
                  <c:v>1211.4999581938514</c:v>
                </c:pt>
                <c:pt idx="9">
                  <c:v>1168.7662047762797</c:v>
                </c:pt>
                <c:pt idx="10">
                  <c:v>1111.5389097074276</c:v>
                </c:pt>
                <c:pt idx="11">
                  <c:v>1124.3703303235659</c:v>
                </c:pt>
                <c:pt idx="12">
                  <c:v>1131.1165423240648</c:v>
                </c:pt>
                <c:pt idx="13">
                  <c:v>1156.3130344250776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823.79811623315891</c:v>
                </c:pt>
                <c:pt idx="1">
                  <c:v>833.3811306789413</c:v>
                </c:pt>
                <c:pt idx="2">
                  <c:v>1059.7449828889719</c:v>
                </c:pt>
                <c:pt idx="3">
                  <c:v>1115.8202684201719</c:v>
                </c:pt>
                <c:pt idx="4">
                  <c:v>1187.254401324655</c:v>
                </c:pt>
                <c:pt idx="5">
                  <c:v>1191.6079784926239</c:v>
                </c:pt>
                <c:pt idx="6">
                  <c:v>1267.7986889639551</c:v>
                </c:pt>
                <c:pt idx="7">
                  <c:v>976.53185377221234</c:v>
                </c:pt>
                <c:pt idx="8">
                  <c:v>979.70829358046319</c:v>
                </c:pt>
                <c:pt idx="9">
                  <c:v>972.23803341321332</c:v>
                </c:pt>
                <c:pt idx="10">
                  <c:v>940.68363679267657</c:v>
                </c:pt>
                <c:pt idx="11">
                  <c:v>836.97978315545322</c:v>
                </c:pt>
                <c:pt idx="12">
                  <c:v>915.46508243400285</c:v>
                </c:pt>
                <c:pt idx="13">
                  <c:v>901.22569935997615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74.667114161128524</c:v>
                </c:pt>
                <c:pt idx="1">
                  <c:v>69.299779837743912</c:v>
                </c:pt>
                <c:pt idx="2">
                  <c:v>71.722292597705959</c:v>
                </c:pt>
                <c:pt idx="3">
                  <c:v>69.959907222949866</c:v>
                </c:pt>
                <c:pt idx="4">
                  <c:v>63.705475967754431</c:v>
                </c:pt>
                <c:pt idx="5">
                  <c:v>81.331453434625629</c:v>
                </c:pt>
                <c:pt idx="6">
                  <c:v>94.506593353545682</c:v>
                </c:pt>
                <c:pt idx="7">
                  <c:v>93.084145521289173</c:v>
                </c:pt>
                <c:pt idx="8">
                  <c:v>85.137649027393266</c:v>
                </c:pt>
                <c:pt idx="9">
                  <c:v>80.686787473781351</c:v>
                </c:pt>
                <c:pt idx="10">
                  <c:v>76.597622530721736</c:v>
                </c:pt>
                <c:pt idx="11">
                  <c:v>64.794758762217484</c:v>
                </c:pt>
                <c:pt idx="12">
                  <c:v>77.496279435915952</c:v>
                </c:pt>
                <c:pt idx="13">
                  <c:v>66.363455351568376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209520</c:v>
                </c:pt>
                <c:pt idx="1">
                  <c:v>207289</c:v>
                </c:pt>
                <c:pt idx="2">
                  <c:v>206501</c:v>
                </c:pt>
                <c:pt idx="3">
                  <c:v>205592</c:v>
                </c:pt>
                <c:pt idx="4">
                  <c:v>205857</c:v>
                </c:pt>
                <c:pt idx="5">
                  <c:v>204379</c:v>
                </c:pt>
                <c:pt idx="6">
                  <c:v>203618</c:v>
                </c:pt>
                <c:pt idx="7">
                  <c:v>203061</c:v>
                </c:pt>
                <c:pt idx="8">
                  <c:v>202758</c:v>
                </c:pt>
                <c:pt idx="9">
                  <c:v>201809</c:v>
                </c:pt>
                <c:pt idx="10">
                  <c:v>200236</c:v>
                </c:pt>
                <c:pt idx="11">
                  <c:v>199586</c:v>
                </c:pt>
                <c:pt idx="12">
                  <c:v>200177</c:v>
                </c:pt>
                <c:pt idx="13">
                  <c:v>200700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32538</c:v>
                </c:pt>
                <c:pt idx="1">
                  <c:v>31953</c:v>
                </c:pt>
                <c:pt idx="2">
                  <c:v>31794</c:v>
                </c:pt>
                <c:pt idx="3">
                  <c:v>31356</c:v>
                </c:pt>
                <c:pt idx="4">
                  <c:v>31100</c:v>
                </c:pt>
                <c:pt idx="5">
                  <c:v>30786</c:v>
                </c:pt>
                <c:pt idx="6">
                  <c:v>30427</c:v>
                </c:pt>
                <c:pt idx="7">
                  <c:v>30446</c:v>
                </c:pt>
                <c:pt idx="8">
                  <c:v>30137</c:v>
                </c:pt>
                <c:pt idx="9">
                  <c:v>30203</c:v>
                </c:pt>
                <c:pt idx="10">
                  <c:v>29712</c:v>
                </c:pt>
                <c:pt idx="11">
                  <c:v>29665</c:v>
                </c:pt>
                <c:pt idx="12">
                  <c:v>29469</c:v>
                </c:pt>
                <c:pt idx="13">
                  <c:v>29538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433809</c:v>
                </c:pt>
                <c:pt idx="1">
                  <c:v>435790</c:v>
                </c:pt>
                <c:pt idx="2">
                  <c:v>438786</c:v>
                </c:pt>
                <c:pt idx="3">
                  <c:v>449771</c:v>
                </c:pt>
                <c:pt idx="4">
                  <c:v>451965</c:v>
                </c:pt>
                <c:pt idx="5">
                  <c:v>455473</c:v>
                </c:pt>
                <c:pt idx="6">
                  <c:v>461518</c:v>
                </c:pt>
                <c:pt idx="7">
                  <c:v>467605</c:v>
                </c:pt>
                <c:pt idx="8">
                  <c:v>473163</c:v>
                </c:pt>
                <c:pt idx="9">
                  <c:v>479792</c:v>
                </c:pt>
                <c:pt idx="10">
                  <c:v>487174</c:v>
                </c:pt>
                <c:pt idx="11">
                  <c:v>490342</c:v>
                </c:pt>
                <c:pt idx="12">
                  <c:v>489372</c:v>
                </c:pt>
                <c:pt idx="13">
                  <c:v>491585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191</c:v>
                </c:pt>
                <c:pt idx="1">
                  <c:v>191</c:v>
                </c:pt>
                <c:pt idx="2">
                  <c:v>191</c:v>
                </c:pt>
                <c:pt idx="3">
                  <c:v>191</c:v>
                </c:pt>
                <c:pt idx="4">
                  <c:v>191</c:v>
                </c:pt>
                <c:pt idx="5">
                  <c:v>291</c:v>
                </c:pt>
                <c:pt idx="6">
                  <c:v>291</c:v>
                </c:pt>
                <c:pt idx="7">
                  <c:v>291</c:v>
                </c:pt>
                <c:pt idx="8">
                  <c:v>291</c:v>
                </c:pt>
                <c:pt idx="9">
                  <c:v>291</c:v>
                </c:pt>
                <c:pt idx="10">
                  <c:v>291</c:v>
                </c:pt>
                <c:pt idx="11">
                  <c:v>232</c:v>
                </c:pt>
                <c:pt idx="12">
                  <c:v>232</c:v>
                </c:pt>
                <c:pt idx="13">
                  <c:v>232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14460</c:v>
                </c:pt>
                <c:pt idx="1">
                  <c:v>14460</c:v>
                </c:pt>
                <c:pt idx="2">
                  <c:v>14460</c:v>
                </c:pt>
                <c:pt idx="3">
                  <c:v>14460</c:v>
                </c:pt>
                <c:pt idx="4">
                  <c:v>14460</c:v>
                </c:pt>
                <c:pt idx="5">
                  <c:v>14713</c:v>
                </c:pt>
                <c:pt idx="6">
                  <c:v>14713</c:v>
                </c:pt>
                <c:pt idx="7">
                  <c:v>14713</c:v>
                </c:pt>
                <c:pt idx="8">
                  <c:v>14713</c:v>
                </c:pt>
                <c:pt idx="9">
                  <c:v>14713</c:v>
                </c:pt>
                <c:pt idx="10">
                  <c:v>14713</c:v>
                </c:pt>
                <c:pt idx="11">
                  <c:v>15538</c:v>
                </c:pt>
                <c:pt idx="12">
                  <c:v>15538</c:v>
                </c:pt>
                <c:pt idx="13">
                  <c:v>15538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386.44900000000001</c:v>
                </c:pt>
                <c:pt idx="1">
                  <c:v>391.69029999999998</c:v>
                </c:pt>
                <c:pt idx="2">
                  <c:v>392.70909999999998</c:v>
                </c:pt>
                <c:pt idx="3">
                  <c:v>406.76330000000002</c:v>
                </c:pt>
                <c:pt idx="4">
                  <c:v>377.45569999999998</c:v>
                </c:pt>
                <c:pt idx="5">
                  <c:v>396.33370000000002</c:v>
                </c:pt>
                <c:pt idx="6">
                  <c:v>426.80489999999998</c:v>
                </c:pt>
                <c:pt idx="7">
                  <c:v>396.40269999999998</c:v>
                </c:pt>
                <c:pt idx="8">
                  <c:v>389.46499999999997</c:v>
                </c:pt>
                <c:pt idx="9">
                  <c:v>383.91340000000002</c:v>
                </c:pt>
                <c:pt idx="10">
                  <c:v>372.60109999999997</c:v>
                </c:pt>
                <c:pt idx="11">
                  <c:v>336.56740000000002</c:v>
                </c:pt>
                <c:pt idx="12">
                  <c:v>469.47149999999999</c:v>
                </c:pt>
                <c:pt idx="13">
                  <c:v>405.0514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27.3</c:v>
                </c:pt>
                <c:pt idx="1">
                  <c:v>0</c:v>
                </c:pt>
                <c:pt idx="2">
                  <c:v>100.252</c:v>
                </c:pt>
                <c:pt idx="3">
                  <c:v>86.882999999999996</c:v>
                </c:pt>
                <c:pt idx="4">
                  <c:v>86.885000000000005</c:v>
                </c:pt>
                <c:pt idx="5">
                  <c:v>110.90900000000001</c:v>
                </c:pt>
                <c:pt idx="6">
                  <c:v>106.05500000000001</c:v>
                </c:pt>
                <c:pt idx="7">
                  <c:v>107.645</c:v>
                </c:pt>
                <c:pt idx="8">
                  <c:v>113.387</c:v>
                </c:pt>
                <c:pt idx="9">
                  <c:v>105.595</c:v>
                </c:pt>
                <c:pt idx="10">
                  <c:v>103.584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140.31100000000001</c:v>
                </c:pt>
                <c:pt idx="1">
                  <c:v>170.93700000000001</c:v>
                </c:pt>
                <c:pt idx="2">
                  <c:v>180.648</c:v>
                </c:pt>
                <c:pt idx="3">
                  <c:v>181.55699999999999</c:v>
                </c:pt>
                <c:pt idx="4">
                  <c:v>172.21199999999999</c:v>
                </c:pt>
                <c:pt idx="5">
                  <c:v>168.523</c:v>
                </c:pt>
                <c:pt idx="6">
                  <c:v>159.33199999999999</c:v>
                </c:pt>
                <c:pt idx="7">
                  <c:v>157.92099999999999</c:v>
                </c:pt>
                <c:pt idx="8">
                  <c:v>153.68600000000001</c:v>
                </c:pt>
                <c:pt idx="9">
                  <c:v>141.93199999999999</c:v>
                </c:pt>
                <c:pt idx="10">
                  <c:v>138.505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167.61099999999999</c:v>
                </c:pt>
                <c:pt idx="1">
                  <c:v>170.93700000000001</c:v>
                </c:pt>
                <c:pt idx="2">
                  <c:v>280.90000000000003</c:v>
                </c:pt>
                <c:pt idx="3">
                  <c:v>265.40699999999998</c:v>
                </c:pt>
                <c:pt idx="4">
                  <c:v>259.09699999999998</c:v>
                </c:pt>
                <c:pt idx="5">
                  <c:v>279.43200000000002</c:v>
                </c:pt>
                <c:pt idx="6">
                  <c:v>265.387</c:v>
                </c:pt>
                <c:pt idx="7">
                  <c:v>265.56599999999997</c:v>
                </c:pt>
                <c:pt idx="8">
                  <c:v>267.07300000000004</c:v>
                </c:pt>
                <c:pt idx="9">
                  <c:v>247.52700000000002</c:v>
                </c:pt>
                <c:pt idx="10">
                  <c:v>242.089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3.0329999999999999</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1059.7449828889719</c:v>
                </c:pt>
                <c:pt idx="1">
                  <c:v>1115.8202684201719</c:v>
                </c:pt>
                <c:pt idx="2">
                  <c:v>1187.254401324655</c:v>
                </c:pt>
                <c:pt idx="3">
                  <c:v>1191.6079784926239</c:v>
                </c:pt>
                <c:pt idx="4">
                  <c:v>1267.7986889639551</c:v>
                </c:pt>
                <c:pt idx="5">
                  <c:v>976.53185377221234</c:v>
                </c:pt>
                <c:pt idx="6">
                  <c:v>979.70829358046319</c:v>
                </c:pt>
                <c:pt idx="7">
                  <c:v>972.23803341321332</c:v>
                </c:pt>
                <c:pt idx="8">
                  <c:v>940.68363679267657</c:v>
                </c:pt>
                <c:pt idx="9">
                  <c:v>836.97978315545322</c:v>
                </c:pt>
                <c:pt idx="10">
                  <c:v>915.46508243400285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71.722292597705959</c:v>
                </c:pt>
                <c:pt idx="1">
                  <c:v>69.959907222949866</c:v>
                </c:pt>
                <c:pt idx="2">
                  <c:v>63.705475967754431</c:v>
                </c:pt>
                <c:pt idx="3">
                  <c:v>81.331453434625629</c:v>
                </c:pt>
                <c:pt idx="4">
                  <c:v>94.506593353545682</c:v>
                </c:pt>
                <c:pt idx="5">
                  <c:v>93.084145521289173</c:v>
                </c:pt>
                <c:pt idx="6">
                  <c:v>85.137649027393266</c:v>
                </c:pt>
                <c:pt idx="7">
                  <c:v>80.686787473781351</c:v>
                </c:pt>
                <c:pt idx="8">
                  <c:v>76.597622530721736</c:v>
                </c:pt>
                <c:pt idx="9">
                  <c:v>64.794758762217484</c:v>
                </c:pt>
                <c:pt idx="10">
                  <c:v>77.496279435915952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3.7291845551954028E-2</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0.15816163577682196</c:v>
                </c:pt>
                <c:pt idx="1">
                  <c:v>0.15319402670648763</c:v>
                </c:pt>
                <c:pt idx="2">
                  <c:v>0.23659630125320366</c:v>
                </c:pt>
                <c:pt idx="3">
                  <c:v>0.22273013003465958</c:v>
                </c:pt>
                <c:pt idx="4">
                  <c:v>0.20436761944574497</c:v>
                </c:pt>
                <c:pt idx="5">
                  <c:v>0.2861473478008848</c:v>
                </c:pt>
                <c:pt idx="6">
                  <c:v>0.27088369235919285</c:v>
                </c:pt>
                <c:pt idx="7">
                  <c:v>0.27314915779182558</c:v>
                </c:pt>
                <c:pt idx="8">
                  <c:v>0.28391372992370018</c:v>
                </c:pt>
                <c:pt idx="9">
                  <c:v>0.29573832604033945</c:v>
                </c:pt>
                <c:pt idx="10">
                  <c:v>0.26444372881633366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242.089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242.089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F：電気・ガス・熱供給・水道業(N=2)</c:v>
                </c:pt>
                <c:pt idx="25">
                  <c:v>G：情報通信業(N=2)</c:v>
                </c:pt>
                <c:pt idx="26">
                  <c:v>H：運輸業，郵便業(N=0)</c:v>
                </c:pt>
                <c:pt idx="27">
                  <c:v>I：卸売業，小売業(N=2)</c:v>
                </c:pt>
                <c:pt idx="28">
                  <c:v>J：金融業，保険業(N=1)</c:v>
                </c:pt>
                <c:pt idx="29">
                  <c:v>K：不動産業，物品賃貸業(N=4)</c:v>
                </c:pt>
                <c:pt idx="30">
                  <c:v>L：学術研究,専門･技術ｻｰﾋﾞｽ業(N=2)</c:v>
                </c:pt>
                <c:pt idx="31">
                  <c:v>M：宿泊業，飲食サービス業(N=0)</c:v>
                </c:pt>
                <c:pt idx="32">
                  <c:v>N：生活関連ｻｰﾋﾞｽ業,娯楽業(N=0)</c:v>
                </c:pt>
                <c:pt idx="33">
                  <c:v>O：教育，学習支援業(N=8)</c:v>
                </c:pt>
                <c:pt idx="34">
                  <c:v>P：医療，福祉(N=3)</c:v>
                </c:pt>
                <c:pt idx="35">
                  <c:v>Q：複合サービス事業(N=0)</c:v>
                </c:pt>
                <c:pt idx="36">
                  <c:v>R：ｻｰﾋﾞｽ業(他に分類されない)(N=2)</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5.0019999999999998</c:v>
                </c:pt>
                <c:pt idx="25">
                  <c:v>12.305999999999999</c:v>
                </c:pt>
                <c:pt idx="26">
                  <c:v>0</c:v>
                </c:pt>
                <c:pt idx="27">
                  <c:v>10.696999999999999</c:v>
                </c:pt>
                <c:pt idx="28">
                  <c:v>4.7539999999999996</c:v>
                </c:pt>
                <c:pt idx="29">
                  <c:v>23.719000000000001</c:v>
                </c:pt>
                <c:pt idx="30">
                  <c:v>10.526999999999999</c:v>
                </c:pt>
                <c:pt idx="31">
                  <c:v>0</c:v>
                </c:pt>
                <c:pt idx="32">
                  <c:v>0</c:v>
                </c:pt>
                <c:pt idx="33">
                  <c:v>36.344999999999999</c:v>
                </c:pt>
                <c:pt idx="34">
                  <c:v>28.382000000000001</c:v>
                </c:pt>
                <c:pt idx="35">
                  <c:v>0</c:v>
                </c:pt>
                <c:pt idx="36">
                  <c:v>105.078</c:v>
                </c:pt>
                <c:pt idx="37">
                  <c:v>5.2789999999999999</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49.413093647233779</c:v>
                </c:pt>
                <c:pt idx="2">
                  <c:v>32.298131226203807</c:v>
                </c:pt>
                <c:pt idx="3">
                  <c:v>34.383271353928919</c:v>
                </c:pt>
                <c:pt idx="4">
                  <c:v>818.83830941431677</c:v>
                </c:pt>
                <c:pt idx="5">
                  <c:v>1114.028442220105</c:v>
                </c:pt>
                <c:pt idx="7">
                  <c:v>644.3525565270586</c:v>
                </c:pt>
                <c:pt idx="8">
                  <c:v>48.007332702335503</c:v>
                </c:pt>
                <c:pt idx="9">
                  <c:v>0</c:v>
                </c:pt>
                <c:pt idx="10">
                  <c:v>50.341824127478219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116.09449622736651</c:v>
                </c:pt>
                <c:pt idx="4" formatCode="#,##0">
                  <c:v>818.83830941431677</c:v>
                </c:pt>
                <c:pt idx="5" formatCode="#,##0">
                  <c:v>1114.028442220105</c:v>
                </c:pt>
                <c:pt idx="6" formatCode="#,##0">
                  <c:v>692.35988922939407</c:v>
                </c:pt>
                <c:pt idx="10" formatCode="#,##0">
                  <c:v>50.341824127478219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138.505</c:v>
                </c:pt>
                <c:pt idx="2" formatCode="#,##0_);[Red]\(#,##0\)">
                  <c:v>0</c:v>
                </c:pt>
                <c:pt idx="3" formatCode="#,##0_);[Red]\(#,##0\)">
                  <c:v>103.584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138.505</c:v>
                </c:pt>
                <c:pt idx="1">
                  <c:v>103.584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世田谷区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世田谷区</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G：情報通信業(N=2)</c:v>
                </c:pt>
                <c:pt idx="2">
                  <c:v>H：運輸業，郵便業(N=0)</c:v>
                </c:pt>
                <c:pt idx="3">
                  <c:v>I：卸売業，小売業(N=2)</c:v>
                </c:pt>
                <c:pt idx="4">
                  <c:v>J：金融業，保険業(N=1)</c:v>
                </c:pt>
                <c:pt idx="5">
                  <c:v>K：不動産業，物品賃貸業(N=4)</c:v>
                </c:pt>
                <c:pt idx="6">
                  <c:v>L：学術研究,専門･技術ｻｰﾋﾞｽ業(N=2)</c:v>
                </c:pt>
                <c:pt idx="7">
                  <c:v>M：宿泊業，飲食サービス業(N=0)</c:v>
                </c:pt>
                <c:pt idx="8">
                  <c:v>N：生活関連ｻｰﾋﾞｽ業,娯楽業(N=0)</c:v>
                </c:pt>
                <c:pt idx="9">
                  <c:v>O：教育，学習支援業(N=8)</c:v>
                </c:pt>
                <c:pt idx="10">
                  <c:v>P：医療，福祉(N=3)</c:v>
                </c:pt>
                <c:pt idx="11">
                  <c:v>Q：複合サービス事業(N=0)</c:v>
                </c:pt>
                <c:pt idx="12">
                  <c:v>R：ｻｰﾋﾞｽ業(他に分類されない)(N=2)</c:v>
                </c:pt>
                <c:pt idx="13">
                  <c:v>S：公務(N=1)</c:v>
                </c:pt>
              </c:strCache>
            </c:strRef>
          </c:cat>
          <c:val>
            <c:numRef>
              <c:f>③特定事業所の現状把握!$BG$40:$BG$53</c:f>
              <c:numCache>
                <c:formatCode>[=0]#,##0;[&lt;1]0.00;#,##0</c:formatCode>
                <c:ptCount val="14"/>
                <c:pt idx="0">
                  <c:v>2.5009999999999999</c:v>
                </c:pt>
                <c:pt idx="1">
                  <c:v>6.1529999999999996</c:v>
                </c:pt>
                <c:pt idx="2">
                  <c:v>0</c:v>
                </c:pt>
                <c:pt idx="3">
                  <c:v>5.3484999999999996</c:v>
                </c:pt>
                <c:pt idx="4">
                  <c:v>4.7539999999999996</c:v>
                </c:pt>
                <c:pt idx="5">
                  <c:v>5.9297500000000003</c:v>
                </c:pt>
                <c:pt idx="6">
                  <c:v>5.2634999999999996</c:v>
                </c:pt>
                <c:pt idx="7">
                  <c:v>0</c:v>
                </c:pt>
                <c:pt idx="8">
                  <c:v>0</c:v>
                </c:pt>
                <c:pt idx="9">
                  <c:v>4.5431249999999999</c:v>
                </c:pt>
                <c:pt idx="10">
                  <c:v>9.4606666666666666</c:v>
                </c:pt>
                <c:pt idx="11">
                  <c:v>0</c:v>
                </c:pt>
                <c:pt idx="12">
                  <c:v>52.539000000000001</c:v>
                </c:pt>
                <c:pt idx="13">
                  <c:v>5.2789999999999999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G：情報通信業(N=2)</c:v>
                </c:pt>
                <c:pt idx="2">
                  <c:v>H：運輸業，郵便業(N=0)</c:v>
                </c:pt>
                <c:pt idx="3">
                  <c:v>I：卸売業，小売業(N=2)</c:v>
                </c:pt>
                <c:pt idx="4">
                  <c:v>J：金融業，保険業(N=1)</c:v>
                </c:pt>
                <c:pt idx="5">
                  <c:v>K：不動産業，物品賃貸業(N=4)</c:v>
                </c:pt>
                <c:pt idx="6">
                  <c:v>L：学術研究,専門･技術ｻｰﾋﾞｽ業(N=2)</c:v>
                </c:pt>
                <c:pt idx="7">
                  <c:v>M：宿泊業，飲食サービス業(N=0)</c:v>
                </c:pt>
                <c:pt idx="8">
                  <c:v>N：生活関連ｻｰﾋﾞｽ業,娯楽業(N=0)</c:v>
                </c:pt>
                <c:pt idx="9">
                  <c:v>O：教育，学習支援業(N=8)</c:v>
                </c:pt>
                <c:pt idx="10">
                  <c:v>P：医療，福祉(N=3)</c:v>
                </c:pt>
                <c:pt idx="11">
                  <c:v>Q：複合サービス事業(N=0)</c:v>
                </c:pt>
                <c:pt idx="12">
                  <c:v>R：ｻｰﾋﾞｽ業(他に分類されない)(N=2)</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世田谷区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世田谷区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56,026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38182.399999999863</c:v>
                </c:pt>
                <c:pt idx="1">
                  <c:v>7681.4000000000024</c:v>
                </c:pt>
                <c:pt idx="2">
                  <c:v>0</c:v>
                </c:pt>
                <c:pt idx="3">
                  <c:v>0</c:v>
                </c:pt>
                <c:pt idx="4">
                  <c:v>0</c:v>
                </c:pt>
                <c:pt idx="5">
                  <c:v>10162.5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127,203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45823.461887999831</c:v>
                </c:pt>
                <c:pt idx="1">
                  <c:v>10160.648664000002</c:v>
                </c:pt>
                <c:pt idx="2">
                  <c:v>0</c:v>
                </c:pt>
                <c:pt idx="3">
                  <c:v>0</c:v>
                </c:pt>
                <c:pt idx="4">
                  <c:v>0</c:v>
                </c:pt>
                <c:pt idx="5">
                  <c:v>71218.8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世田谷区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61.140155076000013</c:v>
                </c:pt>
                <c:pt idx="1">
                  <c:v>0</c:v>
                </c:pt>
                <c:pt idx="2">
                  <c:v>0</c:v>
                </c:pt>
                <c:pt idx="3">
                  <c:v>1.2097223999999998E-2</c:v>
                </c:pt>
                <c:pt idx="4">
                  <c:v>38.172135660000002</c:v>
                </c:pt>
                <c:pt idx="5">
                  <c:v>172.94064383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1,265,697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世田谷区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1265642</c:v>
                </c:pt>
                <c:pt idx="1">
                  <c:v>0</c:v>
                </c:pt>
                <c:pt idx="2">
                  <c:v>0</c:v>
                </c:pt>
                <c:pt idx="3">
                  <c:v>55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10162.5</c:v>
                </c:pt>
                <c:pt idx="1">
                  <c:v>10162.5</c:v>
                </c:pt>
                <c:pt idx="2">
                  <c:v>10162.5</c:v>
                </c:pt>
                <c:pt idx="3">
                  <c:v>10162.5</c:v>
                </c:pt>
                <c:pt idx="4">
                  <c:v>10162.5</c:v>
                </c:pt>
                <c:pt idx="5">
                  <c:v>10162.5</c:v>
                </c:pt>
                <c:pt idx="6">
                  <c:v>10162.5</c:v>
                </c:pt>
                <c:pt idx="7">
                  <c:v>10162.5</c:v>
                </c:pt>
                <c:pt idx="8">
                  <c:v>10162.5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4531.5</c:v>
                </c:pt>
                <c:pt idx="1">
                  <c:v>5553.1</c:v>
                </c:pt>
                <c:pt idx="2">
                  <c:v>6239.1000000000049</c:v>
                </c:pt>
                <c:pt idx="3">
                  <c:v>6844.1</c:v>
                </c:pt>
                <c:pt idx="4">
                  <c:v>7461.8000000000029</c:v>
                </c:pt>
                <c:pt idx="5">
                  <c:v>7598.6000000000022</c:v>
                </c:pt>
                <c:pt idx="6">
                  <c:v>7598.6000000000022</c:v>
                </c:pt>
                <c:pt idx="7">
                  <c:v>7623.1000000000022</c:v>
                </c:pt>
                <c:pt idx="8">
                  <c:v>7681.4000000000024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21706.1</c:v>
                </c:pt>
                <c:pt idx="1">
                  <c:v>23272.1</c:v>
                </c:pt>
                <c:pt idx="2">
                  <c:v>24442.7</c:v>
                </c:pt>
                <c:pt idx="3">
                  <c:v>25714.099999999984</c:v>
                </c:pt>
                <c:pt idx="4">
                  <c:v>27185.89999999994</c:v>
                </c:pt>
                <c:pt idx="5">
                  <c:v>28897.999999999931</c:v>
                </c:pt>
                <c:pt idx="6">
                  <c:v>30845.999999999862</c:v>
                </c:pt>
                <c:pt idx="7">
                  <c:v>34067.699999999873</c:v>
                </c:pt>
                <c:pt idx="8">
                  <c:v>38182.399999999863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2.9023797977984458E-2</c:v>
                </c:pt>
                <c:pt idx="1">
                  <c:v>3.1835889059368301E-2</c:v>
                </c:pt>
                <c:pt idx="2">
                  <c:v>3.051379938680315E-2</c:v>
                </c:pt>
                <c:pt idx="3">
                  <c:v>3.2697754598719389E-2</c:v>
                </c:pt>
                <c:pt idx="4">
                  <c:v>3.3553761520573003E-2</c:v>
                </c:pt>
                <c:pt idx="5">
                  <c:v>3.5198689959359639E-2</c:v>
                </c:pt>
                <c:pt idx="6">
                  <c:v>3.5270237668744132E-2</c:v>
                </c:pt>
                <c:pt idx="7">
                  <c:v>3.5709849376975709E-2</c:v>
                </c:pt>
                <c:pt idx="8">
                  <c:v>3.7175577145727348E-2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29.158638822506681</c:v>
                </c:pt>
                <c:pt idx="2">
                  <c:v>27.14601020189383</c:v>
                </c:pt>
                <c:pt idx="3">
                  <c:v>7.4008269433539224</c:v>
                </c:pt>
                <c:pt idx="4">
                  <c:v>1187.254401324655</c:v>
                </c:pt>
                <c:pt idx="5">
                  <c:v>1338.9148562024261</c:v>
                </c:pt>
                <c:pt idx="7">
                  <c:v>532.12466150983369</c:v>
                </c:pt>
                <c:pt idx="8">
                  <c:v>67.109392824243699</c:v>
                </c:pt>
                <c:pt idx="9">
                  <c:v>0</c:v>
                </c:pt>
                <c:pt idx="10">
                  <c:v>99.029406908402166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63.705475967754431</c:v>
                </c:pt>
                <c:pt idx="4" formatCode="#,##0">
                  <c:v>1187.254401324655</c:v>
                </c:pt>
                <c:pt idx="5" formatCode="#,##0">
                  <c:v>1338.9148562024261</c:v>
                </c:pt>
                <c:pt idx="6" formatCode="#,##0">
                  <c:v>599.23405433407743</c:v>
                </c:pt>
                <c:pt idx="10" formatCode="#,##0">
                  <c:v>99.029406908402166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5822</c:v>
                </c:pt>
                <c:pt idx="1">
                  <c:v>6190</c:v>
                </c:pt>
                <c:pt idx="2">
                  <c:v>6454</c:v>
                </c:pt>
                <c:pt idx="3">
                  <c:v>6758</c:v>
                </c:pt>
                <c:pt idx="4">
                  <c:v>7102</c:v>
                </c:pt>
                <c:pt idx="5">
                  <c:v>7499</c:v>
                </c:pt>
                <c:pt idx="6">
                  <c:v>7934</c:v>
                </c:pt>
                <c:pt idx="7">
                  <c:v>8755</c:v>
                </c:pt>
                <c:pt idx="8">
                  <c:v>9790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3421679.5089251087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127202.91055199984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1698673.6750000003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1698337.6410000003</c:v>
                </c:pt>
                <c:pt idx="1">
                  <c:v>0</c:v>
                </c:pt>
                <c:pt idx="2">
                  <c:v>0</c:v>
                </c:pt>
                <c:pt idx="3">
                  <c:v>336.03399999999999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55984.110551999831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17.299504635116854</c:v>
                </c:pt>
                <c:pt idx="2">
                  <c:v>31.742928641838407</c:v>
                </c:pt>
                <c:pt idx="3">
                  <c:v>17.321022074613115</c:v>
                </c:pt>
                <c:pt idx="4">
                  <c:v>901.22569935997615</c:v>
                </c:pt>
                <c:pt idx="5">
                  <c:v>1156.3130344250776</c:v>
                </c:pt>
                <c:pt idx="7">
                  <c:v>422.29335574823585</c:v>
                </c:pt>
                <c:pt idx="8">
                  <c:v>53.891749754842714</c:v>
                </c:pt>
                <c:pt idx="9">
                  <c:v>0</c:v>
                </c:pt>
                <c:pt idx="10">
                  <c:v>145.04221286953319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66.363455351568376</c:v>
                </c:pt>
                <c:pt idx="4">
                  <c:v>901.22569935997615</c:v>
                </c:pt>
                <c:pt idx="5">
                  <c:v>1156.3130344250776</c:v>
                </c:pt>
                <c:pt idx="6">
                  <c:v>476.18510550307855</c:v>
                </c:pt>
                <c:pt idx="10">
                  <c:v>145.04221286953319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世田谷区</c:v>
                </c:pt>
              </c:strCache>
            </c:strRef>
          </c:cat>
          <c:val>
            <c:numRef>
              <c:f>①CO2排出量の現状把握!$AX$43:$AX$45</c:f>
              <c:numCache>
                <c:formatCode>0%</c:formatCode>
                <c:ptCount val="3"/>
                <c:pt idx="0">
                  <c:v>0.42072759503743129</c:v>
                </c:pt>
                <c:pt idx="1">
                  <c:v>7.6972125864054566E-2</c:v>
                </c:pt>
                <c:pt idx="2">
                  <c:v>2.417498160652632E-2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世田谷区</c:v>
                </c:pt>
              </c:strCache>
            </c:strRef>
          </c:cat>
          <c:val>
            <c:numRef>
              <c:f>①CO2排出量の現状把握!$AY$43:$AY$45</c:f>
              <c:numCache>
                <c:formatCode>0%</c:formatCode>
                <c:ptCount val="3"/>
                <c:pt idx="0">
                  <c:v>0.19118662390594171</c:v>
                </c:pt>
                <c:pt idx="1">
                  <c:v>0.47072930032502464</c:v>
                </c:pt>
                <c:pt idx="2">
                  <c:v>0.32829988417475231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世田谷区</c:v>
                </c:pt>
              </c:strCache>
            </c:strRef>
          </c:cat>
          <c:val>
            <c:numRef>
              <c:f>①CO2排出量の現状把握!$AZ$43:$AZ$45</c:f>
              <c:numCache>
                <c:formatCode>0%</c:formatCode>
                <c:ptCount val="3"/>
                <c:pt idx="0">
                  <c:v>0.18034974026133399</c:v>
                </c:pt>
                <c:pt idx="1">
                  <c:v>0.27571354672507709</c:v>
                </c:pt>
                <c:pt idx="2">
                  <c:v>0.42122349100908063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世田谷区</c:v>
                </c:pt>
              </c:strCache>
            </c:strRef>
          </c:cat>
          <c:val>
            <c:numRef>
              <c:f>①CO2排出量の現状把握!$BA$43:$BA$45</c:f>
              <c:numCache>
                <c:formatCode>0%</c:formatCode>
                <c:ptCount val="3"/>
                <c:pt idx="0">
                  <c:v>0.19226168778726088</c:v>
                </c:pt>
                <c:pt idx="1">
                  <c:v>0.14877204731034646</c:v>
                </c:pt>
                <c:pt idx="2">
                  <c:v>0.17346544277801321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世田谷区</c:v>
                </c:pt>
              </c:strCache>
            </c:strRef>
          </c:cat>
          <c:val>
            <c:numRef>
              <c:f>①CO2排出量の現状把握!$BB$43:$BB$45</c:f>
              <c:numCache>
                <c:formatCode>0%</c:formatCode>
                <c:ptCount val="3"/>
                <c:pt idx="0">
                  <c:v>1.5474353008032191E-2</c:v>
                </c:pt>
                <c:pt idx="1">
                  <c:v>2.7812979775497147E-2</c:v>
                </c:pt>
                <c:pt idx="2">
                  <c:v>5.2836200431627657E-2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240628</c:v>
                </c:pt>
                <c:pt idx="1">
                  <c:v>240628</c:v>
                </c:pt>
                <c:pt idx="2">
                  <c:v>240628</c:v>
                </c:pt>
                <c:pt idx="3">
                  <c:v>240628</c:v>
                </c:pt>
                <c:pt idx="4">
                  <c:v>240628</c:v>
                </c:pt>
                <c:pt idx="5">
                  <c:v>266710</c:v>
                </c:pt>
                <c:pt idx="6">
                  <c:v>266710</c:v>
                </c:pt>
                <c:pt idx="7">
                  <c:v>266710</c:v>
                </c:pt>
                <c:pt idx="8">
                  <c:v>266710</c:v>
                </c:pt>
                <c:pt idx="9">
                  <c:v>266710</c:v>
                </c:pt>
                <c:pt idx="10">
                  <c:v>266710</c:v>
                </c:pt>
                <c:pt idx="11">
                  <c:v>271913</c:v>
                </c:pt>
                <c:pt idx="12">
                  <c:v>271913</c:v>
                </c:pt>
                <c:pt idx="13">
                  <c:v>271913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76.521006358027819</c:v>
                </c:pt>
                <c:pt idx="1">
                  <c:v>87.998728564188056</c:v>
                </c:pt>
                <c:pt idx="2">
                  <c:v>86.707188325349478</c:v>
                </c:pt>
                <c:pt idx="3">
                  <c:v>90.608587361607235</c:v>
                </c:pt>
                <c:pt idx="4">
                  <c:v>99.029406908402166</c:v>
                </c:pt>
                <c:pt idx="5">
                  <c:v>94.100258703969615</c:v>
                </c:pt>
                <c:pt idx="6">
                  <c:v>101.5940145257434</c:v>
                </c:pt>
                <c:pt idx="7">
                  <c:v>126.8961930137728</c:v>
                </c:pt>
                <c:pt idx="8">
                  <c:v>133.59589008608401</c:v>
                </c:pt>
                <c:pt idx="9">
                  <c:v>137.0897273092603</c:v>
                </c:pt>
                <c:pt idx="10">
                  <c:v>142.6050826923132</c:v>
                </c:pt>
                <c:pt idx="11">
                  <c:v>134.45270378868631</c:v>
                </c:pt>
                <c:pt idx="12">
                  <c:v>129.01698482321211</c:v>
                </c:pt>
                <c:pt idx="13">
                  <c:v>145.04221286953319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833015</c:v>
                </c:pt>
                <c:pt idx="1">
                  <c:v>837185</c:v>
                </c:pt>
                <c:pt idx="2">
                  <c:v>842323</c:v>
                </c:pt>
                <c:pt idx="3">
                  <c:v>862840</c:v>
                </c:pt>
                <c:pt idx="4">
                  <c:v>867552</c:v>
                </c:pt>
                <c:pt idx="5">
                  <c:v>874332</c:v>
                </c:pt>
                <c:pt idx="6">
                  <c:v>883289</c:v>
                </c:pt>
                <c:pt idx="7">
                  <c:v>892535</c:v>
                </c:pt>
                <c:pt idx="8">
                  <c:v>900107</c:v>
                </c:pt>
                <c:pt idx="9">
                  <c:v>908907</c:v>
                </c:pt>
                <c:pt idx="10">
                  <c:v>917486</c:v>
                </c:pt>
                <c:pt idx="11">
                  <c:v>920372</c:v>
                </c:pt>
                <c:pt idx="12">
                  <c:v>916208</c:v>
                </c:pt>
                <c:pt idx="13">
                  <c:v>915439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世田谷区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2527</v>
      </c>
      <c r="B624" s="70">
        <v>517</v>
      </c>
      <c r="C624" s="70">
        <v>7</v>
      </c>
      <c r="D624" s="70">
        <v>31</v>
      </c>
      <c r="E624" s="70">
        <v>2010</v>
      </c>
      <c r="F624" s="70" t="s">
        <v>177</v>
      </c>
      <c r="G624" s="70" t="s">
        <v>2520</v>
      </c>
      <c r="H624" s="70" t="s">
        <v>2521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2528</v>
      </c>
      <c r="B625" s="70">
        <v>518</v>
      </c>
      <c r="C625" s="70">
        <v>8</v>
      </c>
      <c r="D625" s="70">
        <v>31</v>
      </c>
      <c r="E625" s="70">
        <v>2011</v>
      </c>
      <c r="F625" s="70" t="s">
        <v>178</v>
      </c>
      <c r="G625" s="70" t="s">
        <v>2520</v>
      </c>
      <c r="H625" s="70" t="s">
        <v>2521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2529</v>
      </c>
      <c r="B626" s="70">
        <v>519</v>
      </c>
      <c r="C626" s="70">
        <v>9</v>
      </c>
      <c r="D626" s="70">
        <v>31</v>
      </c>
      <c r="E626" s="70">
        <v>2012</v>
      </c>
      <c r="F626" s="70" t="s">
        <v>179</v>
      </c>
      <c r="G626" s="70" t="s">
        <v>2520</v>
      </c>
      <c r="H626" s="70" t="s">
        <v>2521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2530</v>
      </c>
      <c r="B627" s="70">
        <v>520</v>
      </c>
      <c r="C627" s="70">
        <v>10</v>
      </c>
      <c r="D627" s="70">
        <v>31</v>
      </c>
      <c r="E627" s="70">
        <v>2013</v>
      </c>
      <c r="F627" s="70" t="s">
        <v>180</v>
      </c>
      <c r="G627" s="70" t="s">
        <v>2520</v>
      </c>
      <c r="H627" s="70" t="s">
        <v>2521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2531</v>
      </c>
      <c r="B628" s="70">
        <v>521</v>
      </c>
      <c r="C628" s="70">
        <v>11</v>
      </c>
      <c r="D628" s="70">
        <v>31</v>
      </c>
      <c r="E628" s="70">
        <v>2014</v>
      </c>
      <c r="F628" s="70" t="s">
        <v>181</v>
      </c>
      <c r="G628" s="70" t="s">
        <v>2520</v>
      </c>
      <c r="H628" s="70" t="s">
        <v>2521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2533</v>
      </c>
      <c r="B630" s="70">
        <v>523</v>
      </c>
      <c r="C630" s="70">
        <v>13</v>
      </c>
      <c r="D630" s="70">
        <v>31</v>
      </c>
      <c r="E630" s="70">
        <v>2016</v>
      </c>
      <c r="F630" s="70" t="s">
        <v>155</v>
      </c>
      <c r="G630" s="70" t="s">
        <v>2520</v>
      </c>
      <c r="H630" s="70" t="s">
        <v>2521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2534</v>
      </c>
      <c r="B631" s="70">
        <v>524</v>
      </c>
      <c r="C631" s="70">
        <v>14</v>
      </c>
      <c r="D631" s="70">
        <v>31</v>
      </c>
      <c r="E631" s="70">
        <v>2017</v>
      </c>
      <c r="F631" s="70" t="s">
        <v>156</v>
      </c>
      <c r="G631" s="70" t="s">
        <v>2520</v>
      </c>
      <c r="H631" s="70" t="s">
        <v>2521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2535</v>
      </c>
      <c r="B632" s="70">
        <v>525</v>
      </c>
      <c r="C632" s="70">
        <v>15</v>
      </c>
      <c r="D632" s="70">
        <v>31</v>
      </c>
      <c r="E632" s="70">
        <v>2018</v>
      </c>
      <c r="F632" s="70" t="s">
        <v>183</v>
      </c>
      <c r="G632" s="70" t="s">
        <v>2520</v>
      </c>
      <c r="H632" s="70" t="s">
        <v>2521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2536</v>
      </c>
      <c r="B633" s="70">
        <v>526</v>
      </c>
      <c r="C633" s="70">
        <v>16</v>
      </c>
      <c r="D633" s="70">
        <v>31</v>
      </c>
      <c r="E633" s="70">
        <v>2019</v>
      </c>
      <c r="F633" s="70" t="s">
        <v>158</v>
      </c>
      <c r="G633" s="70" t="s">
        <v>2520</v>
      </c>
      <c r="H633" s="70" t="s">
        <v>2521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2537</v>
      </c>
      <c r="B634" s="70">
        <v>527</v>
      </c>
      <c r="C634" s="70">
        <v>17</v>
      </c>
      <c r="D634" s="70">
        <v>31</v>
      </c>
      <c r="E634" s="70">
        <v>2020</v>
      </c>
      <c r="F634" s="70" t="s">
        <v>159</v>
      </c>
      <c r="G634" s="1064" t="s">
        <v>2520</v>
      </c>
      <c r="H634" s="70" t="s">
        <v>2521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2538</v>
      </c>
      <c r="B635" s="70">
        <v>527</v>
      </c>
      <c r="C635" s="70">
        <v>18</v>
      </c>
      <c r="D635" s="70">
        <v>31</v>
      </c>
      <c r="E635" s="70">
        <v>2021</v>
      </c>
      <c r="F635" s="70" t="s">
        <v>160</v>
      </c>
      <c r="G635" s="1064" t="s">
        <v>2520</v>
      </c>
      <c r="H635" s="70" t="s">
        <v>2521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2539</v>
      </c>
      <c r="B636" s="70">
        <v>527</v>
      </c>
      <c r="C636" s="70">
        <v>19</v>
      </c>
      <c r="D636" s="70">
        <v>31</v>
      </c>
      <c r="E636" s="70">
        <v>2022</v>
      </c>
      <c r="F636" s="70" t="s">
        <v>161</v>
      </c>
      <c r="G636" s="70" t="s">
        <v>2520</v>
      </c>
      <c r="H636" s="70" t="s">
        <v>2521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1585</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1858</v>
      </c>
      <c r="B9" s="70">
        <v>1</v>
      </c>
      <c r="C9" s="70">
        <v>1</v>
      </c>
      <c r="D9" s="70">
        <v>1</v>
      </c>
      <c r="E9" s="70">
        <v>1990</v>
      </c>
      <c r="F9" s="70" t="s">
        <v>787</v>
      </c>
      <c r="G9" s="1073" t="s">
        <v>1859</v>
      </c>
      <c r="H9" s="70" t="s">
        <v>1860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1861</v>
      </c>
      <c r="B10" s="70">
        <v>2</v>
      </c>
      <c r="C10" s="70">
        <v>2</v>
      </c>
      <c r="D10" s="70">
        <v>1</v>
      </c>
      <c r="E10" s="70">
        <v>2005</v>
      </c>
      <c r="F10" s="70" t="s">
        <v>789</v>
      </c>
      <c r="G10" s="1073" t="s">
        <v>1859</v>
      </c>
      <c r="H10" s="70" t="s">
        <v>1860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1862</v>
      </c>
      <c r="B11" s="70">
        <v>3</v>
      </c>
      <c r="C11" s="70">
        <v>3</v>
      </c>
      <c r="D11" s="70">
        <v>1</v>
      </c>
      <c r="E11" s="70">
        <v>2006</v>
      </c>
      <c r="F11" s="70" t="s">
        <v>790</v>
      </c>
      <c r="G11" s="1073" t="s">
        <v>1859</v>
      </c>
      <c r="H11" s="70" t="s">
        <v>1860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1863</v>
      </c>
      <c r="B12" s="70">
        <v>4</v>
      </c>
      <c r="C12" s="70">
        <v>4</v>
      </c>
      <c r="D12" s="70">
        <v>1</v>
      </c>
      <c r="E12" s="70">
        <v>2007</v>
      </c>
      <c r="F12" s="70" t="s">
        <v>791</v>
      </c>
      <c r="G12" s="1073" t="s">
        <v>1859</v>
      </c>
      <c r="H12" s="70" t="s">
        <v>1860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1864</v>
      </c>
      <c r="B13" s="70">
        <v>5</v>
      </c>
      <c r="C13" s="70">
        <v>5</v>
      </c>
      <c r="D13" s="70">
        <v>1</v>
      </c>
      <c r="E13" s="70">
        <v>2008</v>
      </c>
      <c r="F13" s="70" t="s">
        <v>792</v>
      </c>
      <c r="G13" s="1073" t="s">
        <v>1859</v>
      </c>
      <c r="H13" s="70" t="s">
        <v>1860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1865</v>
      </c>
      <c r="B14" s="70">
        <v>6</v>
      </c>
      <c r="C14" s="70">
        <v>6</v>
      </c>
      <c r="D14" s="70">
        <v>1</v>
      </c>
      <c r="E14" s="70">
        <v>2009</v>
      </c>
      <c r="F14" s="70" t="s">
        <v>176</v>
      </c>
      <c r="G14" s="1073" t="s">
        <v>1859</v>
      </c>
      <c r="H14" s="70" t="s">
        <v>1860</v>
      </c>
      <c r="I14" s="1066"/>
      <c r="J14" s="73">
        <v>0</v>
      </c>
      <c r="K14" s="73">
        <v>0</v>
      </c>
      <c r="L14" s="73">
        <v>0</v>
      </c>
      <c r="M14" s="73">
        <v>0</v>
      </c>
      <c r="N14" s="73">
        <v>0</v>
      </c>
      <c r="O14" s="73">
        <v>0</v>
      </c>
      <c r="P14" s="73">
        <v>0</v>
      </c>
      <c r="Q14" s="73">
        <v>0</v>
      </c>
      <c r="R14" s="73">
        <v>0</v>
      </c>
      <c r="S14" s="73">
        <v>0</v>
      </c>
      <c r="T14" s="73">
        <v>0</v>
      </c>
      <c r="U14" s="73">
        <v>0</v>
      </c>
      <c r="V14" s="73">
        <v>0</v>
      </c>
      <c r="W14" s="73">
        <v>0</v>
      </c>
      <c r="X14" s="73">
        <v>2.83</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9.6999999999999993</v>
      </c>
      <c r="AT14" s="73">
        <v>0</v>
      </c>
      <c r="AU14" s="73">
        <v>8.5</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6.2069999999999999</v>
      </c>
      <c r="BN14" s="73">
        <v>0</v>
      </c>
      <c r="BO14" s="73">
        <v>0</v>
      </c>
      <c r="BP14" s="73">
        <v>0</v>
      </c>
      <c r="BQ14" s="73">
        <v>0</v>
      </c>
      <c r="BR14" s="73">
        <v>0</v>
      </c>
      <c r="BS14" s="73">
        <v>14.37</v>
      </c>
      <c r="BT14" s="73">
        <v>0</v>
      </c>
      <c r="BU14" s="73">
        <v>0</v>
      </c>
      <c r="BV14" s="73">
        <v>0</v>
      </c>
      <c r="BW14" s="73">
        <v>0</v>
      </c>
      <c r="BX14" s="73">
        <v>0</v>
      </c>
      <c r="BY14" s="73">
        <v>0</v>
      </c>
      <c r="BZ14" s="73">
        <v>30.3</v>
      </c>
      <c r="CA14" s="73">
        <v>0</v>
      </c>
      <c r="CB14" s="73">
        <v>9.8789999999999996</v>
      </c>
      <c r="CC14" s="73">
        <v>0</v>
      </c>
      <c r="CD14" s="73">
        <v>0</v>
      </c>
      <c r="CE14" s="73">
        <v>0</v>
      </c>
      <c r="CF14" s="73">
        <v>0</v>
      </c>
      <c r="CG14" s="73">
        <v>0</v>
      </c>
      <c r="CH14" s="73">
        <v>0</v>
      </c>
      <c r="CI14" s="73">
        <v>0</v>
      </c>
      <c r="CJ14" s="73">
        <v>0</v>
      </c>
      <c r="CK14" s="73">
        <v>0</v>
      </c>
      <c r="CL14" s="73">
        <v>34</v>
      </c>
      <c r="CM14" s="73">
        <v>0</v>
      </c>
      <c r="CN14" s="73">
        <v>26.512</v>
      </c>
      <c r="CO14" s="73">
        <v>0</v>
      </c>
      <c r="CP14" s="73">
        <v>0</v>
      </c>
      <c r="CQ14" s="73">
        <v>0</v>
      </c>
      <c r="CR14" s="73">
        <v>0</v>
      </c>
      <c r="CS14" s="73">
        <v>86.9</v>
      </c>
      <c r="CT14" s="73">
        <v>0</v>
      </c>
      <c r="CU14" s="73">
        <v>0</v>
      </c>
      <c r="CV14" s="73">
        <v>0</v>
      </c>
      <c r="CW14" s="73">
        <v>0</v>
      </c>
      <c r="CX14" s="73">
        <v>0</v>
      </c>
      <c r="CY14" s="73">
        <v>0</v>
      </c>
      <c r="CZ14" s="73">
        <v>0</v>
      </c>
      <c r="DA14" s="73">
        <v>0</v>
      </c>
      <c r="DB14" s="73">
        <v>11.5</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2.83</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9.6999999999999993</v>
      </c>
      <c r="EU14" s="73">
        <v>0</v>
      </c>
      <c r="EV14" s="73">
        <v>8.5</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6.2069999999999999</v>
      </c>
      <c r="FO14" s="73">
        <v>0</v>
      </c>
      <c r="FP14" s="73">
        <v>0</v>
      </c>
      <c r="FQ14" s="73">
        <v>0</v>
      </c>
      <c r="FR14" s="73">
        <v>0</v>
      </c>
      <c r="FS14" s="73">
        <v>0</v>
      </c>
      <c r="FT14" s="73">
        <v>14.37</v>
      </c>
      <c r="FU14" s="73">
        <v>0</v>
      </c>
      <c r="FV14" s="73">
        <v>0</v>
      </c>
      <c r="FW14" s="73">
        <v>0</v>
      </c>
      <c r="FX14" s="73">
        <v>0</v>
      </c>
      <c r="FY14" s="73">
        <v>0</v>
      </c>
      <c r="FZ14" s="73">
        <v>0</v>
      </c>
      <c r="GA14" s="73">
        <v>30.3</v>
      </c>
      <c r="GB14" s="73">
        <v>0</v>
      </c>
      <c r="GC14" s="73">
        <v>9.8789999999999996</v>
      </c>
      <c r="GD14" s="73">
        <v>0</v>
      </c>
      <c r="GE14" s="73">
        <v>0</v>
      </c>
      <c r="GF14" s="73">
        <v>0</v>
      </c>
      <c r="GG14" s="73">
        <v>0</v>
      </c>
      <c r="GH14" s="73">
        <v>0</v>
      </c>
      <c r="GI14" s="73">
        <v>0</v>
      </c>
      <c r="GJ14" s="73">
        <v>0</v>
      </c>
      <c r="GK14" s="73">
        <v>0</v>
      </c>
      <c r="GL14" s="73">
        <v>0</v>
      </c>
      <c r="GM14" s="73">
        <v>34</v>
      </c>
      <c r="GN14" s="73">
        <v>0</v>
      </c>
      <c r="GO14" s="73">
        <v>26.512</v>
      </c>
      <c r="GP14" s="73">
        <v>0</v>
      </c>
      <c r="GQ14" s="73">
        <v>0</v>
      </c>
      <c r="GR14" s="73">
        <v>0</v>
      </c>
      <c r="GS14" s="73">
        <v>0</v>
      </c>
      <c r="GT14" s="73">
        <v>86.9</v>
      </c>
      <c r="GU14" s="73">
        <v>0</v>
      </c>
      <c r="GV14" s="73">
        <v>0</v>
      </c>
      <c r="GW14" s="73">
        <v>0</v>
      </c>
      <c r="GX14" s="73">
        <v>0</v>
      </c>
      <c r="GY14" s="73">
        <v>0</v>
      </c>
      <c r="GZ14" s="73">
        <v>0</v>
      </c>
      <c r="HA14" s="73">
        <v>0</v>
      </c>
      <c r="HB14" s="73">
        <v>0</v>
      </c>
      <c r="HC14" s="73">
        <v>11.5</v>
      </c>
      <c r="HD14" s="73">
        <v>0</v>
      </c>
      <c r="HE14" s="73">
        <v>0</v>
      </c>
      <c r="HF14" s="73">
        <v>0</v>
      </c>
      <c r="HG14" s="73">
        <v>0</v>
      </c>
      <c r="HH14" s="73">
        <v>0</v>
      </c>
      <c r="HI14" s="73">
        <v>0</v>
      </c>
      <c r="HJ14" s="73">
        <v>0</v>
      </c>
      <c r="HK14" s="73">
        <v>2.83</v>
      </c>
      <c r="HL14" s="73">
        <v>9.6999999999999993</v>
      </c>
      <c r="HM14" s="73">
        <v>8.5</v>
      </c>
      <c r="HN14" s="73">
        <v>0</v>
      </c>
      <c r="HO14" s="73">
        <v>6.2069999999999999</v>
      </c>
      <c r="HP14" s="73">
        <v>14.37</v>
      </c>
      <c r="HQ14" s="73">
        <v>30.3</v>
      </c>
      <c r="HR14" s="73">
        <v>9.8789999999999996</v>
      </c>
      <c r="HS14" s="73">
        <v>0</v>
      </c>
      <c r="HT14" s="73">
        <v>0</v>
      </c>
      <c r="HU14" s="73">
        <v>34</v>
      </c>
      <c r="HV14" s="73">
        <v>26.512</v>
      </c>
      <c r="HW14" s="73">
        <v>0</v>
      </c>
      <c r="HX14" s="73">
        <v>86.9</v>
      </c>
      <c r="HY14" s="73">
        <v>11.5</v>
      </c>
      <c r="HZ14" s="73">
        <v>0</v>
      </c>
      <c r="IA14" s="73">
        <v>0</v>
      </c>
      <c r="IB14" s="73">
        <v>0</v>
      </c>
      <c r="IC14" s="73">
        <v>0</v>
      </c>
      <c r="ID14" s="73">
        <v>0</v>
      </c>
      <c r="IE14" s="73">
        <v>0</v>
      </c>
      <c r="IF14" s="73">
        <v>2.83</v>
      </c>
      <c r="IG14" s="73">
        <v>9.6999999999999993</v>
      </c>
      <c r="IH14" s="73">
        <v>8.5</v>
      </c>
      <c r="II14" s="73">
        <v>0</v>
      </c>
      <c r="IJ14" s="73">
        <v>6.2069999999999999</v>
      </c>
      <c r="IK14" s="73">
        <v>14.37</v>
      </c>
      <c r="IL14" s="73">
        <v>30.3</v>
      </c>
      <c r="IM14" s="73">
        <v>9.8789999999999996</v>
      </c>
      <c r="IN14" s="73">
        <v>0</v>
      </c>
      <c r="IO14" s="73">
        <v>0</v>
      </c>
      <c r="IP14" s="73">
        <v>34</v>
      </c>
      <c r="IQ14" s="73">
        <v>26.512</v>
      </c>
      <c r="IR14" s="73">
        <v>0</v>
      </c>
      <c r="IS14" s="73">
        <v>86.9</v>
      </c>
      <c r="IT14" s="73">
        <v>11.5</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3</v>
      </c>
      <c r="KG14" s="71">
        <v>0</v>
      </c>
      <c r="KH14" s="71">
        <v>1</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2</v>
      </c>
      <c r="LG14" s="71">
        <v>0</v>
      </c>
      <c r="LH14" s="71">
        <v>0</v>
      </c>
      <c r="LI14" s="71">
        <v>0</v>
      </c>
      <c r="LJ14" s="71">
        <v>0</v>
      </c>
      <c r="LK14" s="71">
        <v>0</v>
      </c>
      <c r="LL14" s="71">
        <v>0</v>
      </c>
      <c r="LM14" s="71">
        <v>4</v>
      </c>
      <c r="LN14" s="71">
        <v>0</v>
      </c>
      <c r="LO14" s="71">
        <v>2</v>
      </c>
      <c r="LP14" s="71">
        <v>0</v>
      </c>
      <c r="LQ14" s="71">
        <v>0</v>
      </c>
      <c r="LR14" s="71">
        <v>0</v>
      </c>
      <c r="LS14" s="71">
        <v>0</v>
      </c>
      <c r="LT14" s="71">
        <v>0</v>
      </c>
      <c r="LU14" s="71">
        <v>0</v>
      </c>
      <c r="LV14" s="71">
        <v>0</v>
      </c>
      <c r="LW14" s="71">
        <v>0</v>
      </c>
      <c r="LX14" s="71">
        <v>0</v>
      </c>
      <c r="LY14" s="71">
        <v>7</v>
      </c>
      <c r="LZ14" s="71">
        <v>0</v>
      </c>
      <c r="MA14" s="71">
        <v>3</v>
      </c>
      <c r="MB14" s="71">
        <v>0</v>
      </c>
      <c r="MC14" s="71">
        <v>0</v>
      </c>
      <c r="MD14" s="71">
        <v>0</v>
      </c>
      <c r="ME14" s="71">
        <v>0</v>
      </c>
      <c r="MF14" s="71">
        <v>2</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3</v>
      </c>
      <c r="OH14" s="71">
        <v>0</v>
      </c>
      <c r="OI14" s="71">
        <v>1</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2</v>
      </c>
      <c r="PH14" s="71">
        <v>0</v>
      </c>
      <c r="PI14" s="71">
        <v>0</v>
      </c>
      <c r="PJ14" s="71">
        <v>0</v>
      </c>
      <c r="PK14" s="71">
        <v>0</v>
      </c>
      <c r="PL14" s="71">
        <v>0</v>
      </c>
      <c r="PM14" s="71">
        <v>0</v>
      </c>
      <c r="PN14" s="71">
        <v>4</v>
      </c>
      <c r="PO14" s="71">
        <v>0</v>
      </c>
      <c r="PP14" s="71">
        <v>2</v>
      </c>
      <c r="PQ14" s="71">
        <v>0</v>
      </c>
      <c r="PR14" s="71">
        <v>0</v>
      </c>
      <c r="PS14" s="71">
        <v>0</v>
      </c>
      <c r="PT14" s="71">
        <v>0</v>
      </c>
      <c r="PU14" s="71">
        <v>0</v>
      </c>
      <c r="PV14" s="71">
        <v>0</v>
      </c>
      <c r="PW14" s="71">
        <v>0</v>
      </c>
      <c r="PX14" s="71">
        <v>0</v>
      </c>
      <c r="PY14" s="71">
        <v>0</v>
      </c>
      <c r="PZ14" s="71">
        <v>7</v>
      </c>
      <c r="QA14" s="71">
        <v>0</v>
      </c>
      <c r="QB14" s="71">
        <v>3</v>
      </c>
      <c r="QC14" s="71">
        <v>0</v>
      </c>
      <c r="QD14" s="71">
        <v>0</v>
      </c>
      <c r="QE14" s="71">
        <v>0</v>
      </c>
      <c r="QF14" s="71">
        <v>0</v>
      </c>
      <c r="QG14" s="71">
        <v>2</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1</v>
      </c>
      <c r="QY14" s="71">
        <v>3</v>
      </c>
      <c r="QZ14" s="71">
        <v>1</v>
      </c>
      <c r="RA14" s="71">
        <v>0</v>
      </c>
      <c r="RB14" s="71">
        <v>1</v>
      </c>
      <c r="RC14" s="71">
        <v>2</v>
      </c>
      <c r="RD14" s="71">
        <v>4</v>
      </c>
      <c r="RE14" s="71">
        <v>2</v>
      </c>
      <c r="RF14" s="71">
        <v>0</v>
      </c>
      <c r="RG14" s="71">
        <v>0</v>
      </c>
      <c r="RH14" s="71">
        <v>7</v>
      </c>
      <c r="RI14" s="71">
        <v>3</v>
      </c>
      <c r="RJ14" s="71">
        <v>0</v>
      </c>
      <c r="RK14" s="71">
        <v>2</v>
      </c>
      <c r="RL14" s="71">
        <v>1</v>
      </c>
      <c r="RM14" s="71">
        <v>0</v>
      </c>
      <c r="RN14" s="71">
        <v>0</v>
      </c>
      <c r="RO14" s="71">
        <v>0</v>
      </c>
      <c r="RP14" s="71">
        <v>0</v>
      </c>
      <c r="RQ14" s="71">
        <v>0</v>
      </c>
      <c r="RR14" s="71">
        <v>0</v>
      </c>
      <c r="RS14" s="71">
        <v>1</v>
      </c>
      <c r="RT14" s="71">
        <v>3</v>
      </c>
      <c r="RU14" s="71">
        <v>1</v>
      </c>
      <c r="RV14" s="71">
        <v>0</v>
      </c>
      <c r="RW14" s="71">
        <v>1</v>
      </c>
      <c r="RX14" s="71">
        <v>2</v>
      </c>
      <c r="RY14" s="71">
        <v>4</v>
      </c>
      <c r="RZ14" s="71">
        <v>2</v>
      </c>
      <c r="SA14" s="71">
        <v>0</v>
      </c>
      <c r="SB14" s="71">
        <v>0</v>
      </c>
      <c r="SC14" s="71">
        <v>7</v>
      </c>
      <c r="SD14" s="71">
        <v>3</v>
      </c>
      <c r="SE14" s="71">
        <v>0</v>
      </c>
      <c r="SF14" s="71">
        <v>2</v>
      </c>
      <c r="SG14" s="71">
        <v>1</v>
      </c>
      <c r="SH14" s="71">
        <v>0</v>
      </c>
    </row>
    <row r="15" spans="1:503">
      <c r="A15" s="16" t="s">
        <v>1866</v>
      </c>
      <c r="B15" s="70">
        <v>7</v>
      </c>
      <c r="C15" s="70">
        <v>7</v>
      </c>
      <c r="D15" s="70">
        <v>1</v>
      </c>
      <c r="E15" s="70">
        <v>2010</v>
      </c>
      <c r="F15" s="70" t="s">
        <v>177</v>
      </c>
      <c r="G15" s="1073" t="s">
        <v>1859</v>
      </c>
      <c r="H15" s="70" t="s">
        <v>1860</v>
      </c>
      <c r="I15" s="1066"/>
      <c r="J15" s="73">
        <v>0</v>
      </c>
      <c r="K15" s="73">
        <v>0</v>
      </c>
      <c r="L15" s="73">
        <v>0</v>
      </c>
      <c r="M15" s="73">
        <v>0</v>
      </c>
      <c r="N15" s="73">
        <v>0</v>
      </c>
      <c r="O15" s="73">
        <v>0</v>
      </c>
      <c r="P15" s="73">
        <v>0</v>
      </c>
      <c r="Q15" s="73">
        <v>0</v>
      </c>
      <c r="R15" s="73">
        <v>0</v>
      </c>
      <c r="S15" s="73">
        <v>0</v>
      </c>
      <c r="T15" s="73">
        <v>0</v>
      </c>
      <c r="U15" s="73">
        <v>0</v>
      </c>
      <c r="V15" s="73">
        <v>0</v>
      </c>
      <c r="W15" s="73">
        <v>0</v>
      </c>
      <c r="X15" s="73">
        <v>2.44</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8.9060000000000006</v>
      </c>
      <c r="AT15" s="73">
        <v>0</v>
      </c>
      <c r="AU15" s="73">
        <v>8.19</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5.6459999999999999</v>
      </c>
      <c r="BN15" s="73">
        <v>0</v>
      </c>
      <c r="BO15" s="73">
        <v>0</v>
      </c>
      <c r="BP15" s="73">
        <v>0</v>
      </c>
      <c r="BQ15" s="73">
        <v>0</v>
      </c>
      <c r="BR15" s="73">
        <v>0</v>
      </c>
      <c r="BS15" s="73">
        <v>13.371</v>
      </c>
      <c r="BT15" s="73">
        <v>0</v>
      </c>
      <c r="BU15" s="73">
        <v>0</v>
      </c>
      <c r="BV15" s="73">
        <v>0</v>
      </c>
      <c r="BW15" s="73">
        <v>0</v>
      </c>
      <c r="BX15" s="73">
        <v>0</v>
      </c>
      <c r="BY15" s="73">
        <v>0</v>
      </c>
      <c r="BZ15" s="73">
        <v>28.292999999999999</v>
      </c>
      <c r="CA15" s="73">
        <v>0</v>
      </c>
      <c r="CB15" s="73">
        <v>10.551</v>
      </c>
      <c r="CC15" s="73">
        <v>0</v>
      </c>
      <c r="CD15" s="73">
        <v>0</v>
      </c>
      <c r="CE15" s="73">
        <v>0</v>
      </c>
      <c r="CF15" s="73">
        <v>0</v>
      </c>
      <c r="CG15" s="73">
        <v>0</v>
      </c>
      <c r="CH15" s="73">
        <v>0</v>
      </c>
      <c r="CI15" s="73">
        <v>0</v>
      </c>
      <c r="CJ15" s="73">
        <v>0</v>
      </c>
      <c r="CK15" s="73">
        <v>0</v>
      </c>
      <c r="CL15" s="73">
        <v>32.813000000000002</v>
      </c>
      <c r="CM15" s="73">
        <v>0</v>
      </c>
      <c r="CN15" s="73">
        <v>26.302</v>
      </c>
      <c r="CO15" s="73">
        <v>0</v>
      </c>
      <c r="CP15" s="73">
        <v>0</v>
      </c>
      <c r="CQ15" s="73">
        <v>0</v>
      </c>
      <c r="CR15" s="73">
        <v>0</v>
      </c>
      <c r="CS15" s="73">
        <v>96.394999999999996</v>
      </c>
      <c r="CT15" s="73">
        <v>0</v>
      </c>
      <c r="CU15" s="73">
        <v>0</v>
      </c>
      <c r="CV15" s="73">
        <v>0</v>
      </c>
      <c r="CW15" s="73">
        <v>0</v>
      </c>
      <c r="CX15" s="73">
        <v>0</v>
      </c>
      <c r="CY15" s="73">
        <v>0</v>
      </c>
      <c r="CZ15" s="73">
        <v>0</v>
      </c>
      <c r="DA15" s="73">
        <v>0</v>
      </c>
      <c r="DB15" s="73">
        <v>14.536</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2.44</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8.9060000000000006</v>
      </c>
      <c r="EU15" s="73">
        <v>0</v>
      </c>
      <c r="EV15" s="73">
        <v>8.19</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5.6459999999999999</v>
      </c>
      <c r="FO15" s="73">
        <v>0</v>
      </c>
      <c r="FP15" s="73">
        <v>0</v>
      </c>
      <c r="FQ15" s="73">
        <v>0</v>
      </c>
      <c r="FR15" s="73">
        <v>0</v>
      </c>
      <c r="FS15" s="73">
        <v>0</v>
      </c>
      <c r="FT15" s="73">
        <v>13.371</v>
      </c>
      <c r="FU15" s="73">
        <v>0</v>
      </c>
      <c r="FV15" s="73">
        <v>0</v>
      </c>
      <c r="FW15" s="73">
        <v>0</v>
      </c>
      <c r="FX15" s="73">
        <v>0</v>
      </c>
      <c r="FY15" s="73">
        <v>0</v>
      </c>
      <c r="FZ15" s="73">
        <v>0</v>
      </c>
      <c r="GA15" s="73">
        <v>28.292999999999999</v>
      </c>
      <c r="GB15" s="73">
        <v>0</v>
      </c>
      <c r="GC15" s="73">
        <v>10.551</v>
      </c>
      <c r="GD15" s="73">
        <v>0</v>
      </c>
      <c r="GE15" s="73">
        <v>0</v>
      </c>
      <c r="GF15" s="73">
        <v>0</v>
      </c>
      <c r="GG15" s="73">
        <v>0</v>
      </c>
      <c r="GH15" s="73">
        <v>0</v>
      </c>
      <c r="GI15" s="73">
        <v>0</v>
      </c>
      <c r="GJ15" s="73">
        <v>0</v>
      </c>
      <c r="GK15" s="73">
        <v>0</v>
      </c>
      <c r="GL15" s="73">
        <v>0</v>
      </c>
      <c r="GM15" s="73">
        <v>32.813000000000002</v>
      </c>
      <c r="GN15" s="73">
        <v>0</v>
      </c>
      <c r="GO15" s="73">
        <v>26.302</v>
      </c>
      <c r="GP15" s="73">
        <v>0</v>
      </c>
      <c r="GQ15" s="73">
        <v>0</v>
      </c>
      <c r="GR15" s="73">
        <v>0</v>
      </c>
      <c r="GS15" s="73">
        <v>0</v>
      </c>
      <c r="GT15" s="73">
        <v>96.394999999999996</v>
      </c>
      <c r="GU15" s="73">
        <v>0</v>
      </c>
      <c r="GV15" s="73">
        <v>0</v>
      </c>
      <c r="GW15" s="73">
        <v>0</v>
      </c>
      <c r="GX15" s="73">
        <v>0</v>
      </c>
      <c r="GY15" s="73">
        <v>0</v>
      </c>
      <c r="GZ15" s="73">
        <v>0</v>
      </c>
      <c r="HA15" s="73">
        <v>0</v>
      </c>
      <c r="HB15" s="73">
        <v>0</v>
      </c>
      <c r="HC15" s="73">
        <v>14.536</v>
      </c>
      <c r="HD15" s="73">
        <v>0</v>
      </c>
      <c r="HE15" s="73">
        <v>0</v>
      </c>
      <c r="HF15" s="73">
        <v>0</v>
      </c>
      <c r="HG15" s="73">
        <v>0</v>
      </c>
      <c r="HH15" s="73">
        <v>0</v>
      </c>
      <c r="HI15" s="73">
        <v>0</v>
      </c>
      <c r="HJ15" s="73">
        <v>0</v>
      </c>
      <c r="HK15" s="73">
        <v>2.44</v>
      </c>
      <c r="HL15" s="73">
        <v>8.9060000000000006</v>
      </c>
      <c r="HM15" s="73">
        <v>8.19</v>
      </c>
      <c r="HN15" s="73">
        <v>0</v>
      </c>
      <c r="HO15" s="73">
        <v>5.6459999999999999</v>
      </c>
      <c r="HP15" s="73">
        <v>13.371</v>
      </c>
      <c r="HQ15" s="73">
        <v>28.292999999999999</v>
      </c>
      <c r="HR15" s="73">
        <v>10.551</v>
      </c>
      <c r="HS15" s="73">
        <v>0</v>
      </c>
      <c r="HT15" s="73">
        <v>0</v>
      </c>
      <c r="HU15" s="73">
        <v>32.813000000000002</v>
      </c>
      <c r="HV15" s="73">
        <v>26.302</v>
      </c>
      <c r="HW15" s="73">
        <v>0</v>
      </c>
      <c r="HX15" s="73">
        <v>96.394999999999996</v>
      </c>
      <c r="HY15" s="73">
        <v>14.536</v>
      </c>
      <c r="HZ15" s="73">
        <v>0</v>
      </c>
      <c r="IA15" s="73">
        <v>0</v>
      </c>
      <c r="IB15" s="73">
        <v>0</v>
      </c>
      <c r="IC15" s="73">
        <v>0</v>
      </c>
      <c r="ID15" s="73">
        <v>0</v>
      </c>
      <c r="IE15" s="73">
        <v>0</v>
      </c>
      <c r="IF15" s="73">
        <v>2.44</v>
      </c>
      <c r="IG15" s="73">
        <v>8.9060000000000006</v>
      </c>
      <c r="IH15" s="73">
        <v>8.19</v>
      </c>
      <c r="II15" s="73">
        <v>0</v>
      </c>
      <c r="IJ15" s="73">
        <v>5.6459999999999999</v>
      </c>
      <c r="IK15" s="73">
        <v>13.371</v>
      </c>
      <c r="IL15" s="73">
        <v>28.292999999999999</v>
      </c>
      <c r="IM15" s="73">
        <v>10.551</v>
      </c>
      <c r="IN15" s="73">
        <v>0</v>
      </c>
      <c r="IO15" s="73">
        <v>0</v>
      </c>
      <c r="IP15" s="73">
        <v>32.813000000000002</v>
      </c>
      <c r="IQ15" s="73">
        <v>26.302</v>
      </c>
      <c r="IR15" s="73">
        <v>0</v>
      </c>
      <c r="IS15" s="73">
        <v>96.394999999999996</v>
      </c>
      <c r="IT15" s="73">
        <v>14.536</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1</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3</v>
      </c>
      <c r="KG15" s="71">
        <v>0</v>
      </c>
      <c r="KH15" s="71">
        <v>1</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2</v>
      </c>
      <c r="LG15" s="71">
        <v>0</v>
      </c>
      <c r="LH15" s="71">
        <v>0</v>
      </c>
      <c r="LI15" s="71">
        <v>0</v>
      </c>
      <c r="LJ15" s="71">
        <v>0</v>
      </c>
      <c r="LK15" s="71">
        <v>0</v>
      </c>
      <c r="LL15" s="71">
        <v>0</v>
      </c>
      <c r="LM15" s="71">
        <v>4</v>
      </c>
      <c r="LN15" s="71">
        <v>0</v>
      </c>
      <c r="LO15" s="71">
        <v>2</v>
      </c>
      <c r="LP15" s="71">
        <v>0</v>
      </c>
      <c r="LQ15" s="71">
        <v>0</v>
      </c>
      <c r="LR15" s="71">
        <v>0</v>
      </c>
      <c r="LS15" s="71">
        <v>0</v>
      </c>
      <c r="LT15" s="71">
        <v>0</v>
      </c>
      <c r="LU15" s="71">
        <v>0</v>
      </c>
      <c r="LV15" s="71">
        <v>0</v>
      </c>
      <c r="LW15" s="71">
        <v>0</v>
      </c>
      <c r="LX15" s="71">
        <v>0</v>
      </c>
      <c r="LY15" s="71">
        <v>7</v>
      </c>
      <c r="LZ15" s="71">
        <v>0</v>
      </c>
      <c r="MA15" s="71">
        <v>3</v>
      </c>
      <c r="MB15" s="71">
        <v>0</v>
      </c>
      <c r="MC15" s="71">
        <v>0</v>
      </c>
      <c r="MD15" s="71">
        <v>0</v>
      </c>
      <c r="ME15" s="71">
        <v>0</v>
      </c>
      <c r="MF15" s="71">
        <v>2</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1</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3</v>
      </c>
      <c r="OH15" s="71">
        <v>0</v>
      </c>
      <c r="OI15" s="71">
        <v>1</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2</v>
      </c>
      <c r="PH15" s="71">
        <v>0</v>
      </c>
      <c r="PI15" s="71">
        <v>0</v>
      </c>
      <c r="PJ15" s="71">
        <v>0</v>
      </c>
      <c r="PK15" s="71">
        <v>0</v>
      </c>
      <c r="PL15" s="71">
        <v>0</v>
      </c>
      <c r="PM15" s="71">
        <v>0</v>
      </c>
      <c r="PN15" s="71">
        <v>4</v>
      </c>
      <c r="PO15" s="71">
        <v>0</v>
      </c>
      <c r="PP15" s="71">
        <v>2</v>
      </c>
      <c r="PQ15" s="71">
        <v>0</v>
      </c>
      <c r="PR15" s="71">
        <v>0</v>
      </c>
      <c r="PS15" s="71">
        <v>0</v>
      </c>
      <c r="PT15" s="71">
        <v>0</v>
      </c>
      <c r="PU15" s="71">
        <v>0</v>
      </c>
      <c r="PV15" s="71">
        <v>0</v>
      </c>
      <c r="PW15" s="71">
        <v>0</v>
      </c>
      <c r="PX15" s="71">
        <v>0</v>
      </c>
      <c r="PY15" s="71">
        <v>0</v>
      </c>
      <c r="PZ15" s="71">
        <v>7</v>
      </c>
      <c r="QA15" s="71">
        <v>0</v>
      </c>
      <c r="QB15" s="71">
        <v>3</v>
      </c>
      <c r="QC15" s="71">
        <v>0</v>
      </c>
      <c r="QD15" s="71">
        <v>0</v>
      </c>
      <c r="QE15" s="71">
        <v>0</v>
      </c>
      <c r="QF15" s="71">
        <v>0</v>
      </c>
      <c r="QG15" s="71">
        <v>2</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1</v>
      </c>
      <c r="QY15" s="71">
        <v>3</v>
      </c>
      <c r="QZ15" s="71">
        <v>1</v>
      </c>
      <c r="RA15" s="71">
        <v>0</v>
      </c>
      <c r="RB15" s="71">
        <v>1</v>
      </c>
      <c r="RC15" s="71">
        <v>2</v>
      </c>
      <c r="RD15" s="71">
        <v>4</v>
      </c>
      <c r="RE15" s="71">
        <v>2</v>
      </c>
      <c r="RF15" s="71">
        <v>0</v>
      </c>
      <c r="RG15" s="71">
        <v>0</v>
      </c>
      <c r="RH15" s="71">
        <v>7</v>
      </c>
      <c r="RI15" s="71">
        <v>3</v>
      </c>
      <c r="RJ15" s="71">
        <v>0</v>
      </c>
      <c r="RK15" s="71">
        <v>2</v>
      </c>
      <c r="RL15" s="71">
        <v>1</v>
      </c>
      <c r="RM15" s="71">
        <v>0</v>
      </c>
      <c r="RN15" s="71">
        <v>0</v>
      </c>
      <c r="RO15" s="71">
        <v>0</v>
      </c>
      <c r="RP15" s="71">
        <v>0</v>
      </c>
      <c r="RQ15" s="71">
        <v>0</v>
      </c>
      <c r="RR15" s="71">
        <v>0</v>
      </c>
      <c r="RS15" s="71">
        <v>1</v>
      </c>
      <c r="RT15" s="71">
        <v>3</v>
      </c>
      <c r="RU15" s="71">
        <v>1</v>
      </c>
      <c r="RV15" s="71">
        <v>0</v>
      </c>
      <c r="RW15" s="71">
        <v>1</v>
      </c>
      <c r="RX15" s="71">
        <v>2</v>
      </c>
      <c r="RY15" s="71">
        <v>4</v>
      </c>
      <c r="RZ15" s="71">
        <v>2</v>
      </c>
      <c r="SA15" s="71">
        <v>0</v>
      </c>
      <c r="SB15" s="71">
        <v>0</v>
      </c>
      <c r="SC15" s="71">
        <v>7</v>
      </c>
      <c r="SD15" s="71">
        <v>3</v>
      </c>
      <c r="SE15" s="71">
        <v>0</v>
      </c>
      <c r="SF15" s="71">
        <v>2</v>
      </c>
      <c r="SG15" s="71">
        <v>1</v>
      </c>
      <c r="SH15" s="71">
        <v>0</v>
      </c>
    </row>
    <row r="16" spans="1:503">
      <c r="A16" s="16" t="s">
        <v>1867</v>
      </c>
      <c r="B16" s="70">
        <v>8</v>
      </c>
      <c r="C16" s="70">
        <v>8</v>
      </c>
      <c r="D16" s="70">
        <v>1</v>
      </c>
      <c r="E16" s="70">
        <v>2011</v>
      </c>
      <c r="F16" s="70" t="s">
        <v>178</v>
      </c>
      <c r="G16" s="1073" t="s">
        <v>1859</v>
      </c>
      <c r="H16" s="70" t="s">
        <v>1860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9.4269999999999996</v>
      </c>
      <c r="AT16" s="73">
        <v>0</v>
      </c>
      <c r="AU16" s="73">
        <v>0</v>
      </c>
      <c r="AV16" s="73">
        <v>0</v>
      </c>
      <c r="AW16" s="73">
        <v>0</v>
      </c>
      <c r="AX16" s="73">
        <v>2.383</v>
      </c>
      <c r="AY16" s="73">
        <v>0</v>
      </c>
      <c r="AZ16" s="73">
        <v>0</v>
      </c>
      <c r="BA16" s="73">
        <v>0</v>
      </c>
      <c r="BB16" s="73">
        <v>0</v>
      </c>
      <c r="BC16" s="73">
        <v>0</v>
      </c>
      <c r="BD16" s="73">
        <v>0</v>
      </c>
      <c r="BE16" s="73">
        <v>0</v>
      </c>
      <c r="BF16" s="73">
        <v>0</v>
      </c>
      <c r="BG16" s="73">
        <v>0</v>
      </c>
      <c r="BH16" s="73">
        <v>0</v>
      </c>
      <c r="BI16" s="73">
        <v>0</v>
      </c>
      <c r="BJ16" s="73">
        <v>0</v>
      </c>
      <c r="BK16" s="73">
        <v>0</v>
      </c>
      <c r="BL16" s="73">
        <v>0</v>
      </c>
      <c r="BM16" s="73">
        <v>4.7130000000000001</v>
      </c>
      <c r="BN16" s="73">
        <v>0</v>
      </c>
      <c r="BO16" s="73">
        <v>0</v>
      </c>
      <c r="BP16" s="73">
        <v>0</v>
      </c>
      <c r="BQ16" s="73">
        <v>0</v>
      </c>
      <c r="BR16" s="73">
        <v>0</v>
      </c>
      <c r="BS16" s="73">
        <v>8.7609999999999992</v>
      </c>
      <c r="BT16" s="73">
        <v>0</v>
      </c>
      <c r="BU16" s="73">
        <v>0</v>
      </c>
      <c r="BV16" s="73">
        <v>0</v>
      </c>
      <c r="BW16" s="73">
        <v>0</v>
      </c>
      <c r="BX16" s="73">
        <v>0</v>
      </c>
      <c r="BY16" s="73">
        <v>0</v>
      </c>
      <c r="BZ16" s="73">
        <v>20.352</v>
      </c>
      <c r="CA16" s="73">
        <v>0</v>
      </c>
      <c r="CB16" s="73">
        <v>19.266999999999999</v>
      </c>
      <c r="CC16" s="73">
        <v>0</v>
      </c>
      <c r="CD16" s="73">
        <v>0</v>
      </c>
      <c r="CE16" s="73">
        <v>0</v>
      </c>
      <c r="CF16" s="73">
        <v>0</v>
      </c>
      <c r="CG16" s="73">
        <v>0</v>
      </c>
      <c r="CH16" s="73">
        <v>0</v>
      </c>
      <c r="CI16" s="73">
        <v>0</v>
      </c>
      <c r="CJ16" s="73">
        <v>0</v>
      </c>
      <c r="CK16" s="73">
        <v>0</v>
      </c>
      <c r="CL16" s="73">
        <v>29.888999999999999</v>
      </c>
      <c r="CM16" s="73">
        <v>0</v>
      </c>
      <c r="CN16" s="73">
        <v>27.47</v>
      </c>
      <c r="CO16" s="73">
        <v>0</v>
      </c>
      <c r="CP16" s="73">
        <v>0</v>
      </c>
      <c r="CQ16" s="73">
        <v>0</v>
      </c>
      <c r="CR16" s="73">
        <v>0</v>
      </c>
      <c r="CS16" s="73">
        <v>33.406999999999996</v>
      </c>
      <c r="CT16" s="73">
        <v>0</v>
      </c>
      <c r="CU16" s="73">
        <v>0</v>
      </c>
      <c r="CV16" s="73">
        <v>0</v>
      </c>
      <c r="CW16" s="73">
        <v>0</v>
      </c>
      <c r="CX16" s="73">
        <v>0</v>
      </c>
      <c r="CY16" s="73">
        <v>0</v>
      </c>
      <c r="CZ16" s="73">
        <v>0</v>
      </c>
      <c r="DA16" s="73">
        <v>0</v>
      </c>
      <c r="DB16" s="73">
        <v>11.942</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9.4269999999999996</v>
      </c>
      <c r="EU16" s="73">
        <v>0</v>
      </c>
      <c r="EV16" s="73">
        <v>0</v>
      </c>
      <c r="EW16" s="73">
        <v>0</v>
      </c>
      <c r="EX16" s="73">
        <v>0</v>
      </c>
      <c r="EY16" s="73">
        <v>2.383</v>
      </c>
      <c r="EZ16" s="73">
        <v>0</v>
      </c>
      <c r="FA16" s="73">
        <v>0</v>
      </c>
      <c r="FB16" s="73">
        <v>0</v>
      </c>
      <c r="FC16" s="73">
        <v>0</v>
      </c>
      <c r="FD16" s="73">
        <v>0</v>
      </c>
      <c r="FE16" s="73">
        <v>0</v>
      </c>
      <c r="FF16" s="73">
        <v>0</v>
      </c>
      <c r="FG16" s="73">
        <v>0</v>
      </c>
      <c r="FH16" s="73">
        <v>0</v>
      </c>
      <c r="FI16" s="73">
        <v>0</v>
      </c>
      <c r="FJ16" s="73">
        <v>0</v>
      </c>
      <c r="FK16" s="73">
        <v>0</v>
      </c>
      <c r="FL16" s="73">
        <v>0</v>
      </c>
      <c r="FM16" s="73">
        <v>0</v>
      </c>
      <c r="FN16" s="73">
        <v>4.7130000000000001</v>
      </c>
      <c r="FO16" s="73">
        <v>0</v>
      </c>
      <c r="FP16" s="73">
        <v>0</v>
      </c>
      <c r="FQ16" s="73">
        <v>0</v>
      </c>
      <c r="FR16" s="73">
        <v>0</v>
      </c>
      <c r="FS16" s="73">
        <v>0</v>
      </c>
      <c r="FT16" s="73">
        <v>8.7609999999999992</v>
      </c>
      <c r="FU16" s="73">
        <v>0</v>
      </c>
      <c r="FV16" s="73">
        <v>0</v>
      </c>
      <c r="FW16" s="73">
        <v>0</v>
      </c>
      <c r="FX16" s="73">
        <v>0</v>
      </c>
      <c r="FY16" s="73">
        <v>0</v>
      </c>
      <c r="FZ16" s="73">
        <v>0</v>
      </c>
      <c r="GA16" s="73">
        <v>20.352</v>
      </c>
      <c r="GB16" s="73">
        <v>0</v>
      </c>
      <c r="GC16" s="73">
        <v>19.266999999999999</v>
      </c>
      <c r="GD16" s="73">
        <v>0</v>
      </c>
      <c r="GE16" s="73">
        <v>0</v>
      </c>
      <c r="GF16" s="73">
        <v>0</v>
      </c>
      <c r="GG16" s="73">
        <v>0</v>
      </c>
      <c r="GH16" s="73">
        <v>0</v>
      </c>
      <c r="GI16" s="73">
        <v>0</v>
      </c>
      <c r="GJ16" s="73">
        <v>0</v>
      </c>
      <c r="GK16" s="73">
        <v>0</v>
      </c>
      <c r="GL16" s="73">
        <v>0</v>
      </c>
      <c r="GM16" s="73">
        <v>29.888999999999999</v>
      </c>
      <c r="GN16" s="73">
        <v>0</v>
      </c>
      <c r="GO16" s="73">
        <v>27.47</v>
      </c>
      <c r="GP16" s="73">
        <v>0</v>
      </c>
      <c r="GQ16" s="73">
        <v>0</v>
      </c>
      <c r="GR16" s="73">
        <v>0</v>
      </c>
      <c r="GS16" s="73">
        <v>0</v>
      </c>
      <c r="GT16" s="73">
        <v>33.406999999999996</v>
      </c>
      <c r="GU16" s="73">
        <v>0</v>
      </c>
      <c r="GV16" s="73">
        <v>0</v>
      </c>
      <c r="GW16" s="73">
        <v>0</v>
      </c>
      <c r="GX16" s="73">
        <v>0</v>
      </c>
      <c r="GY16" s="73">
        <v>0</v>
      </c>
      <c r="GZ16" s="73">
        <v>0</v>
      </c>
      <c r="HA16" s="73">
        <v>0</v>
      </c>
      <c r="HB16" s="73">
        <v>0</v>
      </c>
      <c r="HC16" s="73">
        <v>11.942</v>
      </c>
      <c r="HD16" s="73">
        <v>0</v>
      </c>
      <c r="HE16" s="73">
        <v>0</v>
      </c>
      <c r="HF16" s="73">
        <v>0</v>
      </c>
      <c r="HG16" s="73">
        <v>0</v>
      </c>
      <c r="HH16" s="73">
        <v>0</v>
      </c>
      <c r="HI16" s="73">
        <v>0</v>
      </c>
      <c r="HJ16" s="73">
        <v>0</v>
      </c>
      <c r="HK16" s="73">
        <v>0</v>
      </c>
      <c r="HL16" s="73">
        <v>9.4269999999999996</v>
      </c>
      <c r="HM16" s="73">
        <v>2.383</v>
      </c>
      <c r="HN16" s="73">
        <v>0</v>
      </c>
      <c r="HO16" s="73">
        <v>4.7130000000000001</v>
      </c>
      <c r="HP16" s="73">
        <v>8.7609999999999992</v>
      </c>
      <c r="HQ16" s="73">
        <v>20.352</v>
      </c>
      <c r="HR16" s="73">
        <v>19.266999999999999</v>
      </c>
      <c r="HS16" s="73">
        <v>0</v>
      </c>
      <c r="HT16" s="73">
        <v>0</v>
      </c>
      <c r="HU16" s="73">
        <v>29.888999999999999</v>
      </c>
      <c r="HV16" s="73">
        <v>27.47</v>
      </c>
      <c r="HW16" s="73">
        <v>0</v>
      </c>
      <c r="HX16" s="73">
        <v>33.406999999999996</v>
      </c>
      <c r="HY16" s="73">
        <v>11.942</v>
      </c>
      <c r="HZ16" s="73">
        <v>0</v>
      </c>
      <c r="IA16" s="73">
        <v>0</v>
      </c>
      <c r="IB16" s="73">
        <v>0</v>
      </c>
      <c r="IC16" s="73">
        <v>0</v>
      </c>
      <c r="ID16" s="73">
        <v>0</v>
      </c>
      <c r="IE16" s="73">
        <v>0</v>
      </c>
      <c r="IF16" s="73">
        <v>0</v>
      </c>
      <c r="IG16" s="73">
        <v>9.4269999999999996</v>
      </c>
      <c r="IH16" s="73">
        <v>2.383</v>
      </c>
      <c r="II16" s="73">
        <v>0</v>
      </c>
      <c r="IJ16" s="73">
        <v>4.7130000000000001</v>
      </c>
      <c r="IK16" s="73">
        <v>8.7609999999999992</v>
      </c>
      <c r="IL16" s="73">
        <v>20.352</v>
      </c>
      <c r="IM16" s="73">
        <v>19.266999999999999</v>
      </c>
      <c r="IN16" s="73">
        <v>0</v>
      </c>
      <c r="IO16" s="73">
        <v>0</v>
      </c>
      <c r="IP16" s="73">
        <v>29.888999999999999</v>
      </c>
      <c r="IQ16" s="73">
        <v>27.47</v>
      </c>
      <c r="IR16" s="73">
        <v>0</v>
      </c>
      <c r="IS16" s="73">
        <v>33.406999999999996</v>
      </c>
      <c r="IT16" s="73">
        <v>11.942</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3</v>
      </c>
      <c r="KG16" s="71">
        <v>0</v>
      </c>
      <c r="KH16" s="71">
        <v>0</v>
      </c>
      <c r="KI16" s="71">
        <v>0</v>
      </c>
      <c r="KJ16" s="71">
        <v>0</v>
      </c>
      <c r="KK16" s="71">
        <v>1</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1</v>
      </c>
      <c r="LG16" s="71">
        <v>0</v>
      </c>
      <c r="LH16" s="71">
        <v>0</v>
      </c>
      <c r="LI16" s="71">
        <v>0</v>
      </c>
      <c r="LJ16" s="71">
        <v>0</v>
      </c>
      <c r="LK16" s="71">
        <v>0</v>
      </c>
      <c r="LL16" s="71">
        <v>0</v>
      </c>
      <c r="LM16" s="71">
        <v>3</v>
      </c>
      <c r="LN16" s="71">
        <v>0</v>
      </c>
      <c r="LO16" s="71">
        <v>3</v>
      </c>
      <c r="LP16" s="71">
        <v>0</v>
      </c>
      <c r="LQ16" s="71">
        <v>0</v>
      </c>
      <c r="LR16" s="71">
        <v>0</v>
      </c>
      <c r="LS16" s="71">
        <v>0</v>
      </c>
      <c r="LT16" s="71">
        <v>0</v>
      </c>
      <c r="LU16" s="71">
        <v>0</v>
      </c>
      <c r="LV16" s="71">
        <v>0</v>
      </c>
      <c r="LW16" s="71">
        <v>0</v>
      </c>
      <c r="LX16" s="71">
        <v>0</v>
      </c>
      <c r="LY16" s="71">
        <v>8</v>
      </c>
      <c r="LZ16" s="71">
        <v>0</v>
      </c>
      <c r="MA16" s="71">
        <v>4</v>
      </c>
      <c r="MB16" s="71">
        <v>0</v>
      </c>
      <c r="MC16" s="71">
        <v>0</v>
      </c>
      <c r="MD16" s="71">
        <v>0</v>
      </c>
      <c r="ME16" s="71">
        <v>0</v>
      </c>
      <c r="MF16" s="71">
        <v>1</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3</v>
      </c>
      <c r="OH16" s="71">
        <v>0</v>
      </c>
      <c r="OI16" s="71">
        <v>0</v>
      </c>
      <c r="OJ16" s="71">
        <v>0</v>
      </c>
      <c r="OK16" s="71">
        <v>0</v>
      </c>
      <c r="OL16" s="71">
        <v>1</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1</v>
      </c>
      <c r="PH16" s="71">
        <v>0</v>
      </c>
      <c r="PI16" s="71">
        <v>0</v>
      </c>
      <c r="PJ16" s="71">
        <v>0</v>
      </c>
      <c r="PK16" s="71">
        <v>0</v>
      </c>
      <c r="PL16" s="71">
        <v>0</v>
      </c>
      <c r="PM16" s="71">
        <v>0</v>
      </c>
      <c r="PN16" s="71">
        <v>3</v>
      </c>
      <c r="PO16" s="71">
        <v>0</v>
      </c>
      <c r="PP16" s="71">
        <v>3</v>
      </c>
      <c r="PQ16" s="71">
        <v>0</v>
      </c>
      <c r="PR16" s="71">
        <v>0</v>
      </c>
      <c r="PS16" s="71">
        <v>0</v>
      </c>
      <c r="PT16" s="71">
        <v>0</v>
      </c>
      <c r="PU16" s="71">
        <v>0</v>
      </c>
      <c r="PV16" s="71">
        <v>0</v>
      </c>
      <c r="PW16" s="71">
        <v>0</v>
      </c>
      <c r="PX16" s="71">
        <v>0</v>
      </c>
      <c r="PY16" s="71">
        <v>0</v>
      </c>
      <c r="PZ16" s="71">
        <v>8</v>
      </c>
      <c r="QA16" s="71">
        <v>0</v>
      </c>
      <c r="QB16" s="71">
        <v>4</v>
      </c>
      <c r="QC16" s="71">
        <v>0</v>
      </c>
      <c r="QD16" s="71">
        <v>0</v>
      </c>
      <c r="QE16" s="71">
        <v>0</v>
      </c>
      <c r="QF16" s="71">
        <v>0</v>
      </c>
      <c r="QG16" s="71">
        <v>1</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0</v>
      </c>
      <c r="QY16" s="71">
        <v>3</v>
      </c>
      <c r="QZ16" s="71">
        <v>1</v>
      </c>
      <c r="RA16" s="71">
        <v>0</v>
      </c>
      <c r="RB16" s="71">
        <v>1</v>
      </c>
      <c r="RC16" s="71">
        <v>1</v>
      </c>
      <c r="RD16" s="71">
        <v>3</v>
      </c>
      <c r="RE16" s="71">
        <v>3</v>
      </c>
      <c r="RF16" s="71">
        <v>0</v>
      </c>
      <c r="RG16" s="71">
        <v>0</v>
      </c>
      <c r="RH16" s="71">
        <v>8</v>
      </c>
      <c r="RI16" s="71">
        <v>4</v>
      </c>
      <c r="RJ16" s="71">
        <v>0</v>
      </c>
      <c r="RK16" s="71">
        <v>1</v>
      </c>
      <c r="RL16" s="71">
        <v>1</v>
      </c>
      <c r="RM16" s="71">
        <v>0</v>
      </c>
      <c r="RN16" s="71">
        <v>0</v>
      </c>
      <c r="RO16" s="71">
        <v>0</v>
      </c>
      <c r="RP16" s="71">
        <v>0</v>
      </c>
      <c r="RQ16" s="71">
        <v>0</v>
      </c>
      <c r="RR16" s="71">
        <v>0</v>
      </c>
      <c r="RS16" s="71">
        <v>0</v>
      </c>
      <c r="RT16" s="71">
        <v>3</v>
      </c>
      <c r="RU16" s="71">
        <v>1</v>
      </c>
      <c r="RV16" s="71">
        <v>0</v>
      </c>
      <c r="RW16" s="71">
        <v>1</v>
      </c>
      <c r="RX16" s="71">
        <v>1</v>
      </c>
      <c r="RY16" s="71">
        <v>3</v>
      </c>
      <c r="RZ16" s="71">
        <v>3</v>
      </c>
      <c r="SA16" s="71">
        <v>0</v>
      </c>
      <c r="SB16" s="71">
        <v>0</v>
      </c>
      <c r="SC16" s="71">
        <v>8</v>
      </c>
      <c r="SD16" s="71">
        <v>4</v>
      </c>
      <c r="SE16" s="71">
        <v>0</v>
      </c>
      <c r="SF16" s="71">
        <v>1</v>
      </c>
      <c r="SG16" s="71">
        <v>1</v>
      </c>
      <c r="SH16" s="71">
        <v>0</v>
      </c>
    </row>
    <row r="17" spans="1:502">
      <c r="A17" s="16" t="s">
        <v>1868</v>
      </c>
      <c r="B17" s="70">
        <v>9</v>
      </c>
      <c r="C17" s="70">
        <v>9</v>
      </c>
      <c r="D17" s="70">
        <v>1</v>
      </c>
      <c r="E17" s="70">
        <v>2012</v>
      </c>
      <c r="F17" s="70" t="s">
        <v>179</v>
      </c>
      <c r="G17" s="1073" t="s">
        <v>1859</v>
      </c>
      <c r="H17" s="70" t="s">
        <v>1860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9.4269999999999996</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14.416</v>
      </c>
      <c r="BN17" s="73">
        <v>0</v>
      </c>
      <c r="BO17" s="73">
        <v>0</v>
      </c>
      <c r="BP17" s="73">
        <v>0</v>
      </c>
      <c r="BQ17" s="73">
        <v>0</v>
      </c>
      <c r="BR17" s="73">
        <v>0</v>
      </c>
      <c r="BS17" s="73">
        <v>13.847</v>
      </c>
      <c r="BT17" s="73">
        <v>0</v>
      </c>
      <c r="BU17" s="73">
        <v>0</v>
      </c>
      <c r="BV17" s="73">
        <v>0</v>
      </c>
      <c r="BW17" s="73">
        <v>0</v>
      </c>
      <c r="BX17" s="73">
        <v>0</v>
      </c>
      <c r="BY17" s="73">
        <v>0</v>
      </c>
      <c r="BZ17" s="73">
        <v>24.693999999999999</v>
      </c>
      <c r="CA17" s="73">
        <v>0</v>
      </c>
      <c r="CB17" s="73">
        <v>22.922000000000001</v>
      </c>
      <c r="CC17" s="73">
        <v>0</v>
      </c>
      <c r="CD17" s="73">
        <v>0</v>
      </c>
      <c r="CE17" s="73">
        <v>0</v>
      </c>
      <c r="CF17" s="73">
        <v>0</v>
      </c>
      <c r="CG17" s="73">
        <v>0</v>
      </c>
      <c r="CH17" s="73">
        <v>0</v>
      </c>
      <c r="CI17" s="73">
        <v>0</v>
      </c>
      <c r="CJ17" s="73">
        <v>0</v>
      </c>
      <c r="CK17" s="73">
        <v>0</v>
      </c>
      <c r="CL17" s="73">
        <v>37.670999999999999</v>
      </c>
      <c r="CM17" s="73">
        <v>0</v>
      </c>
      <c r="CN17" s="73">
        <v>32.618000000000002</v>
      </c>
      <c r="CO17" s="73">
        <v>0</v>
      </c>
      <c r="CP17" s="73">
        <v>0</v>
      </c>
      <c r="CQ17" s="73">
        <v>0</v>
      </c>
      <c r="CR17" s="73">
        <v>0</v>
      </c>
      <c r="CS17" s="73">
        <v>4.58</v>
      </c>
      <c r="CT17" s="73">
        <v>0</v>
      </c>
      <c r="CU17" s="73">
        <v>0</v>
      </c>
      <c r="CV17" s="73">
        <v>0</v>
      </c>
      <c r="CW17" s="73">
        <v>0</v>
      </c>
      <c r="CX17" s="73">
        <v>0</v>
      </c>
      <c r="CY17" s="73">
        <v>0</v>
      </c>
      <c r="CZ17" s="73">
        <v>0</v>
      </c>
      <c r="DA17" s="73">
        <v>0</v>
      </c>
      <c r="DB17" s="73">
        <v>10.762</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9.4269999999999996</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14.416</v>
      </c>
      <c r="FO17" s="73">
        <v>0</v>
      </c>
      <c r="FP17" s="73">
        <v>0</v>
      </c>
      <c r="FQ17" s="73">
        <v>0</v>
      </c>
      <c r="FR17" s="73">
        <v>0</v>
      </c>
      <c r="FS17" s="73">
        <v>0</v>
      </c>
      <c r="FT17" s="73">
        <v>13.847</v>
      </c>
      <c r="FU17" s="73">
        <v>0</v>
      </c>
      <c r="FV17" s="73">
        <v>0</v>
      </c>
      <c r="FW17" s="73">
        <v>0</v>
      </c>
      <c r="FX17" s="73">
        <v>0</v>
      </c>
      <c r="FY17" s="73">
        <v>0</v>
      </c>
      <c r="FZ17" s="73">
        <v>0</v>
      </c>
      <c r="GA17" s="73">
        <v>24.693999999999999</v>
      </c>
      <c r="GB17" s="73">
        <v>0</v>
      </c>
      <c r="GC17" s="73">
        <v>22.922000000000001</v>
      </c>
      <c r="GD17" s="73">
        <v>0</v>
      </c>
      <c r="GE17" s="73">
        <v>0</v>
      </c>
      <c r="GF17" s="73">
        <v>0</v>
      </c>
      <c r="GG17" s="73">
        <v>0</v>
      </c>
      <c r="GH17" s="73">
        <v>0</v>
      </c>
      <c r="GI17" s="73">
        <v>0</v>
      </c>
      <c r="GJ17" s="73">
        <v>0</v>
      </c>
      <c r="GK17" s="73">
        <v>0</v>
      </c>
      <c r="GL17" s="73">
        <v>0</v>
      </c>
      <c r="GM17" s="73">
        <v>37.670999999999999</v>
      </c>
      <c r="GN17" s="73">
        <v>0</v>
      </c>
      <c r="GO17" s="73">
        <v>32.618000000000002</v>
      </c>
      <c r="GP17" s="73">
        <v>0</v>
      </c>
      <c r="GQ17" s="73">
        <v>0</v>
      </c>
      <c r="GR17" s="73">
        <v>0</v>
      </c>
      <c r="GS17" s="73">
        <v>0</v>
      </c>
      <c r="GT17" s="73">
        <v>4.58</v>
      </c>
      <c r="GU17" s="73">
        <v>0</v>
      </c>
      <c r="GV17" s="73">
        <v>0</v>
      </c>
      <c r="GW17" s="73">
        <v>0</v>
      </c>
      <c r="GX17" s="73">
        <v>0</v>
      </c>
      <c r="GY17" s="73">
        <v>0</v>
      </c>
      <c r="GZ17" s="73">
        <v>0</v>
      </c>
      <c r="HA17" s="73">
        <v>0</v>
      </c>
      <c r="HB17" s="73">
        <v>0</v>
      </c>
      <c r="HC17" s="73">
        <v>10.762</v>
      </c>
      <c r="HD17" s="73">
        <v>0</v>
      </c>
      <c r="HE17" s="73">
        <v>0</v>
      </c>
      <c r="HF17" s="73">
        <v>0</v>
      </c>
      <c r="HG17" s="73">
        <v>0</v>
      </c>
      <c r="HH17" s="73">
        <v>0</v>
      </c>
      <c r="HI17" s="73">
        <v>0</v>
      </c>
      <c r="HJ17" s="73">
        <v>0</v>
      </c>
      <c r="HK17" s="73">
        <v>0</v>
      </c>
      <c r="HL17" s="73">
        <v>9.4269999999999996</v>
      </c>
      <c r="HM17" s="73">
        <v>0</v>
      </c>
      <c r="HN17" s="73">
        <v>0</v>
      </c>
      <c r="HO17" s="73">
        <v>14.416</v>
      </c>
      <c r="HP17" s="73">
        <v>13.847</v>
      </c>
      <c r="HQ17" s="73">
        <v>24.693999999999999</v>
      </c>
      <c r="HR17" s="73">
        <v>22.922000000000001</v>
      </c>
      <c r="HS17" s="73">
        <v>0</v>
      </c>
      <c r="HT17" s="73">
        <v>0</v>
      </c>
      <c r="HU17" s="73">
        <v>37.670999999999999</v>
      </c>
      <c r="HV17" s="73">
        <v>32.618000000000002</v>
      </c>
      <c r="HW17" s="73">
        <v>0</v>
      </c>
      <c r="HX17" s="73">
        <v>4.58</v>
      </c>
      <c r="HY17" s="73">
        <v>10.762</v>
      </c>
      <c r="HZ17" s="73">
        <v>0</v>
      </c>
      <c r="IA17" s="73">
        <v>0</v>
      </c>
      <c r="IB17" s="73">
        <v>0</v>
      </c>
      <c r="IC17" s="73">
        <v>0</v>
      </c>
      <c r="ID17" s="73">
        <v>0</v>
      </c>
      <c r="IE17" s="73">
        <v>0</v>
      </c>
      <c r="IF17" s="73">
        <v>0</v>
      </c>
      <c r="IG17" s="73">
        <v>9.4269999999999996</v>
      </c>
      <c r="IH17" s="73">
        <v>0</v>
      </c>
      <c r="II17" s="73">
        <v>0</v>
      </c>
      <c r="IJ17" s="73">
        <v>14.416</v>
      </c>
      <c r="IK17" s="73">
        <v>13.847</v>
      </c>
      <c r="IL17" s="73">
        <v>24.693999999999999</v>
      </c>
      <c r="IM17" s="73">
        <v>22.922000000000001</v>
      </c>
      <c r="IN17" s="73">
        <v>0</v>
      </c>
      <c r="IO17" s="73">
        <v>0</v>
      </c>
      <c r="IP17" s="73">
        <v>37.670999999999999</v>
      </c>
      <c r="IQ17" s="73">
        <v>32.618000000000002</v>
      </c>
      <c r="IR17" s="73">
        <v>0</v>
      </c>
      <c r="IS17" s="73">
        <v>4.58</v>
      </c>
      <c r="IT17" s="73">
        <v>10.762</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3</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2</v>
      </c>
      <c r="LG17" s="71">
        <v>0</v>
      </c>
      <c r="LH17" s="71">
        <v>0</v>
      </c>
      <c r="LI17" s="71">
        <v>0</v>
      </c>
      <c r="LJ17" s="71">
        <v>0</v>
      </c>
      <c r="LK17" s="71">
        <v>0</v>
      </c>
      <c r="LL17" s="71">
        <v>0</v>
      </c>
      <c r="LM17" s="71">
        <v>3</v>
      </c>
      <c r="LN17" s="71">
        <v>0</v>
      </c>
      <c r="LO17" s="71">
        <v>3</v>
      </c>
      <c r="LP17" s="71">
        <v>0</v>
      </c>
      <c r="LQ17" s="71">
        <v>0</v>
      </c>
      <c r="LR17" s="71">
        <v>0</v>
      </c>
      <c r="LS17" s="71">
        <v>0</v>
      </c>
      <c r="LT17" s="71">
        <v>0</v>
      </c>
      <c r="LU17" s="71">
        <v>0</v>
      </c>
      <c r="LV17" s="71">
        <v>0</v>
      </c>
      <c r="LW17" s="71">
        <v>0</v>
      </c>
      <c r="LX17" s="71">
        <v>0</v>
      </c>
      <c r="LY17" s="71">
        <v>8</v>
      </c>
      <c r="LZ17" s="71">
        <v>0</v>
      </c>
      <c r="MA17" s="71">
        <v>4</v>
      </c>
      <c r="MB17" s="71">
        <v>0</v>
      </c>
      <c r="MC17" s="71">
        <v>0</v>
      </c>
      <c r="MD17" s="71">
        <v>0</v>
      </c>
      <c r="ME17" s="71">
        <v>0</v>
      </c>
      <c r="MF17" s="71">
        <v>1</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3</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2</v>
      </c>
      <c r="PH17" s="71">
        <v>0</v>
      </c>
      <c r="PI17" s="71">
        <v>0</v>
      </c>
      <c r="PJ17" s="71">
        <v>0</v>
      </c>
      <c r="PK17" s="71">
        <v>0</v>
      </c>
      <c r="PL17" s="71">
        <v>0</v>
      </c>
      <c r="PM17" s="71">
        <v>0</v>
      </c>
      <c r="PN17" s="71">
        <v>3</v>
      </c>
      <c r="PO17" s="71">
        <v>0</v>
      </c>
      <c r="PP17" s="71">
        <v>3</v>
      </c>
      <c r="PQ17" s="71">
        <v>0</v>
      </c>
      <c r="PR17" s="71">
        <v>0</v>
      </c>
      <c r="PS17" s="71">
        <v>0</v>
      </c>
      <c r="PT17" s="71">
        <v>0</v>
      </c>
      <c r="PU17" s="71">
        <v>0</v>
      </c>
      <c r="PV17" s="71">
        <v>0</v>
      </c>
      <c r="PW17" s="71">
        <v>0</v>
      </c>
      <c r="PX17" s="71">
        <v>0</v>
      </c>
      <c r="PY17" s="71">
        <v>0</v>
      </c>
      <c r="PZ17" s="71">
        <v>8</v>
      </c>
      <c r="QA17" s="71">
        <v>0</v>
      </c>
      <c r="QB17" s="71">
        <v>4</v>
      </c>
      <c r="QC17" s="71">
        <v>0</v>
      </c>
      <c r="QD17" s="71">
        <v>0</v>
      </c>
      <c r="QE17" s="71">
        <v>0</v>
      </c>
      <c r="QF17" s="71">
        <v>0</v>
      </c>
      <c r="QG17" s="71">
        <v>1</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0</v>
      </c>
      <c r="QY17" s="71">
        <v>3</v>
      </c>
      <c r="QZ17" s="71">
        <v>0</v>
      </c>
      <c r="RA17" s="71">
        <v>0</v>
      </c>
      <c r="RB17" s="71">
        <v>2</v>
      </c>
      <c r="RC17" s="71">
        <v>2</v>
      </c>
      <c r="RD17" s="71">
        <v>3</v>
      </c>
      <c r="RE17" s="71">
        <v>3</v>
      </c>
      <c r="RF17" s="71">
        <v>0</v>
      </c>
      <c r="RG17" s="71">
        <v>0</v>
      </c>
      <c r="RH17" s="71">
        <v>8</v>
      </c>
      <c r="RI17" s="71">
        <v>4</v>
      </c>
      <c r="RJ17" s="71">
        <v>0</v>
      </c>
      <c r="RK17" s="71">
        <v>1</v>
      </c>
      <c r="RL17" s="71">
        <v>1</v>
      </c>
      <c r="RM17" s="71">
        <v>0</v>
      </c>
      <c r="RN17" s="71">
        <v>0</v>
      </c>
      <c r="RO17" s="71">
        <v>0</v>
      </c>
      <c r="RP17" s="71">
        <v>0</v>
      </c>
      <c r="RQ17" s="71">
        <v>0</v>
      </c>
      <c r="RR17" s="71">
        <v>0</v>
      </c>
      <c r="RS17" s="71">
        <v>0</v>
      </c>
      <c r="RT17" s="71">
        <v>3</v>
      </c>
      <c r="RU17" s="71">
        <v>0</v>
      </c>
      <c r="RV17" s="71">
        <v>0</v>
      </c>
      <c r="RW17" s="71">
        <v>2</v>
      </c>
      <c r="RX17" s="71">
        <v>2</v>
      </c>
      <c r="RY17" s="71">
        <v>3</v>
      </c>
      <c r="RZ17" s="71">
        <v>3</v>
      </c>
      <c r="SA17" s="71">
        <v>0</v>
      </c>
      <c r="SB17" s="71">
        <v>0</v>
      </c>
      <c r="SC17" s="71">
        <v>8</v>
      </c>
      <c r="SD17" s="71">
        <v>4</v>
      </c>
      <c r="SE17" s="71">
        <v>0</v>
      </c>
      <c r="SF17" s="71">
        <v>1</v>
      </c>
      <c r="SG17" s="71">
        <v>1</v>
      </c>
      <c r="SH17" s="71">
        <v>0</v>
      </c>
    </row>
    <row r="18" spans="1:502">
      <c r="A18" s="16" t="s">
        <v>1869</v>
      </c>
      <c r="B18" s="70">
        <v>10</v>
      </c>
      <c r="C18" s="70">
        <v>10</v>
      </c>
      <c r="D18" s="70">
        <v>1</v>
      </c>
      <c r="E18" s="70">
        <v>2013</v>
      </c>
      <c r="F18" s="70" t="s">
        <v>180</v>
      </c>
      <c r="G18" s="1073" t="s">
        <v>1859</v>
      </c>
      <c r="H18" s="70" t="s">
        <v>1860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9.65</v>
      </c>
      <c r="AT18" s="73">
        <v>0</v>
      </c>
      <c r="AU18" s="73">
        <v>9.891</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12.932</v>
      </c>
      <c r="BN18" s="73">
        <v>0</v>
      </c>
      <c r="BO18" s="73">
        <v>0</v>
      </c>
      <c r="BP18" s="73">
        <v>0</v>
      </c>
      <c r="BQ18" s="73">
        <v>0</v>
      </c>
      <c r="BR18" s="73">
        <v>0</v>
      </c>
      <c r="BS18" s="73">
        <v>12.468</v>
      </c>
      <c r="BT18" s="73">
        <v>0</v>
      </c>
      <c r="BU18" s="73">
        <v>0</v>
      </c>
      <c r="BV18" s="73">
        <v>0</v>
      </c>
      <c r="BW18" s="73">
        <v>0</v>
      </c>
      <c r="BX18" s="73">
        <v>0</v>
      </c>
      <c r="BY18" s="73">
        <v>0</v>
      </c>
      <c r="BZ18" s="73">
        <v>26.09</v>
      </c>
      <c r="CA18" s="73">
        <v>0</v>
      </c>
      <c r="CB18" s="73">
        <v>15.167999999999999</v>
      </c>
      <c r="CC18" s="73">
        <v>0</v>
      </c>
      <c r="CD18" s="73">
        <v>0</v>
      </c>
      <c r="CE18" s="73">
        <v>0</v>
      </c>
      <c r="CF18" s="73">
        <v>0</v>
      </c>
      <c r="CG18" s="73">
        <v>0</v>
      </c>
      <c r="CH18" s="73">
        <v>0</v>
      </c>
      <c r="CI18" s="73">
        <v>0</v>
      </c>
      <c r="CJ18" s="73">
        <v>0</v>
      </c>
      <c r="CK18" s="73">
        <v>0</v>
      </c>
      <c r="CL18" s="73">
        <v>42.597999999999999</v>
      </c>
      <c r="CM18" s="73">
        <v>0</v>
      </c>
      <c r="CN18" s="73">
        <v>34.329000000000001</v>
      </c>
      <c r="CO18" s="73">
        <v>0</v>
      </c>
      <c r="CP18" s="73">
        <v>0</v>
      </c>
      <c r="CQ18" s="73">
        <v>0</v>
      </c>
      <c r="CR18" s="73">
        <v>0</v>
      </c>
      <c r="CS18" s="73">
        <v>104.947</v>
      </c>
      <c r="CT18" s="73">
        <v>0</v>
      </c>
      <c r="CU18" s="73">
        <v>0</v>
      </c>
      <c r="CV18" s="73">
        <v>0</v>
      </c>
      <c r="CW18" s="73">
        <v>0</v>
      </c>
      <c r="CX18" s="73">
        <v>0</v>
      </c>
      <c r="CY18" s="73">
        <v>0</v>
      </c>
      <c r="CZ18" s="73">
        <v>0</v>
      </c>
      <c r="DA18" s="73">
        <v>0</v>
      </c>
      <c r="DB18" s="73">
        <v>12.827</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9.65</v>
      </c>
      <c r="EU18" s="73">
        <v>0</v>
      </c>
      <c r="EV18" s="73">
        <v>9.891</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12.932</v>
      </c>
      <c r="FO18" s="73">
        <v>0</v>
      </c>
      <c r="FP18" s="73">
        <v>0</v>
      </c>
      <c r="FQ18" s="73">
        <v>0</v>
      </c>
      <c r="FR18" s="73">
        <v>0</v>
      </c>
      <c r="FS18" s="73">
        <v>0</v>
      </c>
      <c r="FT18" s="73">
        <v>12.468</v>
      </c>
      <c r="FU18" s="73">
        <v>0</v>
      </c>
      <c r="FV18" s="73">
        <v>0</v>
      </c>
      <c r="FW18" s="73">
        <v>0</v>
      </c>
      <c r="FX18" s="73">
        <v>0</v>
      </c>
      <c r="FY18" s="73">
        <v>0</v>
      </c>
      <c r="FZ18" s="73">
        <v>0</v>
      </c>
      <c r="GA18" s="73">
        <v>26.09</v>
      </c>
      <c r="GB18" s="73">
        <v>0</v>
      </c>
      <c r="GC18" s="73">
        <v>15.167999999999999</v>
      </c>
      <c r="GD18" s="73">
        <v>0</v>
      </c>
      <c r="GE18" s="73">
        <v>0</v>
      </c>
      <c r="GF18" s="73">
        <v>0</v>
      </c>
      <c r="GG18" s="73">
        <v>0</v>
      </c>
      <c r="GH18" s="73">
        <v>0</v>
      </c>
      <c r="GI18" s="73">
        <v>0</v>
      </c>
      <c r="GJ18" s="73">
        <v>0</v>
      </c>
      <c r="GK18" s="73">
        <v>0</v>
      </c>
      <c r="GL18" s="73">
        <v>0</v>
      </c>
      <c r="GM18" s="73">
        <v>42.597999999999999</v>
      </c>
      <c r="GN18" s="73">
        <v>0</v>
      </c>
      <c r="GO18" s="73">
        <v>34.329000000000001</v>
      </c>
      <c r="GP18" s="73">
        <v>0</v>
      </c>
      <c r="GQ18" s="73">
        <v>0</v>
      </c>
      <c r="GR18" s="73">
        <v>0</v>
      </c>
      <c r="GS18" s="73">
        <v>0</v>
      </c>
      <c r="GT18" s="73">
        <v>104.947</v>
      </c>
      <c r="GU18" s="73">
        <v>0</v>
      </c>
      <c r="GV18" s="73">
        <v>0</v>
      </c>
      <c r="GW18" s="73">
        <v>0</v>
      </c>
      <c r="GX18" s="73">
        <v>0</v>
      </c>
      <c r="GY18" s="73">
        <v>0</v>
      </c>
      <c r="GZ18" s="73">
        <v>0</v>
      </c>
      <c r="HA18" s="73">
        <v>0</v>
      </c>
      <c r="HB18" s="73">
        <v>0</v>
      </c>
      <c r="HC18" s="73">
        <v>12.827</v>
      </c>
      <c r="HD18" s="73">
        <v>0</v>
      </c>
      <c r="HE18" s="73">
        <v>0</v>
      </c>
      <c r="HF18" s="73">
        <v>0</v>
      </c>
      <c r="HG18" s="73">
        <v>0</v>
      </c>
      <c r="HH18" s="73">
        <v>0</v>
      </c>
      <c r="HI18" s="73">
        <v>0</v>
      </c>
      <c r="HJ18" s="73">
        <v>0</v>
      </c>
      <c r="HK18" s="73">
        <v>0</v>
      </c>
      <c r="HL18" s="73">
        <v>9.65</v>
      </c>
      <c r="HM18" s="73">
        <v>9.891</v>
      </c>
      <c r="HN18" s="73">
        <v>0</v>
      </c>
      <c r="HO18" s="73">
        <v>12.932</v>
      </c>
      <c r="HP18" s="73">
        <v>12.468</v>
      </c>
      <c r="HQ18" s="73">
        <v>26.09</v>
      </c>
      <c r="HR18" s="73">
        <v>15.167999999999999</v>
      </c>
      <c r="HS18" s="73">
        <v>0</v>
      </c>
      <c r="HT18" s="73">
        <v>0</v>
      </c>
      <c r="HU18" s="73">
        <v>42.597999999999999</v>
      </c>
      <c r="HV18" s="73">
        <v>34.329000000000001</v>
      </c>
      <c r="HW18" s="73">
        <v>0</v>
      </c>
      <c r="HX18" s="73">
        <v>104.947</v>
      </c>
      <c r="HY18" s="73">
        <v>12.827</v>
      </c>
      <c r="HZ18" s="73">
        <v>0</v>
      </c>
      <c r="IA18" s="73">
        <v>0</v>
      </c>
      <c r="IB18" s="73">
        <v>0</v>
      </c>
      <c r="IC18" s="73">
        <v>0</v>
      </c>
      <c r="ID18" s="73">
        <v>0</v>
      </c>
      <c r="IE18" s="73">
        <v>0</v>
      </c>
      <c r="IF18" s="73">
        <v>0</v>
      </c>
      <c r="IG18" s="73">
        <v>9.65</v>
      </c>
      <c r="IH18" s="73">
        <v>9.891</v>
      </c>
      <c r="II18" s="73">
        <v>0</v>
      </c>
      <c r="IJ18" s="73">
        <v>12.932</v>
      </c>
      <c r="IK18" s="73">
        <v>12.468</v>
      </c>
      <c r="IL18" s="73">
        <v>26.09</v>
      </c>
      <c r="IM18" s="73">
        <v>15.167999999999999</v>
      </c>
      <c r="IN18" s="73">
        <v>0</v>
      </c>
      <c r="IO18" s="73">
        <v>0</v>
      </c>
      <c r="IP18" s="73">
        <v>42.597999999999999</v>
      </c>
      <c r="IQ18" s="73">
        <v>34.329000000000001</v>
      </c>
      <c r="IR18" s="73">
        <v>0</v>
      </c>
      <c r="IS18" s="73">
        <v>104.947</v>
      </c>
      <c r="IT18" s="73">
        <v>12.827</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3</v>
      </c>
      <c r="KG18" s="71">
        <v>0</v>
      </c>
      <c r="KH18" s="71">
        <v>1</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2</v>
      </c>
      <c r="LG18" s="71">
        <v>0</v>
      </c>
      <c r="LH18" s="71">
        <v>0</v>
      </c>
      <c r="LI18" s="71">
        <v>0</v>
      </c>
      <c r="LJ18" s="71">
        <v>0</v>
      </c>
      <c r="LK18" s="71">
        <v>0</v>
      </c>
      <c r="LL18" s="71">
        <v>0</v>
      </c>
      <c r="LM18" s="71">
        <v>3</v>
      </c>
      <c r="LN18" s="71">
        <v>0</v>
      </c>
      <c r="LO18" s="71">
        <v>2</v>
      </c>
      <c r="LP18" s="71">
        <v>0</v>
      </c>
      <c r="LQ18" s="71">
        <v>0</v>
      </c>
      <c r="LR18" s="71">
        <v>0</v>
      </c>
      <c r="LS18" s="71">
        <v>0</v>
      </c>
      <c r="LT18" s="71">
        <v>0</v>
      </c>
      <c r="LU18" s="71">
        <v>0</v>
      </c>
      <c r="LV18" s="71">
        <v>0</v>
      </c>
      <c r="LW18" s="71">
        <v>0</v>
      </c>
      <c r="LX18" s="71">
        <v>0</v>
      </c>
      <c r="LY18" s="71">
        <v>8</v>
      </c>
      <c r="LZ18" s="71">
        <v>0</v>
      </c>
      <c r="MA18" s="71">
        <v>4</v>
      </c>
      <c r="MB18" s="71">
        <v>0</v>
      </c>
      <c r="MC18" s="71">
        <v>0</v>
      </c>
      <c r="MD18" s="71">
        <v>0</v>
      </c>
      <c r="ME18" s="71">
        <v>0</v>
      </c>
      <c r="MF18" s="71">
        <v>2</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3</v>
      </c>
      <c r="OH18" s="71">
        <v>0</v>
      </c>
      <c r="OI18" s="71">
        <v>1</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2</v>
      </c>
      <c r="PH18" s="71">
        <v>0</v>
      </c>
      <c r="PI18" s="71">
        <v>0</v>
      </c>
      <c r="PJ18" s="71">
        <v>0</v>
      </c>
      <c r="PK18" s="71">
        <v>0</v>
      </c>
      <c r="PL18" s="71">
        <v>0</v>
      </c>
      <c r="PM18" s="71">
        <v>0</v>
      </c>
      <c r="PN18" s="71">
        <v>3</v>
      </c>
      <c r="PO18" s="71">
        <v>0</v>
      </c>
      <c r="PP18" s="71">
        <v>2</v>
      </c>
      <c r="PQ18" s="71">
        <v>0</v>
      </c>
      <c r="PR18" s="71">
        <v>0</v>
      </c>
      <c r="PS18" s="71">
        <v>0</v>
      </c>
      <c r="PT18" s="71">
        <v>0</v>
      </c>
      <c r="PU18" s="71">
        <v>0</v>
      </c>
      <c r="PV18" s="71">
        <v>0</v>
      </c>
      <c r="PW18" s="71">
        <v>0</v>
      </c>
      <c r="PX18" s="71">
        <v>0</v>
      </c>
      <c r="PY18" s="71">
        <v>0</v>
      </c>
      <c r="PZ18" s="71">
        <v>8</v>
      </c>
      <c r="QA18" s="71">
        <v>0</v>
      </c>
      <c r="QB18" s="71">
        <v>4</v>
      </c>
      <c r="QC18" s="71">
        <v>0</v>
      </c>
      <c r="QD18" s="71">
        <v>0</v>
      </c>
      <c r="QE18" s="71">
        <v>0</v>
      </c>
      <c r="QF18" s="71">
        <v>0</v>
      </c>
      <c r="QG18" s="71">
        <v>2</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0</v>
      </c>
      <c r="QY18" s="71">
        <v>3</v>
      </c>
      <c r="QZ18" s="71">
        <v>1</v>
      </c>
      <c r="RA18" s="71">
        <v>0</v>
      </c>
      <c r="RB18" s="71">
        <v>2</v>
      </c>
      <c r="RC18" s="71">
        <v>2</v>
      </c>
      <c r="RD18" s="71">
        <v>3</v>
      </c>
      <c r="RE18" s="71">
        <v>2</v>
      </c>
      <c r="RF18" s="71">
        <v>0</v>
      </c>
      <c r="RG18" s="71">
        <v>0</v>
      </c>
      <c r="RH18" s="71">
        <v>8</v>
      </c>
      <c r="RI18" s="71">
        <v>4</v>
      </c>
      <c r="RJ18" s="71">
        <v>0</v>
      </c>
      <c r="RK18" s="71">
        <v>2</v>
      </c>
      <c r="RL18" s="71">
        <v>1</v>
      </c>
      <c r="RM18" s="71">
        <v>0</v>
      </c>
      <c r="RN18" s="71">
        <v>0</v>
      </c>
      <c r="RO18" s="71">
        <v>0</v>
      </c>
      <c r="RP18" s="71">
        <v>0</v>
      </c>
      <c r="RQ18" s="71">
        <v>0</v>
      </c>
      <c r="RR18" s="71">
        <v>0</v>
      </c>
      <c r="RS18" s="71">
        <v>0</v>
      </c>
      <c r="RT18" s="71">
        <v>3</v>
      </c>
      <c r="RU18" s="71">
        <v>1</v>
      </c>
      <c r="RV18" s="71">
        <v>0</v>
      </c>
      <c r="RW18" s="71">
        <v>2</v>
      </c>
      <c r="RX18" s="71">
        <v>2</v>
      </c>
      <c r="RY18" s="71">
        <v>3</v>
      </c>
      <c r="RZ18" s="71">
        <v>2</v>
      </c>
      <c r="SA18" s="71">
        <v>0</v>
      </c>
      <c r="SB18" s="71">
        <v>0</v>
      </c>
      <c r="SC18" s="71">
        <v>8</v>
      </c>
      <c r="SD18" s="71">
        <v>4</v>
      </c>
      <c r="SE18" s="71">
        <v>0</v>
      </c>
      <c r="SF18" s="71">
        <v>2</v>
      </c>
      <c r="SG18" s="71">
        <v>1</v>
      </c>
      <c r="SH18" s="71">
        <v>0</v>
      </c>
    </row>
    <row r="19" spans="1:502">
      <c r="A19" s="16" t="s">
        <v>1870</v>
      </c>
      <c r="B19" s="70">
        <v>11</v>
      </c>
      <c r="C19" s="70">
        <v>11</v>
      </c>
      <c r="D19" s="70">
        <v>1</v>
      </c>
      <c r="E19" s="70">
        <v>2014</v>
      </c>
      <c r="F19" s="70" t="s">
        <v>181</v>
      </c>
      <c r="G19" s="1073" t="s">
        <v>1859</v>
      </c>
      <c r="H19" s="70" t="s">
        <v>1860</v>
      </c>
      <c r="I19" s="1066"/>
      <c r="J19" s="73">
        <v>0</v>
      </c>
      <c r="K19" s="73">
        <v>0</v>
      </c>
      <c r="L19" s="73">
        <v>0</v>
      </c>
      <c r="M19" s="73">
        <v>0</v>
      </c>
      <c r="N19" s="73">
        <v>0</v>
      </c>
      <c r="O19" s="73">
        <v>0</v>
      </c>
      <c r="P19" s="73">
        <v>0</v>
      </c>
      <c r="Q19" s="73">
        <v>0</v>
      </c>
      <c r="R19" s="73">
        <v>0</v>
      </c>
      <c r="S19" s="73">
        <v>0</v>
      </c>
      <c r="T19" s="73">
        <v>0</v>
      </c>
      <c r="U19" s="73">
        <v>0</v>
      </c>
      <c r="V19" s="73">
        <v>0</v>
      </c>
      <c r="W19" s="73">
        <v>0</v>
      </c>
      <c r="X19" s="73">
        <v>3.0329999999999999</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9.4190000000000005</v>
      </c>
      <c r="AT19" s="73">
        <v>0</v>
      </c>
      <c r="AU19" s="73">
        <v>9.7789999999999999</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14.715999999999999</v>
      </c>
      <c r="BN19" s="73">
        <v>0</v>
      </c>
      <c r="BO19" s="73">
        <v>0</v>
      </c>
      <c r="BP19" s="73">
        <v>0</v>
      </c>
      <c r="BQ19" s="73">
        <v>0</v>
      </c>
      <c r="BR19" s="73">
        <v>0</v>
      </c>
      <c r="BS19" s="73">
        <v>11.574</v>
      </c>
      <c r="BT19" s="73">
        <v>0</v>
      </c>
      <c r="BU19" s="73">
        <v>0</v>
      </c>
      <c r="BV19" s="73">
        <v>0</v>
      </c>
      <c r="BW19" s="73">
        <v>0</v>
      </c>
      <c r="BX19" s="73">
        <v>0</v>
      </c>
      <c r="BY19" s="73">
        <v>0</v>
      </c>
      <c r="BZ19" s="73">
        <v>25.547999999999998</v>
      </c>
      <c r="CA19" s="73">
        <v>0</v>
      </c>
      <c r="CB19" s="73">
        <v>14.933999999999999</v>
      </c>
      <c r="CC19" s="73">
        <v>0</v>
      </c>
      <c r="CD19" s="73">
        <v>0</v>
      </c>
      <c r="CE19" s="73">
        <v>0</v>
      </c>
      <c r="CF19" s="73">
        <v>0</v>
      </c>
      <c r="CG19" s="73">
        <v>0</v>
      </c>
      <c r="CH19" s="73">
        <v>0</v>
      </c>
      <c r="CI19" s="73">
        <v>0</v>
      </c>
      <c r="CJ19" s="73">
        <v>0</v>
      </c>
      <c r="CK19" s="73">
        <v>0</v>
      </c>
      <c r="CL19" s="73">
        <v>41.752000000000002</v>
      </c>
      <c r="CM19" s="73">
        <v>0</v>
      </c>
      <c r="CN19" s="73">
        <v>34.26</v>
      </c>
      <c r="CO19" s="73">
        <v>0</v>
      </c>
      <c r="CP19" s="73">
        <v>0</v>
      </c>
      <c r="CQ19" s="73">
        <v>0</v>
      </c>
      <c r="CR19" s="73">
        <v>0</v>
      </c>
      <c r="CS19" s="73">
        <v>91.695999999999998</v>
      </c>
      <c r="CT19" s="73">
        <v>0</v>
      </c>
      <c r="CU19" s="73">
        <v>0</v>
      </c>
      <c r="CV19" s="73">
        <v>0</v>
      </c>
      <c r="CW19" s="73">
        <v>0</v>
      </c>
      <c r="CX19" s="73">
        <v>0</v>
      </c>
      <c r="CY19" s="73">
        <v>0</v>
      </c>
      <c r="CZ19" s="73">
        <v>0</v>
      </c>
      <c r="DA19" s="73">
        <v>0</v>
      </c>
      <c r="DB19" s="73">
        <v>11.728999999999999</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3.0329999999999999</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9.4190000000000005</v>
      </c>
      <c r="EU19" s="73">
        <v>0</v>
      </c>
      <c r="EV19" s="73">
        <v>9.7789999999999999</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14.715999999999999</v>
      </c>
      <c r="FO19" s="73">
        <v>0</v>
      </c>
      <c r="FP19" s="73">
        <v>0</v>
      </c>
      <c r="FQ19" s="73">
        <v>0</v>
      </c>
      <c r="FR19" s="73">
        <v>0</v>
      </c>
      <c r="FS19" s="73">
        <v>0</v>
      </c>
      <c r="FT19" s="73">
        <v>11.574</v>
      </c>
      <c r="FU19" s="73">
        <v>0</v>
      </c>
      <c r="FV19" s="73">
        <v>0</v>
      </c>
      <c r="FW19" s="73">
        <v>0</v>
      </c>
      <c r="FX19" s="73">
        <v>0</v>
      </c>
      <c r="FY19" s="73">
        <v>0</v>
      </c>
      <c r="FZ19" s="73">
        <v>0</v>
      </c>
      <c r="GA19" s="73">
        <v>25.547999999999998</v>
      </c>
      <c r="GB19" s="73">
        <v>0</v>
      </c>
      <c r="GC19" s="73">
        <v>14.933999999999999</v>
      </c>
      <c r="GD19" s="73">
        <v>0</v>
      </c>
      <c r="GE19" s="73">
        <v>0</v>
      </c>
      <c r="GF19" s="73">
        <v>0</v>
      </c>
      <c r="GG19" s="73">
        <v>0</v>
      </c>
      <c r="GH19" s="73">
        <v>0</v>
      </c>
      <c r="GI19" s="73">
        <v>0</v>
      </c>
      <c r="GJ19" s="73">
        <v>0</v>
      </c>
      <c r="GK19" s="73">
        <v>0</v>
      </c>
      <c r="GL19" s="73">
        <v>0</v>
      </c>
      <c r="GM19" s="73">
        <v>41.752000000000002</v>
      </c>
      <c r="GN19" s="73">
        <v>0</v>
      </c>
      <c r="GO19" s="73">
        <v>34.26</v>
      </c>
      <c r="GP19" s="73">
        <v>0</v>
      </c>
      <c r="GQ19" s="73">
        <v>0</v>
      </c>
      <c r="GR19" s="73">
        <v>0</v>
      </c>
      <c r="GS19" s="73">
        <v>0</v>
      </c>
      <c r="GT19" s="73">
        <v>91.695999999999998</v>
      </c>
      <c r="GU19" s="73">
        <v>0</v>
      </c>
      <c r="GV19" s="73">
        <v>0</v>
      </c>
      <c r="GW19" s="73">
        <v>0</v>
      </c>
      <c r="GX19" s="73">
        <v>0</v>
      </c>
      <c r="GY19" s="73">
        <v>0</v>
      </c>
      <c r="GZ19" s="73">
        <v>0</v>
      </c>
      <c r="HA19" s="73">
        <v>0</v>
      </c>
      <c r="HB19" s="73">
        <v>0</v>
      </c>
      <c r="HC19" s="73">
        <v>11.728999999999999</v>
      </c>
      <c r="HD19" s="73">
        <v>0</v>
      </c>
      <c r="HE19" s="73">
        <v>0</v>
      </c>
      <c r="HF19" s="73">
        <v>0</v>
      </c>
      <c r="HG19" s="73">
        <v>0</v>
      </c>
      <c r="HH19" s="73">
        <v>0</v>
      </c>
      <c r="HI19" s="73">
        <v>0</v>
      </c>
      <c r="HJ19" s="73">
        <v>0</v>
      </c>
      <c r="HK19" s="73">
        <v>3.0329999999999999</v>
      </c>
      <c r="HL19" s="73">
        <v>9.4190000000000005</v>
      </c>
      <c r="HM19" s="73">
        <v>9.7789999999999999</v>
      </c>
      <c r="HN19" s="73">
        <v>0</v>
      </c>
      <c r="HO19" s="73">
        <v>14.715999999999999</v>
      </c>
      <c r="HP19" s="73">
        <v>11.574</v>
      </c>
      <c r="HQ19" s="73">
        <v>25.547999999999998</v>
      </c>
      <c r="HR19" s="73">
        <v>14.933999999999999</v>
      </c>
      <c r="HS19" s="73">
        <v>0</v>
      </c>
      <c r="HT19" s="73">
        <v>0</v>
      </c>
      <c r="HU19" s="73">
        <v>41.752000000000002</v>
      </c>
      <c r="HV19" s="73">
        <v>34.26</v>
      </c>
      <c r="HW19" s="73">
        <v>0</v>
      </c>
      <c r="HX19" s="73">
        <v>91.695999999999998</v>
      </c>
      <c r="HY19" s="73">
        <v>11.728999999999999</v>
      </c>
      <c r="HZ19" s="73">
        <v>0</v>
      </c>
      <c r="IA19" s="73">
        <v>0</v>
      </c>
      <c r="IB19" s="73">
        <v>0</v>
      </c>
      <c r="IC19" s="73">
        <v>0</v>
      </c>
      <c r="ID19" s="73">
        <v>0</v>
      </c>
      <c r="IE19" s="73">
        <v>0</v>
      </c>
      <c r="IF19" s="73">
        <v>3.0329999999999999</v>
      </c>
      <c r="IG19" s="73">
        <v>9.4190000000000005</v>
      </c>
      <c r="IH19" s="73">
        <v>9.7789999999999999</v>
      </c>
      <c r="II19" s="73">
        <v>0</v>
      </c>
      <c r="IJ19" s="73">
        <v>14.715999999999999</v>
      </c>
      <c r="IK19" s="73">
        <v>11.574</v>
      </c>
      <c r="IL19" s="73">
        <v>25.547999999999998</v>
      </c>
      <c r="IM19" s="73">
        <v>14.933999999999999</v>
      </c>
      <c r="IN19" s="73">
        <v>0</v>
      </c>
      <c r="IO19" s="73">
        <v>0</v>
      </c>
      <c r="IP19" s="73">
        <v>41.752000000000002</v>
      </c>
      <c r="IQ19" s="73">
        <v>34.26</v>
      </c>
      <c r="IR19" s="73">
        <v>0</v>
      </c>
      <c r="IS19" s="73">
        <v>91.695999999999998</v>
      </c>
      <c r="IT19" s="73">
        <v>11.728999999999999</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1</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3</v>
      </c>
      <c r="KG19" s="71">
        <v>0</v>
      </c>
      <c r="KH19" s="71">
        <v>1</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2</v>
      </c>
      <c r="LG19" s="71">
        <v>0</v>
      </c>
      <c r="LH19" s="71">
        <v>0</v>
      </c>
      <c r="LI19" s="71">
        <v>0</v>
      </c>
      <c r="LJ19" s="71">
        <v>0</v>
      </c>
      <c r="LK19" s="71">
        <v>0</v>
      </c>
      <c r="LL19" s="71">
        <v>0</v>
      </c>
      <c r="LM19" s="71">
        <v>3</v>
      </c>
      <c r="LN19" s="71">
        <v>0</v>
      </c>
      <c r="LO19" s="71">
        <v>2</v>
      </c>
      <c r="LP19" s="71">
        <v>0</v>
      </c>
      <c r="LQ19" s="71">
        <v>0</v>
      </c>
      <c r="LR19" s="71">
        <v>0</v>
      </c>
      <c r="LS19" s="71">
        <v>0</v>
      </c>
      <c r="LT19" s="71">
        <v>0</v>
      </c>
      <c r="LU19" s="71">
        <v>0</v>
      </c>
      <c r="LV19" s="71">
        <v>0</v>
      </c>
      <c r="LW19" s="71">
        <v>0</v>
      </c>
      <c r="LX19" s="71">
        <v>0</v>
      </c>
      <c r="LY19" s="71">
        <v>8</v>
      </c>
      <c r="LZ19" s="71">
        <v>0</v>
      </c>
      <c r="MA19" s="71">
        <v>4</v>
      </c>
      <c r="MB19" s="71">
        <v>0</v>
      </c>
      <c r="MC19" s="71">
        <v>0</v>
      </c>
      <c r="MD19" s="71">
        <v>0</v>
      </c>
      <c r="ME19" s="71">
        <v>0</v>
      </c>
      <c r="MF19" s="71">
        <v>2</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1</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3</v>
      </c>
      <c r="OH19" s="71">
        <v>0</v>
      </c>
      <c r="OI19" s="71">
        <v>1</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2</v>
      </c>
      <c r="PH19" s="71">
        <v>0</v>
      </c>
      <c r="PI19" s="71">
        <v>0</v>
      </c>
      <c r="PJ19" s="71">
        <v>0</v>
      </c>
      <c r="PK19" s="71">
        <v>0</v>
      </c>
      <c r="PL19" s="71">
        <v>0</v>
      </c>
      <c r="PM19" s="71">
        <v>0</v>
      </c>
      <c r="PN19" s="71">
        <v>3</v>
      </c>
      <c r="PO19" s="71">
        <v>0</v>
      </c>
      <c r="PP19" s="71">
        <v>2</v>
      </c>
      <c r="PQ19" s="71">
        <v>0</v>
      </c>
      <c r="PR19" s="71">
        <v>0</v>
      </c>
      <c r="PS19" s="71">
        <v>0</v>
      </c>
      <c r="PT19" s="71">
        <v>0</v>
      </c>
      <c r="PU19" s="71">
        <v>0</v>
      </c>
      <c r="PV19" s="71">
        <v>0</v>
      </c>
      <c r="PW19" s="71">
        <v>0</v>
      </c>
      <c r="PX19" s="71">
        <v>0</v>
      </c>
      <c r="PY19" s="71">
        <v>0</v>
      </c>
      <c r="PZ19" s="71">
        <v>8</v>
      </c>
      <c r="QA19" s="71">
        <v>0</v>
      </c>
      <c r="QB19" s="71">
        <v>4</v>
      </c>
      <c r="QC19" s="71">
        <v>0</v>
      </c>
      <c r="QD19" s="71">
        <v>0</v>
      </c>
      <c r="QE19" s="71">
        <v>0</v>
      </c>
      <c r="QF19" s="71">
        <v>0</v>
      </c>
      <c r="QG19" s="71">
        <v>2</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1</v>
      </c>
      <c r="QY19" s="71">
        <v>3</v>
      </c>
      <c r="QZ19" s="71">
        <v>1</v>
      </c>
      <c r="RA19" s="71">
        <v>0</v>
      </c>
      <c r="RB19" s="71">
        <v>2</v>
      </c>
      <c r="RC19" s="71">
        <v>2</v>
      </c>
      <c r="RD19" s="71">
        <v>3</v>
      </c>
      <c r="RE19" s="71">
        <v>2</v>
      </c>
      <c r="RF19" s="71">
        <v>0</v>
      </c>
      <c r="RG19" s="71">
        <v>0</v>
      </c>
      <c r="RH19" s="71">
        <v>8</v>
      </c>
      <c r="RI19" s="71">
        <v>4</v>
      </c>
      <c r="RJ19" s="71">
        <v>0</v>
      </c>
      <c r="RK19" s="71">
        <v>2</v>
      </c>
      <c r="RL19" s="71">
        <v>1</v>
      </c>
      <c r="RM19" s="71">
        <v>0</v>
      </c>
      <c r="RN19" s="71">
        <v>0</v>
      </c>
      <c r="RO19" s="71">
        <v>0</v>
      </c>
      <c r="RP19" s="71">
        <v>0</v>
      </c>
      <c r="RQ19" s="71">
        <v>0</v>
      </c>
      <c r="RR19" s="71">
        <v>0</v>
      </c>
      <c r="RS19" s="71">
        <v>1</v>
      </c>
      <c r="RT19" s="71">
        <v>3</v>
      </c>
      <c r="RU19" s="71">
        <v>1</v>
      </c>
      <c r="RV19" s="71">
        <v>0</v>
      </c>
      <c r="RW19" s="71">
        <v>2</v>
      </c>
      <c r="RX19" s="71">
        <v>2</v>
      </c>
      <c r="RY19" s="71">
        <v>3</v>
      </c>
      <c r="RZ19" s="71">
        <v>2</v>
      </c>
      <c r="SA19" s="71">
        <v>0</v>
      </c>
      <c r="SB19" s="71">
        <v>0</v>
      </c>
      <c r="SC19" s="71">
        <v>8</v>
      </c>
      <c r="SD19" s="71">
        <v>4</v>
      </c>
      <c r="SE19" s="71">
        <v>0</v>
      </c>
      <c r="SF19" s="71">
        <v>2</v>
      </c>
      <c r="SG19" s="71">
        <v>1</v>
      </c>
      <c r="SH19" s="71">
        <v>0</v>
      </c>
    </row>
    <row r="20" spans="1:502">
      <c r="A20" s="16" t="s">
        <v>1871</v>
      </c>
      <c r="B20" s="70">
        <v>12</v>
      </c>
      <c r="C20" s="70">
        <v>12</v>
      </c>
      <c r="D20" s="70">
        <v>1</v>
      </c>
      <c r="E20" s="70">
        <v>2015</v>
      </c>
      <c r="F20" s="70" t="s">
        <v>182</v>
      </c>
      <c r="G20" s="1073" t="s">
        <v>1859</v>
      </c>
      <c r="H20" s="70" t="s">
        <v>1860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8.9610000000000003</v>
      </c>
      <c r="AT20" s="73">
        <v>0</v>
      </c>
      <c r="AU20" s="73">
        <v>9.2530000000000001</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13.429</v>
      </c>
      <c r="BN20" s="73">
        <v>0</v>
      </c>
      <c r="BO20" s="73">
        <v>0</v>
      </c>
      <c r="BP20" s="73">
        <v>0</v>
      </c>
      <c r="BQ20" s="73">
        <v>0</v>
      </c>
      <c r="BR20" s="73">
        <v>0</v>
      </c>
      <c r="BS20" s="73">
        <v>8.6850000000000005</v>
      </c>
      <c r="BT20" s="73">
        <v>0</v>
      </c>
      <c r="BU20" s="73">
        <v>0</v>
      </c>
      <c r="BV20" s="73">
        <v>0</v>
      </c>
      <c r="BW20" s="73">
        <v>0</v>
      </c>
      <c r="BX20" s="73">
        <v>0</v>
      </c>
      <c r="BY20" s="73">
        <v>0</v>
      </c>
      <c r="BZ20" s="73">
        <v>28.876000000000001</v>
      </c>
      <c r="CA20" s="73">
        <v>0</v>
      </c>
      <c r="CB20" s="73">
        <v>14.584</v>
      </c>
      <c r="CC20" s="73">
        <v>0</v>
      </c>
      <c r="CD20" s="73">
        <v>0</v>
      </c>
      <c r="CE20" s="73">
        <v>0</v>
      </c>
      <c r="CF20" s="73">
        <v>0</v>
      </c>
      <c r="CG20" s="73">
        <v>0</v>
      </c>
      <c r="CH20" s="73">
        <v>0</v>
      </c>
      <c r="CI20" s="73">
        <v>0</v>
      </c>
      <c r="CJ20" s="73">
        <v>0</v>
      </c>
      <c r="CK20" s="73">
        <v>0</v>
      </c>
      <c r="CL20" s="73">
        <v>39.807000000000002</v>
      </c>
      <c r="CM20" s="73">
        <v>0</v>
      </c>
      <c r="CN20" s="73">
        <v>32.299999999999997</v>
      </c>
      <c r="CO20" s="73">
        <v>0</v>
      </c>
      <c r="CP20" s="73">
        <v>0</v>
      </c>
      <c r="CQ20" s="73">
        <v>0</v>
      </c>
      <c r="CR20" s="73">
        <v>0</v>
      </c>
      <c r="CS20" s="73">
        <v>92.932000000000002</v>
      </c>
      <c r="CT20" s="73">
        <v>0</v>
      </c>
      <c r="CU20" s="73">
        <v>0</v>
      </c>
      <c r="CV20" s="73">
        <v>0</v>
      </c>
      <c r="CW20" s="73">
        <v>0</v>
      </c>
      <c r="CX20" s="73">
        <v>0</v>
      </c>
      <c r="CY20" s="73">
        <v>0</v>
      </c>
      <c r="CZ20" s="73">
        <v>0</v>
      </c>
      <c r="DA20" s="73">
        <v>0</v>
      </c>
      <c r="DB20" s="73">
        <v>10.27</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8.9610000000000003</v>
      </c>
      <c r="EU20" s="73">
        <v>0</v>
      </c>
      <c r="EV20" s="73">
        <v>9.2530000000000001</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13.429</v>
      </c>
      <c r="FO20" s="73">
        <v>0</v>
      </c>
      <c r="FP20" s="73">
        <v>0</v>
      </c>
      <c r="FQ20" s="73">
        <v>0</v>
      </c>
      <c r="FR20" s="73">
        <v>0</v>
      </c>
      <c r="FS20" s="73">
        <v>0</v>
      </c>
      <c r="FT20" s="73">
        <v>8.6850000000000005</v>
      </c>
      <c r="FU20" s="73">
        <v>0</v>
      </c>
      <c r="FV20" s="73">
        <v>0</v>
      </c>
      <c r="FW20" s="73">
        <v>0</v>
      </c>
      <c r="FX20" s="73">
        <v>0</v>
      </c>
      <c r="FY20" s="73">
        <v>0</v>
      </c>
      <c r="FZ20" s="73">
        <v>0</v>
      </c>
      <c r="GA20" s="73">
        <v>28.876000000000001</v>
      </c>
      <c r="GB20" s="73">
        <v>0</v>
      </c>
      <c r="GC20" s="73">
        <v>14.584</v>
      </c>
      <c r="GD20" s="73">
        <v>0</v>
      </c>
      <c r="GE20" s="73">
        <v>0</v>
      </c>
      <c r="GF20" s="73">
        <v>0</v>
      </c>
      <c r="GG20" s="73">
        <v>0</v>
      </c>
      <c r="GH20" s="73">
        <v>0</v>
      </c>
      <c r="GI20" s="73">
        <v>0</v>
      </c>
      <c r="GJ20" s="73">
        <v>0</v>
      </c>
      <c r="GK20" s="73">
        <v>0</v>
      </c>
      <c r="GL20" s="73">
        <v>0</v>
      </c>
      <c r="GM20" s="73">
        <v>39.807000000000002</v>
      </c>
      <c r="GN20" s="73">
        <v>0</v>
      </c>
      <c r="GO20" s="73">
        <v>32.299999999999997</v>
      </c>
      <c r="GP20" s="73">
        <v>0</v>
      </c>
      <c r="GQ20" s="73">
        <v>0</v>
      </c>
      <c r="GR20" s="73">
        <v>0</v>
      </c>
      <c r="GS20" s="73">
        <v>0</v>
      </c>
      <c r="GT20" s="73">
        <v>92.932000000000002</v>
      </c>
      <c r="GU20" s="73">
        <v>0</v>
      </c>
      <c r="GV20" s="73">
        <v>0</v>
      </c>
      <c r="GW20" s="73">
        <v>0</v>
      </c>
      <c r="GX20" s="73">
        <v>0</v>
      </c>
      <c r="GY20" s="73">
        <v>0</v>
      </c>
      <c r="GZ20" s="73">
        <v>0</v>
      </c>
      <c r="HA20" s="73">
        <v>0</v>
      </c>
      <c r="HB20" s="73">
        <v>0</v>
      </c>
      <c r="HC20" s="73">
        <v>10.27</v>
      </c>
      <c r="HD20" s="73">
        <v>0</v>
      </c>
      <c r="HE20" s="73">
        <v>0</v>
      </c>
      <c r="HF20" s="73">
        <v>0</v>
      </c>
      <c r="HG20" s="73">
        <v>0</v>
      </c>
      <c r="HH20" s="73">
        <v>0</v>
      </c>
      <c r="HI20" s="73">
        <v>0</v>
      </c>
      <c r="HJ20" s="73">
        <v>0</v>
      </c>
      <c r="HK20" s="73">
        <v>0</v>
      </c>
      <c r="HL20" s="73">
        <v>8.9610000000000003</v>
      </c>
      <c r="HM20" s="73">
        <v>9.2530000000000001</v>
      </c>
      <c r="HN20" s="73">
        <v>0</v>
      </c>
      <c r="HO20" s="73">
        <v>13.429</v>
      </c>
      <c r="HP20" s="73">
        <v>8.6850000000000005</v>
      </c>
      <c r="HQ20" s="73">
        <v>28.876000000000001</v>
      </c>
      <c r="HR20" s="73">
        <v>14.584</v>
      </c>
      <c r="HS20" s="73">
        <v>0</v>
      </c>
      <c r="HT20" s="73">
        <v>0</v>
      </c>
      <c r="HU20" s="73">
        <v>39.807000000000002</v>
      </c>
      <c r="HV20" s="73">
        <v>32.299999999999997</v>
      </c>
      <c r="HW20" s="73">
        <v>0</v>
      </c>
      <c r="HX20" s="73">
        <v>92.932000000000002</v>
      </c>
      <c r="HY20" s="73">
        <v>10.27</v>
      </c>
      <c r="HZ20" s="73">
        <v>0</v>
      </c>
      <c r="IA20" s="73">
        <v>0</v>
      </c>
      <c r="IB20" s="73">
        <v>0</v>
      </c>
      <c r="IC20" s="73">
        <v>0</v>
      </c>
      <c r="ID20" s="73">
        <v>0</v>
      </c>
      <c r="IE20" s="73">
        <v>0</v>
      </c>
      <c r="IF20" s="73">
        <v>0</v>
      </c>
      <c r="IG20" s="73">
        <v>8.9610000000000003</v>
      </c>
      <c r="IH20" s="73">
        <v>9.2530000000000001</v>
      </c>
      <c r="II20" s="73">
        <v>0</v>
      </c>
      <c r="IJ20" s="73">
        <v>13.429</v>
      </c>
      <c r="IK20" s="73">
        <v>8.6850000000000005</v>
      </c>
      <c r="IL20" s="73">
        <v>28.876000000000001</v>
      </c>
      <c r="IM20" s="73">
        <v>14.584</v>
      </c>
      <c r="IN20" s="73">
        <v>0</v>
      </c>
      <c r="IO20" s="73">
        <v>0</v>
      </c>
      <c r="IP20" s="73">
        <v>39.807000000000002</v>
      </c>
      <c r="IQ20" s="73">
        <v>32.299999999999997</v>
      </c>
      <c r="IR20" s="73">
        <v>0</v>
      </c>
      <c r="IS20" s="73">
        <v>92.932000000000002</v>
      </c>
      <c r="IT20" s="73">
        <v>10.27</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3</v>
      </c>
      <c r="KG20" s="71">
        <v>0</v>
      </c>
      <c r="KH20" s="71">
        <v>1</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2</v>
      </c>
      <c r="LG20" s="71">
        <v>0</v>
      </c>
      <c r="LH20" s="71">
        <v>0</v>
      </c>
      <c r="LI20" s="71">
        <v>0</v>
      </c>
      <c r="LJ20" s="71">
        <v>0</v>
      </c>
      <c r="LK20" s="71">
        <v>0</v>
      </c>
      <c r="LL20" s="71">
        <v>0</v>
      </c>
      <c r="LM20" s="71">
        <v>4</v>
      </c>
      <c r="LN20" s="71">
        <v>0</v>
      </c>
      <c r="LO20" s="71">
        <v>2</v>
      </c>
      <c r="LP20" s="71">
        <v>0</v>
      </c>
      <c r="LQ20" s="71">
        <v>0</v>
      </c>
      <c r="LR20" s="71">
        <v>0</v>
      </c>
      <c r="LS20" s="71">
        <v>0</v>
      </c>
      <c r="LT20" s="71">
        <v>0</v>
      </c>
      <c r="LU20" s="71">
        <v>0</v>
      </c>
      <c r="LV20" s="71">
        <v>0</v>
      </c>
      <c r="LW20" s="71">
        <v>0</v>
      </c>
      <c r="LX20" s="71">
        <v>0</v>
      </c>
      <c r="LY20" s="71">
        <v>8</v>
      </c>
      <c r="LZ20" s="71">
        <v>0</v>
      </c>
      <c r="MA20" s="71">
        <v>4</v>
      </c>
      <c r="MB20" s="71">
        <v>0</v>
      </c>
      <c r="MC20" s="71">
        <v>0</v>
      </c>
      <c r="MD20" s="71">
        <v>0</v>
      </c>
      <c r="ME20" s="71">
        <v>0</v>
      </c>
      <c r="MF20" s="71">
        <v>2</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3</v>
      </c>
      <c r="OH20" s="71">
        <v>0</v>
      </c>
      <c r="OI20" s="71">
        <v>1</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2</v>
      </c>
      <c r="PH20" s="71">
        <v>0</v>
      </c>
      <c r="PI20" s="71">
        <v>0</v>
      </c>
      <c r="PJ20" s="71">
        <v>0</v>
      </c>
      <c r="PK20" s="71">
        <v>0</v>
      </c>
      <c r="PL20" s="71">
        <v>0</v>
      </c>
      <c r="PM20" s="71">
        <v>0</v>
      </c>
      <c r="PN20" s="71">
        <v>4</v>
      </c>
      <c r="PO20" s="71">
        <v>0</v>
      </c>
      <c r="PP20" s="71">
        <v>2</v>
      </c>
      <c r="PQ20" s="71">
        <v>0</v>
      </c>
      <c r="PR20" s="71">
        <v>0</v>
      </c>
      <c r="PS20" s="71">
        <v>0</v>
      </c>
      <c r="PT20" s="71">
        <v>0</v>
      </c>
      <c r="PU20" s="71">
        <v>0</v>
      </c>
      <c r="PV20" s="71">
        <v>0</v>
      </c>
      <c r="PW20" s="71">
        <v>0</v>
      </c>
      <c r="PX20" s="71">
        <v>0</v>
      </c>
      <c r="PY20" s="71">
        <v>0</v>
      </c>
      <c r="PZ20" s="71">
        <v>8</v>
      </c>
      <c r="QA20" s="71">
        <v>0</v>
      </c>
      <c r="QB20" s="71">
        <v>4</v>
      </c>
      <c r="QC20" s="71">
        <v>0</v>
      </c>
      <c r="QD20" s="71">
        <v>0</v>
      </c>
      <c r="QE20" s="71">
        <v>0</v>
      </c>
      <c r="QF20" s="71">
        <v>0</v>
      </c>
      <c r="QG20" s="71">
        <v>2</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0</v>
      </c>
      <c r="QY20" s="71">
        <v>3</v>
      </c>
      <c r="QZ20" s="71">
        <v>1</v>
      </c>
      <c r="RA20" s="71">
        <v>0</v>
      </c>
      <c r="RB20" s="71">
        <v>2</v>
      </c>
      <c r="RC20" s="71">
        <v>2</v>
      </c>
      <c r="RD20" s="71">
        <v>4</v>
      </c>
      <c r="RE20" s="71">
        <v>2</v>
      </c>
      <c r="RF20" s="71">
        <v>0</v>
      </c>
      <c r="RG20" s="71">
        <v>0</v>
      </c>
      <c r="RH20" s="71">
        <v>8</v>
      </c>
      <c r="RI20" s="71">
        <v>4</v>
      </c>
      <c r="RJ20" s="71">
        <v>0</v>
      </c>
      <c r="RK20" s="71">
        <v>2</v>
      </c>
      <c r="RL20" s="71">
        <v>1</v>
      </c>
      <c r="RM20" s="71">
        <v>0</v>
      </c>
      <c r="RN20" s="71">
        <v>0</v>
      </c>
      <c r="RO20" s="71">
        <v>0</v>
      </c>
      <c r="RP20" s="71">
        <v>0</v>
      </c>
      <c r="RQ20" s="71">
        <v>0</v>
      </c>
      <c r="RR20" s="71">
        <v>0</v>
      </c>
      <c r="RS20" s="71">
        <v>0</v>
      </c>
      <c r="RT20" s="71">
        <v>3</v>
      </c>
      <c r="RU20" s="71">
        <v>1</v>
      </c>
      <c r="RV20" s="71">
        <v>0</v>
      </c>
      <c r="RW20" s="71">
        <v>2</v>
      </c>
      <c r="RX20" s="71">
        <v>2</v>
      </c>
      <c r="RY20" s="71">
        <v>4</v>
      </c>
      <c r="RZ20" s="71">
        <v>2</v>
      </c>
      <c r="SA20" s="71">
        <v>0</v>
      </c>
      <c r="SB20" s="71">
        <v>0</v>
      </c>
      <c r="SC20" s="71">
        <v>8</v>
      </c>
      <c r="SD20" s="71">
        <v>4</v>
      </c>
      <c r="SE20" s="71">
        <v>0</v>
      </c>
      <c r="SF20" s="71">
        <v>2</v>
      </c>
      <c r="SG20" s="71">
        <v>1</v>
      </c>
      <c r="SH20" s="71">
        <v>0</v>
      </c>
    </row>
    <row r="21" spans="1:502">
      <c r="A21" s="16" t="s">
        <v>1872</v>
      </c>
      <c r="B21" s="70">
        <v>13</v>
      </c>
      <c r="C21" s="70">
        <v>13</v>
      </c>
      <c r="D21" s="70">
        <v>1</v>
      </c>
      <c r="E21" s="70">
        <v>2016</v>
      </c>
      <c r="F21" s="70" t="s">
        <v>155</v>
      </c>
      <c r="G21" s="1073" t="s">
        <v>1859</v>
      </c>
      <c r="H21" s="70" t="s">
        <v>1860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6.7220000000000004</v>
      </c>
      <c r="AT21" s="73">
        <v>0</v>
      </c>
      <c r="AU21" s="73">
        <v>7.6870000000000003</v>
      </c>
      <c r="AV21" s="73">
        <v>0</v>
      </c>
      <c r="AW21" s="73">
        <v>5.3810000000000002</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12.595000000000001</v>
      </c>
      <c r="BN21" s="73">
        <v>0</v>
      </c>
      <c r="BO21" s="73">
        <v>0</v>
      </c>
      <c r="BP21" s="73">
        <v>0</v>
      </c>
      <c r="BQ21" s="73">
        <v>0</v>
      </c>
      <c r="BR21" s="73">
        <v>0</v>
      </c>
      <c r="BS21" s="73">
        <v>8.2010000000000005</v>
      </c>
      <c r="BT21" s="73">
        <v>0</v>
      </c>
      <c r="BU21" s="73">
        <v>0</v>
      </c>
      <c r="BV21" s="73">
        <v>0</v>
      </c>
      <c r="BW21" s="73">
        <v>0</v>
      </c>
      <c r="BX21" s="73">
        <v>0</v>
      </c>
      <c r="BY21" s="73">
        <v>0</v>
      </c>
      <c r="BZ21" s="73">
        <v>28.352</v>
      </c>
      <c r="CA21" s="73">
        <v>0</v>
      </c>
      <c r="CB21" s="73">
        <v>13.893000000000001</v>
      </c>
      <c r="CC21" s="73">
        <v>0</v>
      </c>
      <c r="CD21" s="73">
        <v>0</v>
      </c>
      <c r="CE21" s="73">
        <v>3.1669999999999998</v>
      </c>
      <c r="CF21" s="73">
        <v>0</v>
      </c>
      <c r="CG21" s="73">
        <v>0</v>
      </c>
      <c r="CH21" s="73">
        <v>0</v>
      </c>
      <c r="CI21" s="73">
        <v>0</v>
      </c>
      <c r="CJ21" s="73">
        <v>0</v>
      </c>
      <c r="CK21" s="73">
        <v>0</v>
      </c>
      <c r="CL21" s="73">
        <v>40.188000000000002</v>
      </c>
      <c r="CM21" s="73">
        <v>0</v>
      </c>
      <c r="CN21" s="73">
        <v>29.105</v>
      </c>
      <c r="CO21" s="73">
        <v>0</v>
      </c>
      <c r="CP21" s="73">
        <v>0</v>
      </c>
      <c r="CQ21" s="73">
        <v>0</v>
      </c>
      <c r="CR21" s="73">
        <v>0</v>
      </c>
      <c r="CS21" s="73">
        <v>113.538</v>
      </c>
      <c r="CT21" s="73">
        <v>0</v>
      </c>
      <c r="CU21" s="73">
        <v>0</v>
      </c>
      <c r="CV21" s="73">
        <v>0</v>
      </c>
      <c r="CW21" s="73">
        <v>0</v>
      </c>
      <c r="CX21" s="73">
        <v>0</v>
      </c>
      <c r="CY21" s="73">
        <v>0</v>
      </c>
      <c r="CZ21" s="73">
        <v>0</v>
      </c>
      <c r="DA21" s="73">
        <v>0</v>
      </c>
      <c r="DB21" s="73">
        <v>10.603</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6.7220000000000004</v>
      </c>
      <c r="EU21" s="73">
        <v>0</v>
      </c>
      <c r="EV21" s="73">
        <v>7.6870000000000003</v>
      </c>
      <c r="EW21" s="73">
        <v>0</v>
      </c>
      <c r="EX21" s="73">
        <v>5.3810000000000002</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12.595000000000001</v>
      </c>
      <c r="FO21" s="73">
        <v>0</v>
      </c>
      <c r="FP21" s="73">
        <v>0</v>
      </c>
      <c r="FQ21" s="73">
        <v>0</v>
      </c>
      <c r="FR21" s="73">
        <v>0</v>
      </c>
      <c r="FS21" s="73">
        <v>0</v>
      </c>
      <c r="FT21" s="73">
        <v>8.2010000000000005</v>
      </c>
      <c r="FU21" s="73">
        <v>0</v>
      </c>
      <c r="FV21" s="73">
        <v>0</v>
      </c>
      <c r="FW21" s="73">
        <v>0</v>
      </c>
      <c r="FX21" s="73">
        <v>0</v>
      </c>
      <c r="FY21" s="73">
        <v>0</v>
      </c>
      <c r="FZ21" s="73">
        <v>0</v>
      </c>
      <c r="GA21" s="73">
        <v>28.352</v>
      </c>
      <c r="GB21" s="73">
        <v>0</v>
      </c>
      <c r="GC21" s="73">
        <v>13.893000000000001</v>
      </c>
      <c r="GD21" s="73">
        <v>0</v>
      </c>
      <c r="GE21" s="73">
        <v>0</v>
      </c>
      <c r="GF21" s="73">
        <v>3.1669999999999998</v>
      </c>
      <c r="GG21" s="73">
        <v>0</v>
      </c>
      <c r="GH21" s="73">
        <v>0</v>
      </c>
      <c r="GI21" s="73">
        <v>0</v>
      </c>
      <c r="GJ21" s="73">
        <v>0</v>
      </c>
      <c r="GK21" s="73">
        <v>0</v>
      </c>
      <c r="GL21" s="73">
        <v>0</v>
      </c>
      <c r="GM21" s="73">
        <v>40.188000000000002</v>
      </c>
      <c r="GN21" s="73">
        <v>0</v>
      </c>
      <c r="GO21" s="73">
        <v>29.105</v>
      </c>
      <c r="GP21" s="73">
        <v>0</v>
      </c>
      <c r="GQ21" s="73">
        <v>0</v>
      </c>
      <c r="GR21" s="73">
        <v>0</v>
      </c>
      <c r="GS21" s="73">
        <v>0</v>
      </c>
      <c r="GT21" s="73">
        <v>113.538</v>
      </c>
      <c r="GU21" s="73">
        <v>0</v>
      </c>
      <c r="GV21" s="73">
        <v>0</v>
      </c>
      <c r="GW21" s="73">
        <v>0</v>
      </c>
      <c r="GX21" s="73">
        <v>0</v>
      </c>
      <c r="GY21" s="73">
        <v>0</v>
      </c>
      <c r="GZ21" s="73">
        <v>0</v>
      </c>
      <c r="HA21" s="73">
        <v>0</v>
      </c>
      <c r="HB21" s="73">
        <v>0</v>
      </c>
      <c r="HC21" s="73">
        <v>10.603</v>
      </c>
      <c r="HD21" s="73">
        <v>0</v>
      </c>
      <c r="HE21" s="73">
        <v>0</v>
      </c>
      <c r="HF21" s="73">
        <v>0</v>
      </c>
      <c r="HG21" s="73">
        <v>0</v>
      </c>
      <c r="HH21" s="73">
        <v>0</v>
      </c>
      <c r="HI21" s="73">
        <v>0</v>
      </c>
      <c r="HJ21" s="73">
        <v>0</v>
      </c>
      <c r="HK21" s="73">
        <v>0</v>
      </c>
      <c r="HL21" s="73">
        <v>6.7220000000000004</v>
      </c>
      <c r="HM21" s="73">
        <v>13.068</v>
      </c>
      <c r="HN21" s="73">
        <v>0</v>
      </c>
      <c r="HO21" s="73">
        <v>12.595000000000001</v>
      </c>
      <c r="HP21" s="73">
        <v>8.2010000000000005</v>
      </c>
      <c r="HQ21" s="73">
        <v>28.352</v>
      </c>
      <c r="HR21" s="73">
        <v>17.059999999999999</v>
      </c>
      <c r="HS21" s="73">
        <v>0</v>
      </c>
      <c r="HT21" s="73">
        <v>0</v>
      </c>
      <c r="HU21" s="73">
        <v>40.188000000000002</v>
      </c>
      <c r="HV21" s="73">
        <v>29.105</v>
      </c>
      <c r="HW21" s="73">
        <v>0</v>
      </c>
      <c r="HX21" s="73">
        <v>113.538</v>
      </c>
      <c r="HY21" s="73">
        <v>10.603</v>
      </c>
      <c r="HZ21" s="73">
        <v>0</v>
      </c>
      <c r="IA21" s="73">
        <v>0</v>
      </c>
      <c r="IB21" s="73">
        <v>0</v>
      </c>
      <c r="IC21" s="73">
        <v>0</v>
      </c>
      <c r="ID21" s="73">
        <v>0</v>
      </c>
      <c r="IE21" s="73">
        <v>0</v>
      </c>
      <c r="IF21" s="73">
        <v>0</v>
      </c>
      <c r="IG21" s="73">
        <v>6.7220000000000004</v>
      </c>
      <c r="IH21" s="73">
        <v>13.068</v>
      </c>
      <c r="II21" s="73">
        <v>0</v>
      </c>
      <c r="IJ21" s="73">
        <v>12.595000000000001</v>
      </c>
      <c r="IK21" s="73">
        <v>8.2010000000000005</v>
      </c>
      <c r="IL21" s="73">
        <v>28.352</v>
      </c>
      <c r="IM21" s="73">
        <v>17.059999999999999</v>
      </c>
      <c r="IN21" s="73">
        <v>0</v>
      </c>
      <c r="IO21" s="73">
        <v>0</v>
      </c>
      <c r="IP21" s="73">
        <v>40.188000000000002</v>
      </c>
      <c r="IQ21" s="73">
        <v>29.105</v>
      </c>
      <c r="IR21" s="73">
        <v>0</v>
      </c>
      <c r="IS21" s="73">
        <v>113.538</v>
      </c>
      <c r="IT21" s="73">
        <v>10.603</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2</v>
      </c>
      <c r="KG21" s="71">
        <v>0</v>
      </c>
      <c r="KH21" s="71">
        <v>1</v>
      </c>
      <c r="KI21" s="71">
        <v>0</v>
      </c>
      <c r="KJ21" s="71">
        <v>1</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2</v>
      </c>
      <c r="LG21" s="71">
        <v>0</v>
      </c>
      <c r="LH21" s="71">
        <v>0</v>
      </c>
      <c r="LI21" s="71">
        <v>0</v>
      </c>
      <c r="LJ21" s="71">
        <v>0</v>
      </c>
      <c r="LK21" s="71">
        <v>0</v>
      </c>
      <c r="LL21" s="71">
        <v>0</v>
      </c>
      <c r="LM21" s="71">
        <v>4</v>
      </c>
      <c r="LN21" s="71">
        <v>0</v>
      </c>
      <c r="LO21" s="71">
        <v>2</v>
      </c>
      <c r="LP21" s="71">
        <v>0</v>
      </c>
      <c r="LQ21" s="71">
        <v>0</v>
      </c>
      <c r="LR21" s="71">
        <v>1</v>
      </c>
      <c r="LS21" s="71">
        <v>0</v>
      </c>
      <c r="LT21" s="71">
        <v>0</v>
      </c>
      <c r="LU21" s="71">
        <v>0</v>
      </c>
      <c r="LV21" s="71">
        <v>0</v>
      </c>
      <c r="LW21" s="71">
        <v>0</v>
      </c>
      <c r="LX21" s="71">
        <v>0</v>
      </c>
      <c r="LY21" s="71">
        <v>8</v>
      </c>
      <c r="LZ21" s="71">
        <v>0</v>
      </c>
      <c r="MA21" s="71">
        <v>3</v>
      </c>
      <c r="MB21" s="71">
        <v>0</v>
      </c>
      <c r="MC21" s="71">
        <v>0</v>
      </c>
      <c r="MD21" s="71">
        <v>0</v>
      </c>
      <c r="ME21" s="71">
        <v>0</v>
      </c>
      <c r="MF21" s="71">
        <v>2</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2</v>
      </c>
      <c r="OH21" s="71">
        <v>0</v>
      </c>
      <c r="OI21" s="71">
        <v>1</v>
      </c>
      <c r="OJ21" s="71">
        <v>0</v>
      </c>
      <c r="OK21" s="71">
        <v>1</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2</v>
      </c>
      <c r="PH21" s="71">
        <v>0</v>
      </c>
      <c r="PI21" s="71">
        <v>0</v>
      </c>
      <c r="PJ21" s="71">
        <v>0</v>
      </c>
      <c r="PK21" s="71">
        <v>0</v>
      </c>
      <c r="PL21" s="71">
        <v>0</v>
      </c>
      <c r="PM21" s="71">
        <v>0</v>
      </c>
      <c r="PN21" s="71">
        <v>4</v>
      </c>
      <c r="PO21" s="71">
        <v>0</v>
      </c>
      <c r="PP21" s="71">
        <v>2</v>
      </c>
      <c r="PQ21" s="71">
        <v>0</v>
      </c>
      <c r="PR21" s="71">
        <v>0</v>
      </c>
      <c r="PS21" s="71">
        <v>1</v>
      </c>
      <c r="PT21" s="71">
        <v>0</v>
      </c>
      <c r="PU21" s="71">
        <v>0</v>
      </c>
      <c r="PV21" s="71">
        <v>0</v>
      </c>
      <c r="PW21" s="71">
        <v>0</v>
      </c>
      <c r="PX21" s="71">
        <v>0</v>
      </c>
      <c r="PY21" s="71">
        <v>0</v>
      </c>
      <c r="PZ21" s="71">
        <v>8</v>
      </c>
      <c r="QA21" s="71">
        <v>0</v>
      </c>
      <c r="QB21" s="71">
        <v>3</v>
      </c>
      <c r="QC21" s="71">
        <v>0</v>
      </c>
      <c r="QD21" s="71">
        <v>0</v>
      </c>
      <c r="QE21" s="71">
        <v>0</v>
      </c>
      <c r="QF21" s="71">
        <v>0</v>
      </c>
      <c r="QG21" s="71">
        <v>2</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0</v>
      </c>
      <c r="QY21" s="71">
        <v>2</v>
      </c>
      <c r="QZ21" s="71">
        <v>2</v>
      </c>
      <c r="RA21" s="71">
        <v>0</v>
      </c>
      <c r="RB21" s="71">
        <v>2</v>
      </c>
      <c r="RC21" s="71">
        <v>2</v>
      </c>
      <c r="RD21" s="71">
        <v>4</v>
      </c>
      <c r="RE21" s="71">
        <v>3</v>
      </c>
      <c r="RF21" s="71">
        <v>0</v>
      </c>
      <c r="RG21" s="71">
        <v>0</v>
      </c>
      <c r="RH21" s="71">
        <v>8</v>
      </c>
      <c r="RI21" s="71">
        <v>3</v>
      </c>
      <c r="RJ21" s="71">
        <v>0</v>
      </c>
      <c r="RK21" s="71">
        <v>2</v>
      </c>
      <c r="RL21" s="71">
        <v>1</v>
      </c>
      <c r="RM21" s="71">
        <v>0</v>
      </c>
      <c r="RN21" s="71">
        <v>0</v>
      </c>
      <c r="RO21" s="71">
        <v>0</v>
      </c>
      <c r="RP21" s="71">
        <v>0</v>
      </c>
      <c r="RQ21" s="71">
        <v>0</v>
      </c>
      <c r="RR21" s="71">
        <v>0</v>
      </c>
      <c r="RS21" s="71">
        <v>0</v>
      </c>
      <c r="RT21" s="71">
        <v>2</v>
      </c>
      <c r="RU21" s="71">
        <v>2</v>
      </c>
      <c r="RV21" s="71">
        <v>0</v>
      </c>
      <c r="RW21" s="71">
        <v>2</v>
      </c>
      <c r="RX21" s="71">
        <v>2</v>
      </c>
      <c r="RY21" s="71">
        <v>4</v>
      </c>
      <c r="RZ21" s="71">
        <v>3</v>
      </c>
      <c r="SA21" s="71">
        <v>0</v>
      </c>
      <c r="SB21" s="71">
        <v>0</v>
      </c>
      <c r="SC21" s="71">
        <v>8</v>
      </c>
      <c r="SD21" s="71">
        <v>3</v>
      </c>
      <c r="SE21" s="71">
        <v>0</v>
      </c>
      <c r="SF21" s="71">
        <v>2</v>
      </c>
      <c r="SG21" s="71">
        <v>1</v>
      </c>
      <c r="SH21" s="71">
        <v>0</v>
      </c>
    </row>
    <row r="22" spans="1:502">
      <c r="A22" s="16" t="s">
        <v>1873</v>
      </c>
      <c r="B22" s="70">
        <v>14</v>
      </c>
      <c r="C22" s="70">
        <v>14</v>
      </c>
      <c r="D22" s="70">
        <v>1</v>
      </c>
      <c r="E22" s="70">
        <v>2017</v>
      </c>
      <c r="F22" s="70" t="s">
        <v>156</v>
      </c>
      <c r="G22" s="1073" t="s">
        <v>1859</v>
      </c>
      <c r="H22" s="70" t="s">
        <v>1860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6.73</v>
      </c>
      <c r="AT22" s="73">
        <v>0</v>
      </c>
      <c r="AU22" s="73">
        <v>6.9809999999999999</v>
      </c>
      <c r="AV22" s="73">
        <v>0</v>
      </c>
      <c r="AW22" s="73">
        <v>5.6769999999999996</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12.259</v>
      </c>
      <c r="BN22" s="73">
        <v>0</v>
      </c>
      <c r="BO22" s="73">
        <v>0</v>
      </c>
      <c r="BP22" s="73">
        <v>0</v>
      </c>
      <c r="BQ22" s="73">
        <v>0</v>
      </c>
      <c r="BR22" s="73">
        <v>0</v>
      </c>
      <c r="BS22" s="73">
        <v>8.3989999999999991</v>
      </c>
      <c r="BT22" s="73">
        <v>0</v>
      </c>
      <c r="BU22" s="73">
        <v>0</v>
      </c>
      <c r="BV22" s="73">
        <v>0</v>
      </c>
      <c r="BW22" s="73">
        <v>0</v>
      </c>
      <c r="BX22" s="73">
        <v>0</v>
      </c>
      <c r="BY22" s="73">
        <v>0</v>
      </c>
      <c r="BZ22" s="73">
        <v>27.33</v>
      </c>
      <c r="CA22" s="73">
        <v>0</v>
      </c>
      <c r="CB22" s="73">
        <v>7.41</v>
      </c>
      <c r="CC22" s="73">
        <v>0</v>
      </c>
      <c r="CD22" s="73">
        <v>0</v>
      </c>
      <c r="CE22" s="73">
        <v>3.0209999999999999</v>
      </c>
      <c r="CF22" s="73">
        <v>0</v>
      </c>
      <c r="CG22" s="73">
        <v>0</v>
      </c>
      <c r="CH22" s="73">
        <v>0</v>
      </c>
      <c r="CI22" s="73">
        <v>0</v>
      </c>
      <c r="CJ22" s="73">
        <v>0</v>
      </c>
      <c r="CK22" s="73">
        <v>0</v>
      </c>
      <c r="CL22" s="73">
        <v>40.598999999999997</v>
      </c>
      <c r="CM22" s="73">
        <v>0</v>
      </c>
      <c r="CN22" s="73">
        <v>28.855</v>
      </c>
      <c r="CO22" s="73">
        <v>0</v>
      </c>
      <c r="CP22" s="73">
        <v>0</v>
      </c>
      <c r="CQ22" s="73">
        <v>0</v>
      </c>
      <c r="CR22" s="73">
        <v>0</v>
      </c>
      <c r="CS22" s="73">
        <v>108.617</v>
      </c>
      <c r="CT22" s="73">
        <v>0</v>
      </c>
      <c r="CU22" s="73">
        <v>0</v>
      </c>
      <c r="CV22" s="73">
        <v>0</v>
      </c>
      <c r="CW22" s="73">
        <v>0</v>
      </c>
      <c r="CX22" s="73">
        <v>0</v>
      </c>
      <c r="CY22" s="73">
        <v>0</v>
      </c>
      <c r="CZ22" s="73">
        <v>0</v>
      </c>
      <c r="DA22" s="73">
        <v>0</v>
      </c>
      <c r="DB22" s="73">
        <v>9.5090000000000003</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6.73</v>
      </c>
      <c r="EU22" s="73">
        <v>0</v>
      </c>
      <c r="EV22" s="73">
        <v>6.9809999999999999</v>
      </c>
      <c r="EW22" s="73">
        <v>0</v>
      </c>
      <c r="EX22" s="73">
        <v>5.6769999999999996</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12.259</v>
      </c>
      <c r="FO22" s="73">
        <v>0</v>
      </c>
      <c r="FP22" s="73">
        <v>0</v>
      </c>
      <c r="FQ22" s="73">
        <v>0</v>
      </c>
      <c r="FR22" s="73">
        <v>0</v>
      </c>
      <c r="FS22" s="73">
        <v>0</v>
      </c>
      <c r="FT22" s="73">
        <v>8.3989999999999991</v>
      </c>
      <c r="FU22" s="73">
        <v>0</v>
      </c>
      <c r="FV22" s="73">
        <v>0</v>
      </c>
      <c r="FW22" s="73">
        <v>0</v>
      </c>
      <c r="FX22" s="73">
        <v>0</v>
      </c>
      <c r="FY22" s="73">
        <v>0</v>
      </c>
      <c r="FZ22" s="73">
        <v>0</v>
      </c>
      <c r="GA22" s="73">
        <v>27.33</v>
      </c>
      <c r="GB22" s="73">
        <v>0</v>
      </c>
      <c r="GC22" s="73">
        <v>7.41</v>
      </c>
      <c r="GD22" s="73">
        <v>0</v>
      </c>
      <c r="GE22" s="73">
        <v>0</v>
      </c>
      <c r="GF22" s="73">
        <v>3.0209999999999999</v>
      </c>
      <c r="GG22" s="73">
        <v>0</v>
      </c>
      <c r="GH22" s="73">
        <v>0</v>
      </c>
      <c r="GI22" s="73">
        <v>0</v>
      </c>
      <c r="GJ22" s="73">
        <v>0</v>
      </c>
      <c r="GK22" s="73">
        <v>0</v>
      </c>
      <c r="GL22" s="73">
        <v>0</v>
      </c>
      <c r="GM22" s="73">
        <v>40.598999999999997</v>
      </c>
      <c r="GN22" s="73">
        <v>0</v>
      </c>
      <c r="GO22" s="73">
        <v>28.855</v>
      </c>
      <c r="GP22" s="73">
        <v>0</v>
      </c>
      <c r="GQ22" s="73">
        <v>0</v>
      </c>
      <c r="GR22" s="73">
        <v>0</v>
      </c>
      <c r="GS22" s="73">
        <v>0</v>
      </c>
      <c r="GT22" s="73">
        <v>108.617</v>
      </c>
      <c r="GU22" s="73">
        <v>0</v>
      </c>
      <c r="GV22" s="73">
        <v>0</v>
      </c>
      <c r="GW22" s="73">
        <v>0</v>
      </c>
      <c r="GX22" s="73">
        <v>0</v>
      </c>
      <c r="GY22" s="73">
        <v>0</v>
      </c>
      <c r="GZ22" s="73">
        <v>0</v>
      </c>
      <c r="HA22" s="73">
        <v>0</v>
      </c>
      <c r="HB22" s="73">
        <v>0</v>
      </c>
      <c r="HC22" s="73">
        <v>9.5090000000000003</v>
      </c>
      <c r="HD22" s="73">
        <v>0</v>
      </c>
      <c r="HE22" s="73">
        <v>0</v>
      </c>
      <c r="HF22" s="73">
        <v>0</v>
      </c>
      <c r="HG22" s="73">
        <v>0</v>
      </c>
      <c r="HH22" s="73">
        <v>0</v>
      </c>
      <c r="HI22" s="73">
        <v>0</v>
      </c>
      <c r="HJ22" s="73">
        <v>0</v>
      </c>
      <c r="HK22" s="73">
        <v>0</v>
      </c>
      <c r="HL22" s="73">
        <v>6.73</v>
      </c>
      <c r="HM22" s="73">
        <v>12.657999999999999</v>
      </c>
      <c r="HN22" s="73">
        <v>0</v>
      </c>
      <c r="HO22" s="73">
        <v>12.259</v>
      </c>
      <c r="HP22" s="73">
        <v>8.3989999999999991</v>
      </c>
      <c r="HQ22" s="73">
        <v>27.33</v>
      </c>
      <c r="HR22" s="73">
        <v>10.430999999999999</v>
      </c>
      <c r="HS22" s="73">
        <v>0</v>
      </c>
      <c r="HT22" s="73">
        <v>0</v>
      </c>
      <c r="HU22" s="73">
        <v>40.598999999999997</v>
      </c>
      <c r="HV22" s="73">
        <v>28.855</v>
      </c>
      <c r="HW22" s="73">
        <v>0</v>
      </c>
      <c r="HX22" s="73">
        <v>108.617</v>
      </c>
      <c r="HY22" s="73">
        <v>9.5090000000000003</v>
      </c>
      <c r="HZ22" s="73">
        <v>0</v>
      </c>
      <c r="IA22" s="73">
        <v>0</v>
      </c>
      <c r="IB22" s="73">
        <v>0</v>
      </c>
      <c r="IC22" s="73">
        <v>0</v>
      </c>
      <c r="ID22" s="73">
        <v>0</v>
      </c>
      <c r="IE22" s="73">
        <v>0</v>
      </c>
      <c r="IF22" s="73">
        <v>0</v>
      </c>
      <c r="IG22" s="73">
        <v>6.73</v>
      </c>
      <c r="IH22" s="73">
        <v>12.657999999999999</v>
      </c>
      <c r="II22" s="73">
        <v>0</v>
      </c>
      <c r="IJ22" s="73">
        <v>12.259</v>
      </c>
      <c r="IK22" s="73">
        <v>8.3989999999999991</v>
      </c>
      <c r="IL22" s="73">
        <v>27.33</v>
      </c>
      <c r="IM22" s="73">
        <v>10.430999999999999</v>
      </c>
      <c r="IN22" s="73">
        <v>0</v>
      </c>
      <c r="IO22" s="73">
        <v>0</v>
      </c>
      <c r="IP22" s="73">
        <v>40.598999999999997</v>
      </c>
      <c r="IQ22" s="73">
        <v>28.855</v>
      </c>
      <c r="IR22" s="73">
        <v>0</v>
      </c>
      <c r="IS22" s="73">
        <v>108.617</v>
      </c>
      <c r="IT22" s="73">
        <v>9.5090000000000003</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2</v>
      </c>
      <c r="KG22" s="71">
        <v>0</v>
      </c>
      <c r="KH22" s="71">
        <v>1</v>
      </c>
      <c r="KI22" s="71">
        <v>0</v>
      </c>
      <c r="KJ22" s="71">
        <v>1</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2</v>
      </c>
      <c r="LG22" s="71">
        <v>0</v>
      </c>
      <c r="LH22" s="71">
        <v>0</v>
      </c>
      <c r="LI22" s="71">
        <v>0</v>
      </c>
      <c r="LJ22" s="71">
        <v>0</v>
      </c>
      <c r="LK22" s="71">
        <v>0</v>
      </c>
      <c r="LL22" s="71">
        <v>0</v>
      </c>
      <c r="LM22" s="71">
        <v>4</v>
      </c>
      <c r="LN22" s="71">
        <v>0</v>
      </c>
      <c r="LO22" s="71">
        <v>1</v>
      </c>
      <c r="LP22" s="71">
        <v>0</v>
      </c>
      <c r="LQ22" s="71">
        <v>0</v>
      </c>
      <c r="LR22" s="71">
        <v>1</v>
      </c>
      <c r="LS22" s="71">
        <v>0</v>
      </c>
      <c r="LT22" s="71">
        <v>0</v>
      </c>
      <c r="LU22" s="71">
        <v>0</v>
      </c>
      <c r="LV22" s="71">
        <v>0</v>
      </c>
      <c r="LW22" s="71">
        <v>0</v>
      </c>
      <c r="LX22" s="71">
        <v>0</v>
      </c>
      <c r="LY22" s="71">
        <v>8</v>
      </c>
      <c r="LZ22" s="71">
        <v>0</v>
      </c>
      <c r="MA22" s="71">
        <v>3</v>
      </c>
      <c r="MB22" s="71">
        <v>0</v>
      </c>
      <c r="MC22" s="71">
        <v>0</v>
      </c>
      <c r="MD22" s="71">
        <v>0</v>
      </c>
      <c r="ME22" s="71">
        <v>0</v>
      </c>
      <c r="MF22" s="71">
        <v>2</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2</v>
      </c>
      <c r="OH22" s="71">
        <v>0</v>
      </c>
      <c r="OI22" s="71">
        <v>1</v>
      </c>
      <c r="OJ22" s="71">
        <v>0</v>
      </c>
      <c r="OK22" s="71">
        <v>1</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2</v>
      </c>
      <c r="PH22" s="71">
        <v>0</v>
      </c>
      <c r="PI22" s="71">
        <v>0</v>
      </c>
      <c r="PJ22" s="71">
        <v>0</v>
      </c>
      <c r="PK22" s="71">
        <v>0</v>
      </c>
      <c r="PL22" s="71">
        <v>0</v>
      </c>
      <c r="PM22" s="71">
        <v>0</v>
      </c>
      <c r="PN22" s="71">
        <v>4</v>
      </c>
      <c r="PO22" s="71">
        <v>0</v>
      </c>
      <c r="PP22" s="71">
        <v>1</v>
      </c>
      <c r="PQ22" s="71">
        <v>0</v>
      </c>
      <c r="PR22" s="71">
        <v>0</v>
      </c>
      <c r="PS22" s="71">
        <v>1</v>
      </c>
      <c r="PT22" s="71">
        <v>0</v>
      </c>
      <c r="PU22" s="71">
        <v>0</v>
      </c>
      <c r="PV22" s="71">
        <v>0</v>
      </c>
      <c r="PW22" s="71">
        <v>0</v>
      </c>
      <c r="PX22" s="71">
        <v>0</v>
      </c>
      <c r="PY22" s="71">
        <v>0</v>
      </c>
      <c r="PZ22" s="71">
        <v>8</v>
      </c>
      <c r="QA22" s="71">
        <v>0</v>
      </c>
      <c r="QB22" s="71">
        <v>3</v>
      </c>
      <c r="QC22" s="71">
        <v>0</v>
      </c>
      <c r="QD22" s="71">
        <v>0</v>
      </c>
      <c r="QE22" s="71">
        <v>0</v>
      </c>
      <c r="QF22" s="71">
        <v>0</v>
      </c>
      <c r="QG22" s="71">
        <v>2</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0</v>
      </c>
      <c r="QY22" s="71">
        <v>2</v>
      </c>
      <c r="QZ22" s="71">
        <v>2</v>
      </c>
      <c r="RA22" s="71">
        <v>0</v>
      </c>
      <c r="RB22" s="71">
        <v>2</v>
      </c>
      <c r="RC22" s="71">
        <v>2</v>
      </c>
      <c r="RD22" s="71">
        <v>4</v>
      </c>
      <c r="RE22" s="71">
        <v>2</v>
      </c>
      <c r="RF22" s="71">
        <v>0</v>
      </c>
      <c r="RG22" s="71">
        <v>0</v>
      </c>
      <c r="RH22" s="71">
        <v>8</v>
      </c>
      <c r="RI22" s="71">
        <v>3</v>
      </c>
      <c r="RJ22" s="71">
        <v>0</v>
      </c>
      <c r="RK22" s="71">
        <v>2</v>
      </c>
      <c r="RL22" s="71">
        <v>1</v>
      </c>
      <c r="RM22" s="71">
        <v>0</v>
      </c>
      <c r="RN22" s="71">
        <v>0</v>
      </c>
      <c r="RO22" s="71">
        <v>0</v>
      </c>
      <c r="RP22" s="71">
        <v>0</v>
      </c>
      <c r="RQ22" s="71">
        <v>0</v>
      </c>
      <c r="RR22" s="71">
        <v>0</v>
      </c>
      <c r="RS22" s="71">
        <v>0</v>
      </c>
      <c r="RT22" s="71">
        <v>2</v>
      </c>
      <c r="RU22" s="71">
        <v>2</v>
      </c>
      <c r="RV22" s="71">
        <v>0</v>
      </c>
      <c r="RW22" s="71">
        <v>2</v>
      </c>
      <c r="RX22" s="71">
        <v>2</v>
      </c>
      <c r="RY22" s="71">
        <v>4</v>
      </c>
      <c r="RZ22" s="71">
        <v>2</v>
      </c>
      <c r="SA22" s="71">
        <v>0</v>
      </c>
      <c r="SB22" s="71">
        <v>0</v>
      </c>
      <c r="SC22" s="71">
        <v>8</v>
      </c>
      <c r="SD22" s="71">
        <v>3</v>
      </c>
      <c r="SE22" s="71">
        <v>0</v>
      </c>
      <c r="SF22" s="71">
        <v>2</v>
      </c>
      <c r="SG22" s="71">
        <v>1</v>
      </c>
      <c r="SH22" s="71">
        <v>0</v>
      </c>
    </row>
    <row r="23" spans="1:502">
      <c r="A23" s="16" t="s">
        <v>1874</v>
      </c>
      <c r="B23" s="70">
        <v>15</v>
      </c>
      <c r="C23" s="70">
        <v>15</v>
      </c>
      <c r="D23" s="70">
        <v>1</v>
      </c>
      <c r="E23" s="70">
        <v>2018</v>
      </c>
      <c r="F23" s="70" t="s">
        <v>183</v>
      </c>
      <c r="G23" s="1073" t="s">
        <v>1859</v>
      </c>
      <c r="H23" s="70" t="s">
        <v>1860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7.0570000000000004</v>
      </c>
      <c r="AT23" s="73">
        <v>0</v>
      </c>
      <c r="AU23" s="73">
        <v>7.6870000000000003</v>
      </c>
      <c r="AV23" s="73">
        <v>0</v>
      </c>
      <c r="AW23" s="73">
        <v>5.4359999999999999</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11.427</v>
      </c>
      <c r="BN23" s="73">
        <v>0</v>
      </c>
      <c r="BO23" s="73">
        <v>0</v>
      </c>
      <c r="BP23" s="73">
        <v>0</v>
      </c>
      <c r="BQ23" s="73">
        <v>0</v>
      </c>
      <c r="BR23" s="73">
        <v>0</v>
      </c>
      <c r="BS23" s="73">
        <v>7.8150000000000004</v>
      </c>
      <c r="BT23" s="73">
        <v>0</v>
      </c>
      <c r="BU23" s="73">
        <v>0</v>
      </c>
      <c r="BV23" s="73">
        <v>0</v>
      </c>
      <c r="BW23" s="73">
        <v>0</v>
      </c>
      <c r="BX23" s="73">
        <v>0</v>
      </c>
      <c r="BY23" s="73">
        <v>0</v>
      </c>
      <c r="BZ23" s="73">
        <v>27.102</v>
      </c>
      <c r="CA23" s="73">
        <v>0</v>
      </c>
      <c r="CB23" s="73">
        <v>7.3010000000000002</v>
      </c>
      <c r="CC23" s="73">
        <v>0</v>
      </c>
      <c r="CD23" s="73">
        <v>0</v>
      </c>
      <c r="CE23" s="73">
        <v>2.9910000000000001</v>
      </c>
      <c r="CF23" s="73">
        <v>0</v>
      </c>
      <c r="CG23" s="73">
        <v>0</v>
      </c>
      <c r="CH23" s="73">
        <v>0</v>
      </c>
      <c r="CI23" s="73">
        <v>0</v>
      </c>
      <c r="CJ23" s="73">
        <v>0</v>
      </c>
      <c r="CK23" s="73">
        <v>0</v>
      </c>
      <c r="CL23" s="73">
        <v>39.744999999999997</v>
      </c>
      <c r="CM23" s="73">
        <v>0</v>
      </c>
      <c r="CN23" s="73">
        <v>27.634</v>
      </c>
      <c r="CO23" s="73">
        <v>0</v>
      </c>
      <c r="CP23" s="73">
        <v>0</v>
      </c>
      <c r="CQ23" s="73">
        <v>0</v>
      </c>
      <c r="CR23" s="73">
        <v>0</v>
      </c>
      <c r="CS23" s="73">
        <v>110.03400000000001</v>
      </c>
      <c r="CT23" s="73">
        <v>0</v>
      </c>
      <c r="CU23" s="73">
        <v>0</v>
      </c>
      <c r="CV23" s="73">
        <v>0</v>
      </c>
      <c r="CW23" s="73">
        <v>0</v>
      </c>
      <c r="CX23" s="73">
        <v>0</v>
      </c>
      <c r="CY23" s="73">
        <v>0</v>
      </c>
      <c r="CZ23" s="73">
        <v>0</v>
      </c>
      <c r="DA23" s="73">
        <v>0</v>
      </c>
      <c r="DB23" s="73">
        <v>11.337</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7.0570000000000004</v>
      </c>
      <c r="EU23" s="73">
        <v>0</v>
      </c>
      <c r="EV23" s="73">
        <v>7.6870000000000003</v>
      </c>
      <c r="EW23" s="73">
        <v>0</v>
      </c>
      <c r="EX23" s="73">
        <v>5.4359999999999999</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11.427</v>
      </c>
      <c r="FO23" s="73">
        <v>0</v>
      </c>
      <c r="FP23" s="73">
        <v>0</v>
      </c>
      <c r="FQ23" s="73">
        <v>0</v>
      </c>
      <c r="FR23" s="73">
        <v>0</v>
      </c>
      <c r="FS23" s="73">
        <v>0</v>
      </c>
      <c r="FT23" s="73">
        <v>7.8150000000000004</v>
      </c>
      <c r="FU23" s="73">
        <v>0</v>
      </c>
      <c r="FV23" s="73">
        <v>0</v>
      </c>
      <c r="FW23" s="73">
        <v>0</v>
      </c>
      <c r="FX23" s="73">
        <v>0</v>
      </c>
      <c r="FY23" s="73">
        <v>0</v>
      </c>
      <c r="FZ23" s="73">
        <v>0</v>
      </c>
      <c r="GA23" s="73">
        <v>27.102</v>
      </c>
      <c r="GB23" s="73">
        <v>0</v>
      </c>
      <c r="GC23" s="73">
        <v>7.3010000000000002</v>
      </c>
      <c r="GD23" s="73">
        <v>0</v>
      </c>
      <c r="GE23" s="73">
        <v>0</v>
      </c>
      <c r="GF23" s="73">
        <v>2.9910000000000001</v>
      </c>
      <c r="GG23" s="73">
        <v>0</v>
      </c>
      <c r="GH23" s="73">
        <v>0</v>
      </c>
      <c r="GI23" s="73">
        <v>0</v>
      </c>
      <c r="GJ23" s="73">
        <v>0</v>
      </c>
      <c r="GK23" s="73">
        <v>0</v>
      </c>
      <c r="GL23" s="73">
        <v>0</v>
      </c>
      <c r="GM23" s="73">
        <v>39.744999999999997</v>
      </c>
      <c r="GN23" s="73">
        <v>0</v>
      </c>
      <c r="GO23" s="73">
        <v>27.634</v>
      </c>
      <c r="GP23" s="73">
        <v>0</v>
      </c>
      <c r="GQ23" s="73">
        <v>0</v>
      </c>
      <c r="GR23" s="73">
        <v>0</v>
      </c>
      <c r="GS23" s="73">
        <v>0</v>
      </c>
      <c r="GT23" s="73">
        <v>110.03400000000001</v>
      </c>
      <c r="GU23" s="73">
        <v>0</v>
      </c>
      <c r="GV23" s="73">
        <v>0</v>
      </c>
      <c r="GW23" s="73">
        <v>0</v>
      </c>
      <c r="GX23" s="73">
        <v>0</v>
      </c>
      <c r="GY23" s="73">
        <v>0</v>
      </c>
      <c r="GZ23" s="73">
        <v>0</v>
      </c>
      <c r="HA23" s="73">
        <v>0</v>
      </c>
      <c r="HB23" s="73">
        <v>0</v>
      </c>
      <c r="HC23" s="73">
        <v>11.337</v>
      </c>
      <c r="HD23" s="73">
        <v>0</v>
      </c>
      <c r="HE23" s="73">
        <v>0</v>
      </c>
      <c r="HF23" s="73">
        <v>0</v>
      </c>
      <c r="HG23" s="73">
        <v>0</v>
      </c>
      <c r="HH23" s="73">
        <v>0</v>
      </c>
      <c r="HI23" s="73">
        <v>0</v>
      </c>
      <c r="HJ23" s="73">
        <v>0</v>
      </c>
      <c r="HK23" s="73">
        <v>0</v>
      </c>
      <c r="HL23" s="73">
        <v>7.0570000000000004</v>
      </c>
      <c r="HM23" s="73">
        <v>13.122999999999999</v>
      </c>
      <c r="HN23" s="73">
        <v>0</v>
      </c>
      <c r="HO23" s="73">
        <v>11.427</v>
      </c>
      <c r="HP23" s="73">
        <v>7.8150000000000004</v>
      </c>
      <c r="HQ23" s="73">
        <v>27.102</v>
      </c>
      <c r="HR23" s="73">
        <v>10.292</v>
      </c>
      <c r="HS23" s="73">
        <v>0</v>
      </c>
      <c r="HT23" s="73">
        <v>0</v>
      </c>
      <c r="HU23" s="73">
        <v>39.744999999999997</v>
      </c>
      <c r="HV23" s="73">
        <v>27.634</v>
      </c>
      <c r="HW23" s="73">
        <v>0</v>
      </c>
      <c r="HX23" s="73">
        <v>110.03400000000001</v>
      </c>
      <c r="HY23" s="73">
        <v>11.337</v>
      </c>
      <c r="HZ23" s="73">
        <v>0</v>
      </c>
      <c r="IA23" s="73">
        <v>0</v>
      </c>
      <c r="IB23" s="73">
        <v>0</v>
      </c>
      <c r="IC23" s="73">
        <v>0</v>
      </c>
      <c r="ID23" s="73">
        <v>0</v>
      </c>
      <c r="IE23" s="73">
        <v>0</v>
      </c>
      <c r="IF23" s="73">
        <v>0</v>
      </c>
      <c r="IG23" s="73">
        <v>7.0570000000000004</v>
      </c>
      <c r="IH23" s="73">
        <v>13.122999999999999</v>
      </c>
      <c r="II23" s="73">
        <v>0</v>
      </c>
      <c r="IJ23" s="73">
        <v>11.427</v>
      </c>
      <c r="IK23" s="73">
        <v>7.8150000000000004</v>
      </c>
      <c r="IL23" s="73">
        <v>27.102</v>
      </c>
      <c r="IM23" s="73">
        <v>10.292</v>
      </c>
      <c r="IN23" s="73">
        <v>0</v>
      </c>
      <c r="IO23" s="73">
        <v>0</v>
      </c>
      <c r="IP23" s="73">
        <v>39.744999999999997</v>
      </c>
      <c r="IQ23" s="73">
        <v>27.634</v>
      </c>
      <c r="IR23" s="73">
        <v>0</v>
      </c>
      <c r="IS23" s="73">
        <v>110.03400000000001</v>
      </c>
      <c r="IT23" s="73">
        <v>11.337</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2</v>
      </c>
      <c r="KG23" s="71">
        <v>0</v>
      </c>
      <c r="KH23" s="71">
        <v>1</v>
      </c>
      <c r="KI23" s="71">
        <v>0</v>
      </c>
      <c r="KJ23" s="71">
        <v>1</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2</v>
      </c>
      <c r="LG23" s="71">
        <v>0</v>
      </c>
      <c r="LH23" s="71">
        <v>0</v>
      </c>
      <c r="LI23" s="71">
        <v>0</v>
      </c>
      <c r="LJ23" s="71">
        <v>0</v>
      </c>
      <c r="LK23" s="71">
        <v>0</v>
      </c>
      <c r="LL23" s="71">
        <v>0</v>
      </c>
      <c r="LM23" s="71">
        <v>4</v>
      </c>
      <c r="LN23" s="71">
        <v>0</v>
      </c>
      <c r="LO23" s="71">
        <v>1</v>
      </c>
      <c r="LP23" s="71">
        <v>0</v>
      </c>
      <c r="LQ23" s="71">
        <v>0</v>
      </c>
      <c r="LR23" s="71">
        <v>1</v>
      </c>
      <c r="LS23" s="71">
        <v>0</v>
      </c>
      <c r="LT23" s="71">
        <v>0</v>
      </c>
      <c r="LU23" s="71">
        <v>0</v>
      </c>
      <c r="LV23" s="71">
        <v>0</v>
      </c>
      <c r="LW23" s="71">
        <v>0</v>
      </c>
      <c r="LX23" s="71">
        <v>0</v>
      </c>
      <c r="LY23" s="71">
        <v>8</v>
      </c>
      <c r="LZ23" s="71">
        <v>0</v>
      </c>
      <c r="MA23" s="71">
        <v>3</v>
      </c>
      <c r="MB23" s="71">
        <v>0</v>
      </c>
      <c r="MC23" s="71">
        <v>0</v>
      </c>
      <c r="MD23" s="71">
        <v>0</v>
      </c>
      <c r="ME23" s="71">
        <v>0</v>
      </c>
      <c r="MF23" s="71">
        <v>2</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2</v>
      </c>
      <c r="OH23" s="71">
        <v>0</v>
      </c>
      <c r="OI23" s="71">
        <v>1</v>
      </c>
      <c r="OJ23" s="71">
        <v>0</v>
      </c>
      <c r="OK23" s="71">
        <v>1</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2</v>
      </c>
      <c r="PH23" s="71">
        <v>0</v>
      </c>
      <c r="PI23" s="71">
        <v>0</v>
      </c>
      <c r="PJ23" s="71">
        <v>0</v>
      </c>
      <c r="PK23" s="71">
        <v>0</v>
      </c>
      <c r="PL23" s="71">
        <v>0</v>
      </c>
      <c r="PM23" s="71">
        <v>0</v>
      </c>
      <c r="PN23" s="71">
        <v>4</v>
      </c>
      <c r="PO23" s="71">
        <v>0</v>
      </c>
      <c r="PP23" s="71">
        <v>1</v>
      </c>
      <c r="PQ23" s="71">
        <v>0</v>
      </c>
      <c r="PR23" s="71">
        <v>0</v>
      </c>
      <c r="PS23" s="71">
        <v>1</v>
      </c>
      <c r="PT23" s="71">
        <v>0</v>
      </c>
      <c r="PU23" s="71">
        <v>0</v>
      </c>
      <c r="PV23" s="71">
        <v>0</v>
      </c>
      <c r="PW23" s="71">
        <v>0</v>
      </c>
      <c r="PX23" s="71">
        <v>0</v>
      </c>
      <c r="PY23" s="71">
        <v>0</v>
      </c>
      <c r="PZ23" s="71">
        <v>8</v>
      </c>
      <c r="QA23" s="71">
        <v>0</v>
      </c>
      <c r="QB23" s="71">
        <v>3</v>
      </c>
      <c r="QC23" s="71">
        <v>0</v>
      </c>
      <c r="QD23" s="71">
        <v>0</v>
      </c>
      <c r="QE23" s="71">
        <v>0</v>
      </c>
      <c r="QF23" s="71">
        <v>0</v>
      </c>
      <c r="QG23" s="71">
        <v>2</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0</v>
      </c>
      <c r="QY23" s="71">
        <v>2</v>
      </c>
      <c r="QZ23" s="71">
        <v>2</v>
      </c>
      <c r="RA23" s="71">
        <v>0</v>
      </c>
      <c r="RB23" s="71">
        <v>2</v>
      </c>
      <c r="RC23" s="71">
        <v>2</v>
      </c>
      <c r="RD23" s="71">
        <v>4</v>
      </c>
      <c r="RE23" s="71">
        <v>2</v>
      </c>
      <c r="RF23" s="71">
        <v>0</v>
      </c>
      <c r="RG23" s="71">
        <v>0</v>
      </c>
      <c r="RH23" s="71">
        <v>8</v>
      </c>
      <c r="RI23" s="71">
        <v>3</v>
      </c>
      <c r="RJ23" s="71">
        <v>0</v>
      </c>
      <c r="RK23" s="71">
        <v>2</v>
      </c>
      <c r="RL23" s="71">
        <v>1</v>
      </c>
      <c r="RM23" s="71">
        <v>0</v>
      </c>
      <c r="RN23" s="71">
        <v>0</v>
      </c>
      <c r="RO23" s="71">
        <v>0</v>
      </c>
      <c r="RP23" s="71">
        <v>0</v>
      </c>
      <c r="RQ23" s="71">
        <v>0</v>
      </c>
      <c r="RR23" s="71">
        <v>0</v>
      </c>
      <c r="RS23" s="71">
        <v>0</v>
      </c>
      <c r="RT23" s="71">
        <v>2</v>
      </c>
      <c r="RU23" s="71">
        <v>2</v>
      </c>
      <c r="RV23" s="71">
        <v>0</v>
      </c>
      <c r="RW23" s="71">
        <v>2</v>
      </c>
      <c r="RX23" s="71">
        <v>2</v>
      </c>
      <c r="RY23" s="71">
        <v>4</v>
      </c>
      <c r="RZ23" s="71">
        <v>2</v>
      </c>
      <c r="SA23" s="71">
        <v>0</v>
      </c>
      <c r="SB23" s="71">
        <v>0</v>
      </c>
      <c r="SC23" s="71">
        <v>8</v>
      </c>
      <c r="SD23" s="71">
        <v>3</v>
      </c>
      <c r="SE23" s="71">
        <v>0</v>
      </c>
      <c r="SF23" s="71">
        <v>2</v>
      </c>
      <c r="SG23" s="71">
        <v>1</v>
      </c>
      <c r="SH23" s="71">
        <v>0</v>
      </c>
    </row>
    <row r="24" spans="1:502">
      <c r="A24" s="16" t="s">
        <v>1875</v>
      </c>
      <c r="B24" s="70">
        <v>16</v>
      </c>
      <c r="C24" s="70">
        <v>16</v>
      </c>
      <c r="D24" s="70">
        <v>1</v>
      </c>
      <c r="E24" s="70">
        <v>2019</v>
      </c>
      <c r="F24" s="70" t="s">
        <v>158</v>
      </c>
      <c r="G24" s="1073" t="s">
        <v>1859</v>
      </c>
      <c r="H24" s="70" t="s">
        <v>1860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6.258</v>
      </c>
      <c r="AT24" s="73">
        <v>0</v>
      </c>
      <c r="AU24" s="73">
        <v>7.97</v>
      </c>
      <c r="AV24" s="73">
        <v>0</v>
      </c>
      <c r="AW24" s="73">
        <v>5.891</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10.654999999999999</v>
      </c>
      <c r="BN24" s="73">
        <v>0</v>
      </c>
      <c r="BO24" s="73">
        <v>0</v>
      </c>
      <c r="BP24" s="73">
        <v>0</v>
      </c>
      <c r="BQ24" s="73">
        <v>0</v>
      </c>
      <c r="BR24" s="73">
        <v>0</v>
      </c>
      <c r="BS24" s="73">
        <v>7.4260000000000002</v>
      </c>
      <c r="BT24" s="73">
        <v>0</v>
      </c>
      <c r="BU24" s="73">
        <v>0</v>
      </c>
      <c r="BV24" s="73">
        <v>0</v>
      </c>
      <c r="BW24" s="73">
        <v>0</v>
      </c>
      <c r="BX24" s="73">
        <v>0</v>
      </c>
      <c r="BY24" s="73">
        <v>0</v>
      </c>
      <c r="BZ24" s="73">
        <v>25.861000000000001</v>
      </c>
      <c r="CA24" s="73">
        <v>0</v>
      </c>
      <c r="CB24" s="73">
        <v>7.1040000000000001</v>
      </c>
      <c r="CC24" s="73">
        <v>0</v>
      </c>
      <c r="CD24" s="73">
        <v>0</v>
      </c>
      <c r="CE24" s="73">
        <v>3.3050000000000002</v>
      </c>
      <c r="CF24" s="73">
        <v>0</v>
      </c>
      <c r="CG24" s="73">
        <v>0</v>
      </c>
      <c r="CH24" s="73">
        <v>0</v>
      </c>
      <c r="CI24" s="73">
        <v>0</v>
      </c>
      <c r="CJ24" s="73">
        <v>0</v>
      </c>
      <c r="CK24" s="73">
        <v>0</v>
      </c>
      <c r="CL24" s="73">
        <v>37.798000000000002</v>
      </c>
      <c r="CM24" s="73">
        <v>0</v>
      </c>
      <c r="CN24" s="73">
        <v>27.600999999999999</v>
      </c>
      <c r="CO24" s="73">
        <v>0</v>
      </c>
      <c r="CP24" s="73">
        <v>0</v>
      </c>
      <c r="CQ24" s="73">
        <v>0</v>
      </c>
      <c r="CR24" s="73">
        <v>0</v>
      </c>
      <c r="CS24" s="73">
        <v>116.13800000000001</v>
      </c>
      <c r="CT24" s="73">
        <v>0</v>
      </c>
      <c r="CU24" s="73">
        <v>0</v>
      </c>
      <c r="CV24" s="73">
        <v>0</v>
      </c>
      <c r="CW24" s="73">
        <v>0</v>
      </c>
      <c r="CX24" s="73">
        <v>0</v>
      </c>
      <c r="CY24" s="73">
        <v>0</v>
      </c>
      <c r="CZ24" s="73">
        <v>0</v>
      </c>
      <c r="DA24" s="73">
        <v>0</v>
      </c>
      <c r="DB24" s="73">
        <v>11.066000000000001</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6.258</v>
      </c>
      <c r="EU24" s="73">
        <v>0</v>
      </c>
      <c r="EV24" s="73">
        <v>7.97</v>
      </c>
      <c r="EW24" s="73">
        <v>0</v>
      </c>
      <c r="EX24" s="73">
        <v>5.891</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10.654999999999999</v>
      </c>
      <c r="FO24" s="73">
        <v>0</v>
      </c>
      <c r="FP24" s="73">
        <v>0</v>
      </c>
      <c r="FQ24" s="73">
        <v>0</v>
      </c>
      <c r="FR24" s="73">
        <v>0</v>
      </c>
      <c r="FS24" s="73">
        <v>0</v>
      </c>
      <c r="FT24" s="73">
        <v>7.4260000000000002</v>
      </c>
      <c r="FU24" s="73">
        <v>0</v>
      </c>
      <c r="FV24" s="73">
        <v>0</v>
      </c>
      <c r="FW24" s="73">
        <v>0</v>
      </c>
      <c r="FX24" s="73">
        <v>0</v>
      </c>
      <c r="FY24" s="73">
        <v>0</v>
      </c>
      <c r="FZ24" s="73">
        <v>0</v>
      </c>
      <c r="GA24" s="73">
        <v>25.861000000000001</v>
      </c>
      <c r="GB24" s="73">
        <v>0</v>
      </c>
      <c r="GC24" s="73">
        <v>7.1040000000000001</v>
      </c>
      <c r="GD24" s="73">
        <v>0</v>
      </c>
      <c r="GE24" s="73">
        <v>0</v>
      </c>
      <c r="GF24" s="73">
        <v>3.3050000000000002</v>
      </c>
      <c r="GG24" s="73">
        <v>0</v>
      </c>
      <c r="GH24" s="73">
        <v>0</v>
      </c>
      <c r="GI24" s="73">
        <v>0</v>
      </c>
      <c r="GJ24" s="73">
        <v>0</v>
      </c>
      <c r="GK24" s="73">
        <v>0</v>
      </c>
      <c r="GL24" s="73">
        <v>0</v>
      </c>
      <c r="GM24" s="73">
        <v>37.798000000000002</v>
      </c>
      <c r="GN24" s="73">
        <v>0</v>
      </c>
      <c r="GO24" s="73">
        <v>27.600999999999999</v>
      </c>
      <c r="GP24" s="73">
        <v>0</v>
      </c>
      <c r="GQ24" s="73">
        <v>0</v>
      </c>
      <c r="GR24" s="73">
        <v>0</v>
      </c>
      <c r="GS24" s="73">
        <v>0</v>
      </c>
      <c r="GT24" s="73">
        <v>116.13800000000001</v>
      </c>
      <c r="GU24" s="73">
        <v>0</v>
      </c>
      <c r="GV24" s="73">
        <v>0</v>
      </c>
      <c r="GW24" s="73">
        <v>0</v>
      </c>
      <c r="GX24" s="73">
        <v>0</v>
      </c>
      <c r="GY24" s="73">
        <v>0</v>
      </c>
      <c r="GZ24" s="73">
        <v>0</v>
      </c>
      <c r="HA24" s="73">
        <v>0</v>
      </c>
      <c r="HB24" s="73">
        <v>0</v>
      </c>
      <c r="HC24" s="73">
        <v>11.066000000000001</v>
      </c>
      <c r="HD24" s="73">
        <v>0</v>
      </c>
      <c r="HE24" s="73">
        <v>0</v>
      </c>
      <c r="HF24" s="73">
        <v>0</v>
      </c>
      <c r="HG24" s="73">
        <v>0</v>
      </c>
      <c r="HH24" s="73">
        <v>0</v>
      </c>
      <c r="HI24" s="73">
        <v>0</v>
      </c>
      <c r="HJ24" s="73">
        <v>0</v>
      </c>
      <c r="HK24" s="73">
        <v>0</v>
      </c>
      <c r="HL24" s="73">
        <v>6.258</v>
      </c>
      <c r="HM24" s="73">
        <v>13.861000000000001</v>
      </c>
      <c r="HN24" s="73">
        <v>0</v>
      </c>
      <c r="HO24" s="73">
        <v>10.654999999999999</v>
      </c>
      <c r="HP24" s="73">
        <v>7.4260000000000002</v>
      </c>
      <c r="HQ24" s="73">
        <v>25.861000000000001</v>
      </c>
      <c r="HR24" s="73">
        <v>10.409000000000001</v>
      </c>
      <c r="HS24" s="73">
        <v>0</v>
      </c>
      <c r="HT24" s="73">
        <v>0</v>
      </c>
      <c r="HU24" s="73">
        <v>37.798000000000002</v>
      </c>
      <c r="HV24" s="73">
        <v>27.600999999999999</v>
      </c>
      <c r="HW24" s="73">
        <v>0</v>
      </c>
      <c r="HX24" s="73">
        <v>116.13800000000001</v>
      </c>
      <c r="HY24" s="73">
        <v>11.066000000000001</v>
      </c>
      <c r="HZ24" s="73">
        <v>0</v>
      </c>
      <c r="IA24" s="73">
        <v>0</v>
      </c>
      <c r="IB24" s="73">
        <v>0</v>
      </c>
      <c r="IC24" s="73">
        <v>0</v>
      </c>
      <c r="ID24" s="73">
        <v>0</v>
      </c>
      <c r="IE24" s="73">
        <v>0</v>
      </c>
      <c r="IF24" s="73">
        <v>0</v>
      </c>
      <c r="IG24" s="73">
        <v>6.258</v>
      </c>
      <c r="IH24" s="73">
        <v>13.861000000000001</v>
      </c>
      <c r="II24" s="73">
        <v>0</v>
      </c>
      <c r="IJ24" s="73">
        <v>10.654999999999999</v>
      </c>
      <c r="IK24" s="73">
        <v>7.4260000000000002</v>
      </c>
      <c r="IL24" s="73">
        <v>25.861000000000001</v>
      </c>
      <c r="IM24" s="73">
        <v>10.409000000000001</v>
      </c>
      <c r="IN24" s="73">
        <v>0</v>
      </c>
      <c r="IO24" s="73">
        <v>0</v>
      </c>
      <c r="IP24" s="73">
        <v>37.798000000000002</v>
      </c>
      <c r="IQ24" s="73">
        <v>27.600999999999999</v>
      </c>
      <c r="IR24" s="73">
        <v>0</v>
      </c>
      <c r="IS24" s="73">
        <v>116.13800000000001</v>
      </c>
      <c r="IT24" s="73">
        <v>11.066000000000001</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2</v>
      </c>
      <c r="KG24" s="71">
        <v>0</v>
      </c>
      <c r="KH24" s="71">
        <v>1</v>
      </c>
      <c r="KI24" s="71">
        <v>0</v>
      </c>
      <c r="KJ24" s="71">
        <v>1</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2</v>
      </c>
      <c r="LG24" s="71">
        <v>0</v>
      </c>
      <c r="LH24" s="71">
        <v>0</v>
      </c>
      <c r="LI24" s="71">
        <v>0</v>
      </c>
      <c r="LJ24" s="71">
        <v>0</v>
      </c>
      <c r="LK24" s="71">
        <v>0</v>
      </c>
      <c r="LL24" s="71">
        <v>0</v>
      </c>
      <c r="LM24" s="71">
        <v>4</v>
      </c>
      <c r="LN24" s="71">
        <v>0</v>
      </c>
      <c r="LO24" s="71">
        <v>1</v>
      </c>
      <c r="LP24" s="71">
        <v>0</v>
      </c>
      <c r="LQ24" s="71">
        <v>0</v>
      </c>
      <c r="LR24" s="71">
        <v>1</v>
      </c>
      <c r="LS24" s="71">
        <v>0</v>
      </c>
      <c r="LT24" s="71">
        <v>0</v>
      </c>
      <c r="LU24" s="71">
        <v>0</v>
      </c>
      <c r="LV24" s="71">
        <v>0</v>
      </c>
      <c r="LW24" s="71">
        <v>0</v>
      </c>
      <c r="LX24" s="71">
        <v>0</v>
      </c>
      <c r="LY24" s="71">
        <v>8</v>
      </c>
      <c r="LZ24" s="71">
        <v>0</v>
      </c>
      <c r="MA24" s="71">
        <v>3</v>
      </c>
      <c r="MB24" s="71">
        <v>0</v>
      </c>
      <c r="MC24" s="71">
        <v>0</v>
      </c>
      <c r="MD24" s="71">
        <v>0</v>
      </c>
      <c r="ME24" s="71">
        <v>0</v>
      </c>
      <c r="MF24" s="71">
        <v>2</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2</v>
      </c>
      <c r="OH24" s="71">
        <v>0</v>
      </c>
      <c r="OI24" s="71">
        <v>1</v>
      </c>
      <c r="OJ24" s="71">
        <v>0</v>
      </c>
      <c r="OK24" s="71">
        <v>1</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2</v>
      </c>
      <c r="PH24" s="71">
        <v>0</v>
      </c>
      <c r="PI24" s="71">
        <v>0</v>
      </c>
      <c r="PJ24" s="71">
        <v>0</v>
      </c>
      <c r="PK24" s="71">
        <v>0</v>
      </c>
      <c r="PL24" s="71">
        <v>0</v>
      </c>
      <c r="PM24" s="71">
        <v>0</v>
      </c>
      <c r="PN24" s="71">
        <v>4</v>
      </c>
      <c r="PO24" s="71">
        <v>0</v>
      </c>
      <c r="PP24" s="71">
        <v>1</v>
      </c>
      <c r="PQ24" s="71">
        <v>0</v>
      </c>
      <c r="PR24" s="71">
        <v>0</v>
      </c>
      <c r="PS24" s="71">
        <v>1</v>
      </c>
      <c r="PT24" s="71">
        <v>0</v>
      </c>
      <c r="PU24" s="71">
        <v>0</v>
      </c>
      <c r="PV24" s="71">
        <v>0</v>
      </c>
      <c r="PW24" s="71">
        <v>0</v>
      </c>
      <c r="PX24" s="71">
        <v>0</v>
      </c>
      <c r="PY24" s="71">
        <v>0</v>
      </c>
      <c r="PZ24" s="71">
        <v>8</v>
      </c>
      <c r="QA24" s="71">
        <v>0</v>
      </c>
      <c r="QB24" s="71">
        <v>3</v>
      </c>
      <c r="QC24" s="71">
        <v>0</v>
      </c>
      <c r="QD24" s="71">
        <v>0</v>
      </c>
      <c r="QE24" s="71">
        <v>0</v>
      </c>
      <c r="QF24" s="71">
        <v>0</v>
      </c>
      <c r="QG24" s="71">
        <v>2</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0</v>
      </c>
      <c r="QY24" s="71">
        <v>2</v>
      </c>
      <c r="QZ24" s="71">
        <v>2</v>
      </c>
      <c r="RA24" s="71">
        <v>0</v>
      </c>
      <c r="RB24" s="71">
        <v>2</v>
      </c>
      <c r="RC24" s="71">
        <v>2</v>
      </c>
      <c r="RD24" s="71">
        <v>4</v>
      </c>
      <c r="RE24" s="71">
        <v>2</v>
      </c>
      <c r="RF24" s="71">
        <v>0</v>
      </c>
      <c r="RG24" s="71">
        <v>0</v>
      </c>
      <c r="RH24" s="71">
        <v>8</v>
      </c>
      <c r="RI24" s="71">
        <v>3</v>
      </c>
      <c r="RJ24" s="71">
        <v>0</v>
      </c>
      <c r="RK24" s="71">
        <v>2</v>
      </c>
      <c r="RL24" s="71">
        <v>1</v>
      </c>
      <c r="RM24" s="71">
        <v>0</v>
      </c>
      <c r="RN24" s="71">
        <v>0</v>
      </c>
      <c r="RO24" s="71">
        <v>0</v>
      </c>
      <c r="RP24" s="71">
        <v>0</v>
      </c>
      <c r="RQ24" s="71">
        <v>0</v>
      </c>
      <c r="RR24" s="71">
        <v>0</v>
      </c>
      <c r="RS24" s="71">
        <v>0</v>
      </c>
      <c r="RT24" s="71">
        <v>2</v>
      </c>
      <c r="RU24" s="71">
        <v>2</v>
      </c>
      <c r="RV24" s="71">
        <v>0</v>
      </c>
      <c r="RW24" s="71">
        <v>2</v>
      </c>
      <c r="RX24" s="71">
        <v>2</v>
      </c>
      <c r="RY24" s="71">
        <v>4</v>
      </c>
      <c r="RZ24" s="71">
        <v>2</v>
      </c>
      <c r="SA24" s="71">
        <v>0</v>
      </c>
      <c r="SB24" s="71">
        <v>0</v>
      </c>
      <c r="SC24" s="71">
        <v>8</v>
      </c>
      <c r="SD24" s="71">
        <v>3</v>
      </c>
      <c r="SE24" s="71">
        <v>0</v>
      </c>
      <c r="SF24" s="71">
        <v>2</v>
      </c>
      <c r="SG24" s="71">
        <v>1</v>
      </c>
      <c r="SH24" s="71">
        <v>0</v>
      </c>
    </row>
    <row r="25" spans="1:502">
      <c r="A25" s="16" t="s">
        <v>1876</v>
      </c>
      <c r="B25" s="70">
        <v>17</v>
      </c>
      <c r="C25" s="70">
        <v>17</v>
      </c>
      <c r="D25" s="70">
        <v>1</v>
      </c>
      <c r="E25" s="70">
        <v>2020</v>
      </c>
      <c r="F25" s="70" t="s">
        <v>159</v>
      </c>
      <c r="G25" s="1073" t="s">
        <v>1859</v>
      </c>
      <c r="H25" s="70" t="s">
        <v>1860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5.1879999999999997</v>
      </c>
      <c r="AT25" s="73">
        <v>0</v>
      </c>
      <c r="AU25" s="73">
        <v>8.0299999999999994</v>
      </c>
      <c r="AV25" s="73">
        <v>0</v>
      </c>
      <c r="AW25" s="73">
        <v>4.5810000000000004</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10.488</v>
      </c>
      <c r="BN25" s="73">
        <v>0</v>
      </c>
      <c r="BO25" s="73">
        <v>0</v>
      </c>
      <c r="BP25" s="73">
        <v>0</v>
      </c>
      <c r="BQ25" s="73">
        <v>0</v>
      </c>
      <c r="BR25" s="73">
        <v>0</v>
      </c>
      <c r="BS25" s="73">
        <v>5.7880000000000003</v>
      </c>
      <c r="BT25" s="73">
        <v>0</v>
      </c>
      <c r="BU25" s="73">
        <v>0</v>
      </c>
      <c r="BV25" s="73">
        <v>0</v>
      </c>
      <c r="BW25" s="73">
        <v>0</v>
      </c>
      <c r="BX25" s="73">
        <v>0</v>
      </c>
      <c r="BY25" s="73">
        <v>0</v>
      </c>
      <c r="BZ25" s="73">
        <v>23.437999999999999</v>
      </c>
      <c r="CA25" s="73">
        <v>0</v>
      </c>
      <c r="CB25" s="73">
        <v>7.1470000000000002</v>
      </c>
      <c r="CC25" s="73">
        <v>0</v>
      </c>
      <c r="CD25" s="73">
        <v>0</v>
      </c>
      <c r="CE25" s="73">
        <v>3.3839999999999999</v>
      </c>
      <c r="CF25" s="73">
        <v>0</v>
      </c>
      <c r="CG25" s="73">
        <v>0</v>
      </c>
      <c r="CH25" s="73">
        <v>0</v>
      </c>
      <c r="CI25" s="73">
        <v>0</v>
      </c>
      <c r="CJ25" s="73">
        <v>0</v>
      </c>
      <c r="CK25" s="73">
        <v>0</v>
      </c>
      <c r="CL25" s="73">
        <v>31.86</v>
      </c>
      <c r="CM25" s="73">
        <v>0</v>
      </c>
      <c r="CN25" s="73">
        <v>28.690999999999999</v>
      </c>
      <c r="CO25" s="73">
        <v>0</v>
      </c>
      <c r="CP25" s="73">
        <v>0</v>
      </c>
      <c r="CQ25" s="73">
        <v>0</v>
      </c>
      <c r="CR25" s="73">
        <v>0</v>
      </c>
      <c r="CS25" s="73">
        <v>107.91200000000001</v>
      </c>
      <c r="CT25" s="73">
        <v>0</v>
      </c>
      <c r="CU25" s="73">
        <v>0</v>
      </c>
      <c r="CV25" s="73">
        <v>0</v>
      </c>
      <c r="CW25" s="73">
        <v>0</v>
      </c>
      <c r="CX25" s="73">
        <v>0</v>
      </c>
      <c r="CY25" s="73">
        <v>0</v>
      </c>
      <c r="CZ25" s="73">
        <v>0</v>
      </c>
      <c r="DA25" s="73">
        <v>0</v>
      </c>
      <c r="DB25" s="73">
        <v>11.02</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5.1879999999999997</v>
      </c>
      <c r="EU25" s="73">
        <v>0</v>
      </c>
      <c r="EV25" s="73">
        <v>8.0299999999999994</v>
      </c>
      <c r="EW25" s="73">
        <v>0</v>
      </c>
      <c r="EX25" s="73">
        <v>4.5810000000000004</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10.488</v>
      </c>
      <c r="FO25" s="73">
        <v>0</v>
      </c>
      <c r="FP25" s="73">
        <v>0</v>
      </c>
      <c r="FQ25" s="73">
        <v>0</v>
      </c>
      <c r="FR25" s="73">
        <v>0</v>
      </c>
      <c r="FS25" s="73">
        <v>0</v>
      </c>
      <c r="FT25" s="73">
        <v>5.7880000000000003</v>
      </c>
      <c r="FU25" s="73">
        <v>0</v>
      </c>
      <c r="FV25" s="73">
        <v>0</v>
      </c>
      <c r="FW25" s="73">
        <v>0</v>
      </c>
      <c r="FX25" s="73">
        <v>0</v>
      </c>
      <c r="FY25" s="73">
        <v>0</v>
      </c>
      <c r="FZ25" s="73">
        <v>0</v>
      </c>
      <c r="GA25" s="73">
        <v>23.437999999999999</v>
      </c>
      <c r="GB25" s="73">
        <v>0</v>
      </c>
      <c r="GC25" s="73">
        <v>7.1470000000000002</v>
      </c>
      <c r="GD25" s="73">
        <v>0</v>
      </c>
      <c r="GE25" s="73">
        <v>0</v>
      </c>
      <c r="GF25" s="73">
        <v>3.3839999999999999</v>
      </c>
      <c r="GG25" s="73">
        <v>0</v>
      </c>
      <c r="GH25" s="73">
        <v>0</v>
      </c>
      <c r="GI25" s="73">
        <v>0</v>
      </c>
      <c r="GJ25" s="73">
        <v>0</v>
      </c>
      <c r="GK25" s="73">
        <v>0</v>
      </c>
      <c r="GL25" s="73">
        <v>0</v>
      </c>
      <c r="GM25" s="73">
        <v>31.86</v>
      </c>
      <c r="GN25" s="73">
        <v>0</v>
      </c>
      <c r="GO25" s="73">
        <v>28.690999999999999</v>
      </c>
      <c r="GP25" s="73">
        <v>0</v>
      </c>
      <c r="GQ25" s="73">
        <v>0</v>
      </c>
      <c r="GR25" s="73">
        <v>0</v>
      </c>
      <c r="GS25" s="73">
        <v>0</v>
      </c>
      <c r="GT25" s="73">
        <v>107.91200000000001</v>
      </c>
      <c r="GU25" s="73">
        <v>0</v>
      </c>
      <c r="GV25" s="73">
        <v>0</v>
      </c>
      <c r="GW25" s="73">
        <v>0</v>
      </c>
      <c r="GX25" s="73">
        <v>0</v>
      </c>
      <c r="GY25" s="73">
        <v>0</v>
      </c>
      <c r="GZ25" s="73">
        <v>0</v>
      </c>
      <c r="HA25" s="73">
        <v>0</v>
      </c>
      <c r="HB25" s="73">
        <v>0</v>
      </c>
      <c r="HC25" s="73">
        <v>11.02</v>
      </c>
      <c r="HD25" s="73">
        <v>0</v>
      </c>
      <c r="HE25" s="73">
        <v>0</v>
      </c>
      <c r="HF25" s="73">
        <v>0</v>
      </c>
      <c r="HG25" s="73">
        <v>0</v>
      </c>
      <c r="HH25" s="73">
        <v>0</v>
      </c>
      <c r="HI25" s="73">
        <v>0</v>
      </c>
      <c r="HJ25" s="73">
        <v>0</v>
      </c>
      <c r="HK25" s="73">
        <v>0</v>
      </c>
      <c r="HL25" s="73">
        <v>5.1879999999999997</v>
      </c>
      <c r="HM25" s="73">
        <v>12.611000000000001</v>
      </c>
      <c r="HN25" s="73">
        <v>0</v>
      </c>
      <c r="HO25" s="73">
        <v>10.488</v>
      </c>
      <c r="HP25" s="73">
        <v>5.7880000000000003</v>
      </c>
      <c r="HQ25" s="73">
        <v>23.437999999999999</v>
      </c>
      <c r="HR25" s="73">
        <v>10.531000000000001</v>
      </c>
      <c r="HS25" s="73">
        <v>0</v>
      </c>
      <c r="HT25" s="73">
        <v>0</v>
      </c>
      <c r="HU25" s="73">
        <v>31.86</v>
      </c>
      <c r="HV25" s="73">
        <v>28.690999999999999</v>
      </c>
      <c r="HW25" s="73">
        <v>0</v>
      </c>
      <c r="HX25" s="73">
        <v>107.91200000000001</v>
      </c>
      <c r="HY25" s="73">
        <v>11.02</v>
      </c>
      <c r="HZ25" s="73">
        <v>0</v>
      </c>
      <c r="IA25" s="73">
        <v>0</v>
      </c>
      <c r="IB25" s="73">
        <v>0</v>
      </c>
      <c r="IC25" s="73">
        <v>0</v>
      </c>
      <c r="ID25" s="73">
        <v>0</v>
      </c>
      <c r="IE25" s="73">
        <v>0</v>
      </c>
      <c r="IF25" s="73">
        <v>0</v>
      </c>
      <c r="IG25" s="73">
        <v>5.1879999999999997</v>
      </c>
      <c r="IH25" s="73">
        <v>12.611000000000001</v>
      </c>
      <c r="II25" s="73">
        <v>0</v>
      </c>
      <c r="IJ25" s="73">
        <v>10.488</v>
      </c>
      <c r="IK25" s="73">
        <v>5.7880000000000003</v>
      </c>
      <c r="IL25" s="73">
        <v>23.437999999999999</v>
      </c>
      <c r="IM25" s="73">
        <v>10.531000000000001</v>
      </c>
      <c r="IN25" s="73">
        <v>0</v>
      </c>
      <c r="IO25" s="73">
        <v>0</v>
      </c>
      <c r="IP25" s="73">
        <v>31.86</v>
      </c>
      <c r="IQ25" s="73">
        <v>28.690999999999999</v>
      </c>
      <c r="IR25" s="73">
        <v>0</v>
      </c>
      <c r="IS25" s="73">
        <v>107.91200000000001</v>
      </c>
      <c r="IT25" s="73">
        <v>11.02</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2</v>
      </c>
      <c r="KG25" s="71">
        <v>0</v>
      </c>
      <c r="KH25" s="71">
        <v>1</v>
      </c>
      <c r="KI25" s="71">
        <v>0</v>
      </c>
      <c r="KJ25" s="71">
        <v>1</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2</v>
      </c>
      <c r="LG25" s="71">
        <v>0</v>
      </c>
      <c r="LH25" s="71">
        <v>0</v>
      </c>
      <c r="LI25" s="71">
        <v>0</v>
      </c>
      <c r="LJ25" s="71">
        <v>0</v>
      </c>
      <c r="LK25" s="71">
        <v>0</v>
      </c>
      <c r="LL25" s="71">
        <v>0</v>
      </c>
      <c r="LM25" s="71">
        <v>4</v>
      </c>
      <c r="LN25" s="71">
        <v>0</v>
      </c>
      <c r="LO25" s="71">
        <v>1</v>
      </c>
      <c r="LP25" s="71">
        <v>0</v>
      </c>
      <c r="LQ25" s="71">
        <v>0</v>
      </c>
      <c r="LR25" s="71">
        <v>1</v>
      </c>
      <c r="LS25" s="71">
        <v>0</v>
      </c>
      <c r="LT25" s="71">
        <v>0</v>
      </c>
      <c r="LU25" s="71">
        <v>0</v>
      </c>
      <c r="LV25" s="71">
        <v>0</v>
      </c>
      <c r="LW25" s="71">
        <v>0</v>
      </c>
      <c r="LX25" s="71">
        <v>0</v>
      </c>
      <c r="LY25" s="71">
        <v>8</v>
      </c>
      <c r="LZ25" s="71">
        <v>0</v>
      </c>
      <c r="MA25" s="71">
        <v>3</v>
      </c>
      <c r="MB25" s="71">
        <v>0</v>
      </c>
      <c r="MC25" s="71">
        <v>0</v>
      </c>
      <c r="MD25" s="71">
        <v>0</v>
      </c>
      <c r="ME25" s="71">
        <v>0</v>
      </c>
      <c r="MF25" s="71">
        <v>2</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2</v>
      </c>
      <c r="OH25" s="71">
        <v>0</v>
      </c>
      <c r="OI25" s="71">
        <v>1</v>
      </c>
      <c r="OJ25" s="71">
        <v>0</v>
      </c>
      <c r="OK25" s="71">
        <v>1</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2</v>
      </c>
      <c r="PH25" s="71">
        <v>0</v>
      </c>
      <c r="PI25" s="71">
        <v>0</v>
      </c>
      <c r="PJ25" s="71">
        <v>0</v>
      </c>
      <c r="PK25" s="71">
        <v>0</v>
      </c>
      <c r="PL25" s="71">
        <v>0</v>
      </c>
      <c r="PM25" s="71">
        <v>0</v>
      </c>
      <c r="PN25" s="71">
        <v>4</v>
      </c>
      <c r="PO25" s="71">
        <v>0</v>
      </c>
      <c r="PP25" s="71">
        <v>1</v>
      </c>
      <c r="PQ25" s="71">
        <v>0</v>
      </c>
      <c r="PR25" s="71">
        <v>0</v>
      </c>
      <c r="PS25" s="71">
        <v>1</v>
      </c>
      <c r="PT25" s="71">
        <v>0</v>
      </c>
      <c r="PU25" s="71">
        <v>0</v>
      </c>
      <c r="PV25" s="71">
        <v>0</v>
      </c>
      <c r="PW25" s="71">
        <v>0</v>
      </c>
      <c r="PX25" s="71">
        <v>0</v>
      </c>
      <c r="PY25" s="71">
        <v>0</v>
      </c>
      <c r="PZ25" s="71">
        <v>8</v>
      </c>
      <c r="QA25" s="71">
        <v>0</v>
      </c>
      <c r="QB25" s="71">
        <v>3</v>
      </c>
      <c r="QC25" s="71">
        <v>0</v>
      </c>
      <c r="QD25" s="71">
        <v>0</v>
      </c>
      <c r="QE25" s="71">
        <v>0</v>
      </c>
      <c r="QF25" s="71">
        <v>0</v>
      </c>
      <c r="QG25" s="71">
        <v>2</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0</v>
      </c>
      <c r="QY25" s="71">
        <v>2</v>
      </c>
      <c r="QZ25" s="71">
        <v>2</v>
      </c>
      <c r="RA25" s="71">
        <v>0</v>
      </c>
      <c r="RB25" s="71">
        <v>2</v>
      </c>
      <c r="RC25" s="71">
        <v>2</v>
      </c>
      <c r="RD25" s="71">
        <v>4</v>
      </c>
      <c r="RE25" s="71">
        <v>2</v>
      </c>
      <c r="RF25" s="71">
        <v>0</v>
      </c>
      <c r="RG25" s="71">
        <v>0</v>
      </c>
      <c r="RH25" s="71">
        <v>8</v>
      </c>
      <c r="RI25" s="71">
        <v>3</v>
      </c>
      <c r="RJ25" s="71">
        <v>0</v>
      </c>
      <c r="RK25" s="71">
        <v>2</v>
      </c>
      <c r="RL25" s="71">
        <v>1</v>
      </c>
      <c r="RM25" s="71">
        <v>0</v>
      </c>
      <c r="RN25" s="71">
        <v>0</v>
      </c>
      <c r="RO25" s="71">
        <v>0</v>
      </c>
      <c r="RP25" s="71">
        <v>0</v>
      </c>
      <c r="RQ25" s="71">
        <v>0</v>
      </c>
      <c r="RR25" s="71">
        <v>0</v>
      </c>
      <c r="RS25" s="71">
        <v>0</v>
      </c>
      <c r="RT25" s="71">
        <v>2</v>
      </c>
      <c r="RU25" s="71">
        <v>2</v>
      </c>
      <c r="RV25" s="71">
        <v>0</v>
      </c>
      <c r="RW25" s="71">
        <v>2</v>
      </c>
      <c r="RX25" s="71">
        <v>2</v>
      </c>
      <c r="RY25" s="71">
        <v>4</v>
      </c>
      <c r="RZ25" s="71">
        <v>2</v>
      </c>
      <c r="SA25" s="71">
        <v>0</v>
      </c>
      <c r="SB25" s="71">
        <v>0</v>
      </c>
      <c r="SC25" s="71">
        <v>8</v>
      </c>
      <c r="SD25" s="71">
        <v>3</v>
      </c>
      <c r="SE25" s="71">
        <v>0</v>
      </c>
      <c r="SF25" s="71">
        <v>2</v>
      </c>
      <c r="SG25" s="71">
        <v>1</v>
      </c>
      <c r="SH25" s="71">
        <v>0</v>
      </c>
    </row>
    <row r="26" spans="1:502">
      <c r="A26" s="16" t="s">
        <v>1877</v>
      </c>
      <c r="B26" s="70">
        <v>18</v>
      </c>
      <c r="C26" s="70">
        <v>18</v>
      </c>
      <c r="D26" s="70">
        <v>1</v>
      </c>
      <c r="E26" s="70">
        <v>2021</v>
      </c>
      <c r="F26" s="70" t="s">
        <v>160</v>
      </c>
      <c r="G26" s="1073" t="s">
        <v>1859</v>
      </c>
      <c r="H26" s="70" t="s">
        <v>1860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5.0019999999999998</v>
      </c>
      <c r="AT26" s="73">
        <v>0</v>
      </c>
      <c r="AU26" s="73">
        <v>7.7770000000000001</v>
      </c>
      <c r="AV26" s="73">
        <v>0</v>
      </c>
      <c r="AW26" s="73">
        <v>4.5289999999999999</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10.696999999999999</v>
      </c>
      <c r="BN26" s="73">
        <v>0</v>
      </c>
      <c r="BO26" s="73">
        <v>0</v>
      </c>
      <c r="BP26" s="73">
        <v>0</v>
      </c>
      <c r="BQ26" s="73">
        <v>0</v>
      </c>
      <c r="BR26" s="73">
        <v>0</v>
      </c>
      <c r="BS26" s="73">
        <v>4.7539999999999996</v>
      </c>
      <c r="BT26" s="73">
        <v>0</v>
      </c>
      <c r="BU26" s="73">
        <v>0</v>
      </c>
      <c r="BV26" s="73">
        <v>0</v>
      </c>
      <c r="BW26" s="73">
        <v>0</v>
      </c>
      <c r="BX26" s="73">
        <v>0</v>
      </c>
      <c r="BY26" s="73">
        <v>0</v>
      </c>
      <c r="BZ26" s="73">
        <v>23.719000000000001</v>
      </c>
      <c r="CA26" s="73">
        <v>0</v>
      </c>
      <c r="CB26" s="73">
        <v>7.0030000000000001</v>
      </c>
      <c r="CC26" s="73">
        <v>0</v>
      </c>
      <c r="CD26" s="73">
        <v>0</v>
      </c>
      <c r="CE26" s="73">
        <v>3.524</v>
      </c>
      <c r="CF26" s="73">
        <v>0</v>
      </c>
      <c r="CG26" s="73">
        <v>0</v>
      </c>
      <c r="CH26" s="73">
        <v>0</v>
      </c>
      <c r="CI26" s="73">
        <v>0</v>
      </c>
      <c r="CJ26" s="73">
        <v>0</v>
      </c>
      <c r="CK26" s="73">
        <v>0</v>
      </c>
      <c r="CL26" s="73">
        <v>36.344999999999999</v>
      </c>
      <c r="CM26" s="73">
        <v>0</v>
      </c>
      <c r="CN26" s="73">
        <v>28.382000000000001</v>
      </c>
      <c r="CO26" s="73">
        <v>0</v>
      </c>
      <c r="CP26" s="73">
        <v>0</v>
      </c>
      <c r="CQ26" s="73">
        <v>0</v>
      </c>
      <c r="CR26" s="73">
        <v>0</v>
      </c>
      <c r="CS26" s="73">
        <v>105.078</v>
      </c>
      <c r="CT26" s="73">
        <v>0</v>
      </c>
      <c r="CU26" s="73">
        <v>0</v>
      </c>
      <c r="CV26" s="73">
        <v>0</v>
      </c>
      <c r="CW26" s="73">
        <v>0</v>
      </c>
      <c r="CX26" s="73">
        <v>0</v>
      </c>
      <c r="CY26" s="73">
        <v>0</v>
      </c>
      <c r="CZ26" s="73">
        <v>0</v>
      </c>
      <c r="DA26" s="73">
        <v>0</v>
      </c>
      <c r="DB26" s="73">
        <v>5.2789999999999999</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5.0019999999999998</v>
      </c>
      <c r="EU26" s="73">
        <v>0</v>
      </c>
      <c r="EV26" s="73">
        <v>7.7770000000000001</v>
      </c>
      <c r="EW26" s="73">
        <v>0</v>
      </c>
      <c r="EX26" s="73">
        <v>4.5289999999999999</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10.696999999999999</v>
      </c>
      <c r="FO26" s="73">
        <v>0</v>
      </c>
      <c r="FP26" s="73">
        <v>0</v>
      </c>
      <c r="FQ26" s="73">
        <v>0</v>
      </c>
      <c r="FR26" s="73">
        <v>0</v>
      </c>
      <c r="FS26" s="73">
        <v>0</v>
      </c>
      <c r="FT26" s="73">
        <v>4.7539999999999996</v>
      </c>
      <c r="FU26" s="73">
        <v>0</v>
      </c>
      <c r="FV26" s="73">
        <v>0</v>
      </c>
      <c r="FW26" s="73">
        <v>0</v>
      </c>
      <c r="FX26" s="73">
        <v>0</v>
      </c>
      <c r="FY26" s="73">
        <v>0</v>
      </c>
      <c r="FZ26" s="73">
        <v>0</v>
      </c>
      <c r="GA26" s="73">
        <v>23.719000000000001</v>
      </c>
      <c r="GB26" s="73">
        <v>0</v>
      </c>
      <c r="GC26" s="73">
        <v>7.0030000000000001</v>
      </c>
      <c r="GD26" s="73">
        <v>0</v>
      </c>
      <c r="GE26" s="73">
        <v>0</v>
      </c>
      <c r="GF26" s="73">
        <v>3.524</v>
      </c>
      <c r="GG26" s="73">
        <v>0</v>
      </c>
      <c r="GH26" s="73">
        <v>0</v>
      </c>
      <c r="GI26" s="73">
        <v>0</v>
      </c>
      <c r="GJ26" s="73">
        <v>0</v>
      </c>
      <c r="GK26" s="73">
        <v>0</v>
      </c>
      <c r="GL26" s="73">
        <v>0</v>
      </c>
      <c r="GM26" s="73">
        <v>36.344999999999999</v>
      </c>
      <c r="GN26" s="73">
        <v>0</v>
      </c>
      <c r="GO26" s="73">
        <v>28.382000000000001</v>
      </c>
      <c r="GP26" s="73">
        <v>0</v>
      </c>
      <c r="GQ26" s="73">
        <v>0</v>
      </c>
      <c r="GR26" s="73">
        <v>0</v>
      </c>
      <c r="GS26" s="73">
        <v>0</v>
      </c>
      <c r="GT26" s="73">
        <v>105.078</v>
      </c>
      <c r="GU26" s="73">
        <v>0</v>
      </c>
      <c r="GV26" s="73">
        <v>0</v>
      </c>
      <c r="GW26" s="73">
        <v>0</v>
      </c>
      <c r="GX26" s="73">
        <v>0</v>
      </c>
      <c r="GY26" s="73">
        <v>0</v>
      </c>
      <c r="GZ26" s="73">
        <v>0</v>
      </c>
      <c r="HA26" s="73">
        <v>0</v>
      </c>
      <c r="HB26" s="73">
        <v>0</v>
      </c>
      <c r="HC26" s="73">
        <v>5.2789999999999999</v>
      </c>
      <c r="HD26" s="73">
        <v>0</v>
      </c>
      <c r="HE26" s="73">
        <v>0</v>
      </c>
      <c r="HF26" s="73">
        <v>0</v>
      </c>
      <c r="HG26" s="73">
        <v>0</v>
      </c>
      <c r="HH26" s="73">
        <v>0</v>
      </c>
      <c r="HI26" s="73">
        <v>0</v>
      </c>
      <c r="HJ26" s="73">
        <v>0</v>
      </c>
      <c r="HK26" s="73">
        <v>0</v>
      </c>
      <c r="HL26" s="73">
        <v>5.0019999999999998</v>
      </c>
      <c r="HM26" s="73">
        <v>12.305999999999999</v>
      </c>
      <c r="HN26" s="73">
        <v>0</v>
      </c>
      <c r="HO26" s="73">
        <v>10.696999999999999</v>
      </c>
      <c r="HP26" s="73">
        <v>4.7539999999999996</v>
      </c>
      <c r="HQ26" s="73">
        <v>23.719000000000001</v>
      </c>
      <c r="HR26" s="73">
        <v>10.526999999999999</v>
      </c>
      <c r="HS26" s="73">
        <v>0</v>
      </c>
      <c r="HT26" s="73">
        <v>0</v>
      </c>
      <c r="HU26" s="73">
        <v>36.344999999999999</v>
      </c>
      <c r="HV26" s="73">
        <v>28.382000000000001</v>
      </c>
      <c r="HW26" s="73">
        <v>0</v>
      </c>
      <c r="HX26" s="73">
        <v>105.078</v>
      </c>
      <c r="HY26" s="73">
        <v>5.2789999999999999</v>
      </c>
      <c r="HZ26" s="73">
        <v>0</v>
      </c>
      <c r="IA26" s="73">
        <v>0</v>
      </c>
      <c r="IB26" s="73">
        <v>0</v>
      </c>
      <c r="IC26" s="73">
        <v>0</v>
      </c>
      <c r="ID26" s="73">
        <v>0</v>
      </c>
      <c r="IE26" s="73">
        <v>0</v>
      </c>
      <c r="IF26" s="73">
        <v>0</v>
      </c>
      <c r="IG26" s="73">
        <v>5.0019999999999998</v>
      </c>
      <c r="IH26" s="73">
        <v>12.305999999999999</v>
      </c>
      <c r="II26" s="73">
        <v>0</v>
      </c>
      <c r="IJ26" s="73">
        <v>10.696999999999999</v>
      </c>
      <c r="IK26" s="73">
        <v>4.7539999999999996</v>
      </c>
      <c r="IL26" s="73">
        <v>23.719000000000001</v>
      </c>
      <c r="IM26" s="73">
        <v>10.526999999999999</v>
      </c>
      <c r="IN26" s="73">
        <v>0</v>
      </c>
      <c r="IO26" s="73">
        <v>0</v>
      </c>
      <c r="IP26" s="73">
        <v>36.344999999999999</v>
      </c>
      <c r="IQ26" s="73">
        <v>28.382000000000001</v>
      </c>
      <c r="IR26" s="73">
        <v>0</v>
      </c>
      <c r="IS26" s="73">
        <v>105.078</v>
      </c>
      <c r="IT26" s="73">
        <v>5.2789999999999999</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2</v>
      </c>
      <c r="KG26" s="71">
        <v>0</v>
      </c>
      <c r="KH26" s="71">
        <v>1</v>
      </c>
      <c r="KI26" s="71">
        <v>0</v>
      </c>
      <c r="KJ26" s="71">
        <v>1</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1</v>
      </c>
      <c r="LG26" s="71">
        <v>0</v>
      </c>
      <c r="LH26" s="71">
        <v>0</v>
      </c>
      <c r="LI26" s="71">
        <v>0</v>
      </c>
      <c r="LJ26" s="71">
        <v>0</v>
      </c>
      <c r="LK26" s="71">
        <v>0</v>
      </c>
      <c r="LL26" s="71">
        <v>0</v>
      </c>
      <c r="LM26" s="71">
        <v>4</v>
      </c>
      <c r="LN26" s="71">
        <v>0</v>
      </c>
      <c r="LO26" s="71">
        <v>1</v>
      </c>
      <c r="LP26" s="71">
        <v>0</v>
      </c>
      <c r="LQ26" s="71">
        <v>0</v>
      </c>
      <c r="LR26" s="71">
        <v>1</v>
      </c>
      <c r="LS26" s="71">
        <v>0</v>
      </c>
      <c r="LT26" s="71">
        <v>0</v>
      </c>
      <c r="LU26" s="71">
        <v>0</v>
      </c>
      <c r="LV26" s="71">
        <v>0</v>
      </c>
      <c r="LW26" s="71">
        <v>0</v>
      </c>
      <c r="LX26" s="71">
        <v>0</v>
      </c>
      <c r="LY26" s="71">
        <v>8</v>
      </c>
      <c r="LZ26" s="71">
        <v>0</v>
      </c>
      <c r="MA26" s="71">
        <v>3</v>
      </c>
      <c r="MB26" s="71">
        <v>0</v>
      </c>
      <c r="MC26" s="71">
        <v>0</v>
      </c>
      <c r="MD26" s="71">
        <v>0</v>
      </c>
      <c r="ME26" s="71">
        <v>0</v>
      </c>
      <c r="MF26" s="71">
        <v>2</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2</v>
      </c>
      <c r="OH26" s="71">
        <v>0</v>
      </c>
      <c r="OI26" s="71">
        <v>1</v>
      </c>
      <c r="OJ26" s="71">
        <v>0</v>
      </c>
      <c r="OK26" s="71">
        <v>1</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1</v>
      </c>
      <c r="PH26" s="71">
        <v>0</v>
      </c>
      <c r="PI26" s="71">
        <v>0</v>
      </c>
      <c r="PJ26" s="71">
        <v>0</v>
      </c>
      <c r="PK26" s="71">
        <v>0</v>
      </c>
      <c r="PL26" s="71">
        <v>0</v>
      </c>
      <c r="PM26" s="71">
        <v>0</v>
      </c>
      <c r="PN26" s="71">
        <v>4</v>
      </c>
      <c r="PO26" s="71">
        <v>0</v>
      </c>
      <c r="PP26" s="71">
        <v>1</v>
      </c>
      <c r="PQ26" s="71">
        <v>0</v>
      </c>
      <c r="PR26" s="71">
        <v>0</v>
      </c>
      <c r="PS26" s="71">
        <v>1</v>
      </c>
      <c r="PT26" s="71">
        <v>0</v>
      </c>
      <c r="PU26" s="71">
        <v>0</v>
      </c>
      <c r="PV26" s="71">
        <v>0</v>
      </c>
      <c r="PW26" s="71">
        <v>0</v>
      </c>
      <c r="PX26" s="71">
        <v>0</v>
      </c>
      <c r="PY26" s="71">
        <v>0</v>
      </c>
      <c r="PZ26" s="71">
        <v>8</v>
      </c>
      <c r="QA26" s="71">
        <v>0</v>
      </c>
      <c r="QB26" s="71">
        <v>3</v>
      </c>
      <c r="QC26" s="71">
        <v>0</v>
      </c>
      <c r="QD26" s="71">
        <v>0</v>
      </c>
      <c r="QE26" s="71">
        <v>0</v>
      </c>
      <c r="QF26" s="71">
        <v>0</v>
      </c>
      <c r="QG26" s="71">
        <v>2</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0</v>
      </c>
      <c r="QY26" s="71">
        <v>2</v>
      </c>
      <c r="QZ26" s="71">
        <v>2</v>
      </c>
      <c r="RA26" s="71">
        <v>0</v>
      </c>
      <c r="RB26" s="71">
        <v>2</v>
      </c>
      <c r="RC26" s="71">
        <v>1</v>
      </c>
      <c r="RD26" s="71">
        <v>4</v>
      </c>
      <c r="RE26" s="71">
        <v>2</v>
      </c>
      <c r="RF26" s="71">
        <v>0</v>
      </c>
      <c r="RG26" s="71">
        <v>0</v>
      </c>
      <c r="RH26" s="71">
        <v>8</v>
      </c>
      <c r="RI26" s="71">
        <v>3</v>
      </c>
      <c r="RJ26" s="71">
        <v>0</v>
      </c>
      <c r="RK26" s="71">
        <v>2</v>
      </c>
      <c r="RL26" s="71">
        <v>1</v>
      </c>
      <c r="RM26" s="71">
        <v>0</v>
      </c>
      <c r="RN26" s="71">
        <v>0</v>
      </c>
      <c r="RO26" s="71">
        <v>0</v>
      </c>
      <c r="RP26" s="71">
        <v>0</v>
      </c>
      <c r="RQ26" s="71">
        <v>0</v>
      </c>
      <c r="RR26" s="71">
        <v>0</v>
      </c>
      <c r="RS26" s="71">
        <v>0</v>
      </c>
      <c r="RT26" s="71">
        <v>2</v>
      </c>
      <c r="RU26" s="71">
        <v>2</v>
      </c>
      <c r="RV26" s="71">
        <v>0</v>
      </c>
      <c r="RW26" s="71">
        <v>2</v>
      </c>
      <c r="RX26" s="71">
        <v>1</v>
      </c>
      <c r="RY26" s="71">
        <v>4</v>
      </c>
      <c r="RZ26" s="71">
        <v>2</v>
      </c>
      <c r="SA26" s="71">
        <v>0</v>
      </c>
      <c r="SB26" s="71">
        <v>0</v>
      </c>
      <c r="SC26" s="71">
        <v>8</v>
      </c>
      <c r="SD26" s="71">
        <v>3</v>
      </c>
      <c r="SE26" s="71">
        <v>0</v>
      </c>
      <c r="SF26" s="71">
        <v>2</v>
      </c>
      <c r="SG26" s="71">
        <v>1</v>
      </c>
      <c r="SH26" s="71">
        <v>0</v>
      </c>
    </row>
    <row r="27" spans="1:502">
      <c r="A27" s="16" t="s">
        <v>1878</v>
      </c>
      <c r="B27" s="70">
        <v>19</v>
      </c>
      <c r="C27" s="70">
        <v>19</v>
      </c>
      <c r="D27" s="70">
        <v>1</v>
      </c>
      <c r="E27" s="70">
        <v>2022</v>
      </c>
      <c r="F27" s="70" t="s">
        <v>161</v>
      </c>
      <c r="G27" s="1073" t="s">
        <v>1859</v>
      </c>
      <c r="H27" s="70" t="s">
        <v>1860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1879</v>
      </c>
      <c r="B28" s="70">
        <v>20</v>
      </c>
      <c r="C28" s="70">
        <v>20</v>
      </c>
      <c r="D28" s="70">
        <v>1</v>
      </c>
      <c r="E28" s="70">
        <v>2023</v>
      </c>
      <c r="F28" s="70" t="s">
        <v>1539</v>
      </c>
      <c r="G28" s="1073" t="s">
        <v>1859</v>
      </c>
      <c r="H28" s="70" t="s">
        <v>1860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1880</v>
      </c>
      <c r="B29" s="70">
        <v>21</v>
      </c>
      <c r="C29" s="70">
        <v>21</v>
      </c>
      <c r="D29" s="70">
        <v>1</v>
      </c>
      <c r="E29" s="70">
        <v>2024</v>
      </c>
      <c r="F29" s="70" t="s">
        <v>1585</v>
      </c>
      <c r="G29" s="1073" t="s">
        <v>1859</v>
      </c>
      <c r="H29" s="70" t="s">
        <v>1860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2223</v>
      </c>
      <c r="G30" s="1073" t="s">
        <v>1859</v>
      </c>
      <c r="H30" s="70" t="s">
        <v>1860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2224</v>
      </c>
      <c r="G31" s="1073" t="s">
        <v>1859</v>
      </c>
      <c r="H31" s="70" t="s">
        <v>1860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2225</v>
      </c>
      <c r="G32" s="1073" t="s">
        <v>1859</v>
      </c>
      <c r="H32" s="70" t="s">
        <v>1860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2226</v>
      </c>
      <c r="G33" s="1073" t="s">
        <v>1859</v>
      </c>
      <c r="H33" s="70" t="s">
        <v>1860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2227</v>
      </c>
      <c r="G34" s="1073" t="s">
        <v>1859</v>
      </c>
      <c r="H34" s="70" t="s">
        <v>1860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2228</v>
      </c>
      <c r="G35" s="1073" t="s">
        <v>1859</v>
      </c>
      <c r="H35" s="70" t="s">
        <v>1860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1585</v>
      </c>
      <c r="G10" s="1073" t="s">
        <v>2435</v>
      </c>
      <c r="H10" s="70" t="s">
        <v>2436</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1585</v>
      </c>
      <c r="G11" s="1073" t="s">
        <v>2355</v>
      </c>
      <c r="H11" s="70" t="s">
        <v>2356</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2482</v>
      </c>
      <c r="B12" s="70">
        <v>4</v>
      </c>
      <c r="C12" s="70">
        <v>18</v>
      </c>
      <c r="D12" s="70">
        <v>4</v>
      </c>
      <c r="E12" s="70">
        <v>2024</v>
      </c>
      <c r="F12" s="70" t="s">
        <v>1585</v>
      </c>
      <c r="G12" s="1073" t="s">
        <v>2479</v>
      </c>
      <c r="H12" s="70" t="s">
        <v>2480</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2087</v>
      </c>
      <c r="B13" s="70">
        <v>5</v>
      </c>
      <c r="C13" s="70">
        <v>18</v>
      </c>
      <c r="D13" s="70">
        <v>5</v>
      </c>
      <c r="E13" s="70">
        <v>2024</v>
      </c>
      <c r="F13" s="70" t="s">
        <v>1585</v>
      </c>
      <c r="G13" s="1073" t="s">
        <v>2066</v>
      </c>
      <c r="H13" s="70" t="s">
        <v>2067</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2446</v>
      </c>
      <c r="B14" s="70">
        <v>6</v>
      </c>
      <c r="C14" s="70">
        <v>18</v>
      </c>
      <c r="D14" s="70">
        <v>6</v>
      </c>
      <c r="E14" s="70">
        <v>2024</v>
      </c>
      <c r="F14" s="70" t="s">
        <v>1585</v>
      </c>
      <c r="G14" s="1073" t="s">
        <v>2443</v>
      </c>
      <c r="H14" s="70" t="s">
        <v>2444</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2221</v>
      </c>
      <c r="B15" s="70">
        <v>7</v>
      </c>
      <c r="C15" s="70">
        <v>18</v>
      </c>
      <c r="D15" s="70">
        <v>7</v>
      </c>
      <c r="E15" s="70">
        <v>2024</v>
      </c>
      <c r="F15" s="70" t="s">
        <v>1585</v>
      </c>
      <c r="G15" s="1073" t="s">
        <v>2200</v>
      </c>
      <c r="H15" s="70" t="s">
        <v>2201</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2470</v>
      </c>
      <c r="B16" s="70">
        <v>8</v>
      </c>
      <c r="C16" s="70">
        <v>18</v>
      </c>
      <c r="D16" s="70">
        <v>8</v>
      </c>
      <c r="E16" s="70">
        <v>2024</v>
      </c>
      <c r="F16" s="70" t="s">
        <v>1585</v>
      </c>
      <c r="G16" s="1073" t="s">
        <v>2467</v>
      </c>
      <c r="H16" s="70" t="s">
        <v>2468</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2110</v>
      </c>
      <c r="B17" s="70">
        <v>9</v>
      </c>
      <c r="C17" s="70">
        <v>18</v>
      </c>
      <c r="D17" s="70">
        <v>9</v>
      </c>
      <c r="E17" s="70">
        <v>2024</v>
      </c>
      <c r="F17" s="70" t="s">
        <v>1585</v>
      </c>
      <c r="G17" s="1073" t="s">
        <v>2089</v>
      </c>
      <c r="H17" s="70" t="s">
        <v>2090</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2366</v>
      </c>
      <c r="B18" s="70">
        <v>10</v>
      </c>
      <c r="C18" s="70">
        <v>18</v>
      </c>
      <c r="D18" s="70">
        <v>10</v>
      </c>
      <c r="E18" s="70">
        <v>2024</v>
      </c>
      <c r="F18" s="70" t="s">
        <v>1585</v>
      </c>
      <c r="G18" s="1073" t="s">
        <v>2363</v>
      </c>
      <c r="H18" s="70" t="s">
        <v>2364</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2414</v>
      </c>
      <c r="B19" s="70">
        <v>11</v>
      </c>
      <c r="C19" s="70">
        <v>18</v>
      </c>
      <c r="D19" s="70">
        <v>11</v>
      </c>
      <c r="E19" s="70">
        <v>2024</v>
      </c>
      <c r="F19" s="70" t="s">
        <v>1585</v>
      </c>
      <c r="G19" s="1073" t="s">
        <v>2411</v>
      </c>
      <c r="H19" s="70" t="s">
        <v>2412</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1995</v>
      </c>
      <c r="B20" s="70">
        <v>12</v>
      </c>
      <c r="C20" s="70">
        <v>18</v>
      </c>
      <c r="D20" s="70">
        <v>12</v>
      </c>
      <c r="E20" s="70">
        <v>2024</v>
      </c>
      <c r="F20" s="70" t="s">
        <v>1585</v>
      </c>
      <c r="G20" s="1073" t="s">
        <v>1974</v>
      </c>
      <c r="H20" s="70" t="s">
        <v>1975</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1585</v>
      </c>
      <c r="G21" s="1073" t="s">
        <v>2375</v>
      </c>
      <c r="H21" s="70" t="s">
        <v>2376</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1585</v>
      </c>
      <c r="G22" s="1073" t="s">
        <v>2399</v>
      </c>
      <c r="H22" s="70" t="s">
        <v>2400</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2510</v>
      </c>
      <c r="B23" s="70">
        <v>15</v>
      </c>
      <c r="C23" s="70">
        <v>18</v>
      </c>
      <c r="D23" s="70">
        <v>15</v>
      </c>
      <c r="E23" s="70">
        <v>2024</v>
      </c>
      <c r="F23" s="70" t="s">
        <v>1585</v>
      </c>
      <c r="G23" s="1073" t="s">
        <v>2507</v>
      </c>
      <c r="H23" s="70" t="s">
        <v>2508</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2322</v>
      </c>
      <c r="B24" s="70">
        <v>16</v>
      </c>
      <c r="C24" s="70">
        <v>18</v>
      </c>
      <c r="D24" s="70">
        <v>16</v>
      </c>
      <c r="E24" s="70">
        <v>2024</v>
      </c>
      <c r="F24" s="70" t="s">
        <v>1585</v>
      </c>
      <c r="G24" s="1073" t="s">
        <v>2319</v>
      </c>
      <c r="H24" s="70" t="s">
        <v>2320</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1585</v>
      </c>
      <c r="G25" s="1073" t="s">
        <v>2339</v>
      </c>
      <c r="H25" s="70" t="s">
        <v>2340</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2338</v>
      </c>
      <c r="B26" s="70">
        <v>18</v>
      </c>
      <c r="C26" s="70">
        <v>18</v>
      </c>
      <c r="D26" s="70">
        <v>18</v>
      </c>
      <c r="E26" s="70">
        <v>2024</v>
      </c>
      <c r="F26" s="70" t="s">
        <v>1585</v>
      </c>
      <c r="G26" s="1073" t="s">
        <v>2335</v>
      </c>
      <c r="H26" s="70" t="s">
        <v>2336</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2426</v>
      </c>
      <c r="B27" s="70">
        <v>19</v>
      </c>
      <c r="C27" s="70">
        <v>18</v>
      </c>
      <c r="D27" s="70">
        <v>19</v>
      </c>
      <c r="E27" s="70">
        <v>2024</v>
      </c>
      <c r="F27" s="70" t="s">
        <v>1585</v>
      </c>
      <c r="G27" s="1073" t="s">
        <v>2423</v>
      </c>
      <c r="H27" s="70" t="s">
        <v>2424</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2506</v>
      </c>
      <c r="B28" s="70">
        <v>20</v>
      </c>
      <c r="C28" s="70">
        <v>18</v>
      </c>
      <c r="D28" s="70">
        <v>20</v>
      </c>
      <c r="E28" s="70">
        <v>2024</v>
      </c>
      <c r="F28" s="70" t="s">
        <v>1585</v>
      </c>
      <c r="G28" s="1073" t="s">
        <v>2503</v>
      </c>
      <c r="H28" s="70" t="s">
        <v>2504</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1585</v>
      </c>
      <c r="G29" s="1073" t="s">
        <v>2371</v>
      </c>
      <c r="H29" s="70" t="s">
        <v>2372</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2370</v>
      </c>
      <c r="B30" s="70">
        <v>22</v>
      </c>
      <c r="C30" s="70">
        <v>18</v>
      </c>
      <c r="D30" s="70">
        <v>22</v>
      </c>
      <c r="E30" s="70">
        <v>2024</v>
      </c>
      <c r="F30" s="70" t="s">
        <v>1585</v>
      </c>
      <c r="G30" s="1073" t="s">
        <v>2367</v>
      </c>
      <c r="H30" s="70" t="s">
        <v>2368</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2458</v>
      </c>
      <c r="B31" s="70">
        <v>23</v>
      </c>
      <c r="C31" s="70">
        <v>18</v>
      </c>
      <c r="D31" s="70">
        <v>23</v>
      </c>
      <c r="E31" s="70">
        <v>2024</v>
      </c>
      <c r="F31" s="70" t="s">
        <v>1585</v>
      </c>
      <c r="G31" s="1073" t="s">
        <v>2455</v>
      </c>
      <c r="H31" s="70" t="s">
        <v>2456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2478</v>
      </c>
      <c r="B32" s="70">
        <v>24</v>
      </c>
      <c r="C32" s="70">
        <v>18</v>
      </c>
      <c r="D32" s="70">
        <v>24</v>
      </c>
      <c r="E32" s="70">
        <v>2024</v>
      </c>
      <c r="F32" s="70" t="s">
        <v>1585</v>
      </c>
      <c r="G32" s="1073" t="s">
        <v>2475</v>
      </c>
      <c r="H32" s="70" t="s">
        <v>2476</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2518</v>
      </c>
      <c r="B33" s="70">
        <v>25</v>
      </c>
      <c r="C33" s="70">
        <v>18</v>
      </c>
      <c r="D33" s="70">
        <v>25</v>
      </c>
      <c r="E33" s="70">
        <v>2024</v>
      </c>
      <c r="F33" s="70" t="s">
        <v>1585</v>
      </c>
      <c r="G33" s="1073" t="s">
        <v>2515</v>
      </c>
      <c r="H33" s="70" t="s">
        <v>2516</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1585</v>
      </c>
      <c r="G34" s="1073" t="s">
        <v>2439</v>
      </c>
      <c r="H34" s="70" t="s">
        <v>2440</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1585</v>
      </c>
      <c r="G35" s="1073" t="s">
        <v>2323</v>
      </c>
      <c r="H35" s="70" t="s">
        <v>2324</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2498</v>
      </c>
      <c r="B36" s="70">
        <v>28</v>
      </c>
      <c r="C36" s="70">
        <v>18</v>
      </c>
      <c r="D36" s="70">
        <v>28</v>
      </c>
      <c r="E36" s="70">
        <v>2024</v>
      </c>
      <c r="F36" s="70" t="s">
        <v>1585</v>
      </c>
      <c r="G36" s="1073" t="s">
        <v>2495</v>
      </c>
      <c r="H36" s="70" t="s">
        <v>2496</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2298</v>
      </c>
      <c r="B37" s="70">
        <v>29</v>
      </c>
      <c r="C37" s="70">
        <v>18</v>
      </c>
      <c r="D37" s="70">
        <v>29</v>
      </c>
      <c r="E37" s="70">
        <v>2024</v>
      </c>
      <c r="F37" s="70" t="s">
        <v>1585</v>
      </c>
      <c r="G37" s="1073" t="s">
        <v>2295</v>
      </c>
      <c r="H37" s="70" t="s">
        <v>2296</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1880</v>
      </c>
      <c r="B38" s="70">
        <v>30</v>
      </c>
      <c r="C38" s="70">
        <v>18</v>
      </c>
      <c r="D38" s="70">
        <v>30</v>
      </c>
      <c r="E38" s="70">
        <v>2024</v>
      </c>
      <c r="F38" s="70" t="s">
        <v>1585</v>
      </c>
      <c r="G38" s="1073" t="s">
        <v>1859</v>
      </c>
      <c r="H38" s="70" t="s">
        <v>1860</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1585</v>
      </c>
      <c r="G39" s="1073" t="s">
        <v>2447</v>
      </c>
      <c r="H39" s="70" t="s">
        <v>2448</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2346</v>
      </c>
      <c r="B40" s="70">
        <v>32</v>
      </c>
      <c r="C40" s="70">
        <v>18</v>
      </c>
      <c r="D40" s="70">
        <v>32</v>
      </c>
      <c r="E40" s="70">
        <v>2024</v>
      </c>
      <c r="F40" s="70" t="s">
        <v>1585</v>
      </c>
      <c r="G40" s="1073" t="s">
        <v>2343</v>
      </c>
      <c r="H40" s="70" t="s">
        <v>2344</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2494</v>
      </c>
      <c r="B41" s="70">
        <v>33</v>
      </c>
      <c r="C41" s="70">
        <v>18</v>
      </c>
      <c r="D41" s="70">
        <v>33</v>
      </c>
      <c r="E41" s="70">
        <v>2024</v>
      </c>
      <c r="F41" s="70" t="s">
        <v>1585</v>
      </c>
      <c r="G41" s="1073" t="s">
        <v>2491</v>
      </c>
      <c r="H41" s="70" t="s">
        <v>2492</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2350</v>
      </c>
      <c r="B42" s="70">
        <v>34</v>
      </c>
      <c r="C42" s="70">
        <v>18</v>
      </c>
      <c r="D42" s="70">
        <v>34</v>
      </c>
      <c r="E42" s="70">
        <v>2024</v>
      </c>
      <c r="F42" s="70" t="s">
        <v>1585</v>
      </c>
      <c r="G42" s="1073" t="s">
        <v>2347</v>
      </c>
      <c r="H42" s="70" t="s">
        <v>2348</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2314</v>
      </c>
      <c r="B43" s="70">
        <v>35</v>
      </c>
      <c r="C43" s="70">
        <v>18</v>
      </c>
      <c r="D43" s="70">
        <v>35</v>
      </c>
      <c r="E43" s="70">
        <v>2024</v>
      </c>
      <c r="F43" s="70" t="s">
        <v>1585</v>
      </c>
      <c r="G43" s="1073" t="s">
        <v>2311</v>
      </c>
      <c r="H43" s="70" t="s">
        <v>2312</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1585</v>
      </c>
      <c r="G44" s="1073" t="s">
        <v>2387</v>
      </c>
      <c r="H44" s="70" t="s">
        <v>2388</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2334</v>
      </c>
      <c r="B45" s="70">
        <v>37</v>
      </c>
      <c r="C45" s="70">
        <v>18</v>
      </c>
      <c r="D45" s="70">
        <v>37</v>
      </c>
      <c r="E45" s="70">
        <v>2024</v>
      </c>
      <c r="F45" s="70" t="s">
        <v>1585</v>
      </c>
      <c r="G45" s="1073" t="s">
        <v>2331</v>
      </c>
      <c r="H45" s="70" t="s">
        <v>2332</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1585</v>
      </c>
      <c r="G46" s="1073" t="s">
        <v>2427</v>
      </c>
      <c r="H46" s="70" t="s">
        <v>2428</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2330</v>
      </c>
      <c r="B47" s="70">
        <v>39</v>
      </c>
      <c r="C47" s="70">
        <v>18</v>
      </c>
      <c r="D47" s="70">
        <v>39</v>
      </c>
      <c r="E47" s="70">
        <v>2024</v>
      </c>
      <c r="F47" s="70" t="s">
        <v>1585</v>
      </c>
      <c r="G47" s="1073" t="s">
        <v>2327</v>
      </c>
      <c r="H47" s="70" t="s">
        <v>2328</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2382</v>
      </c>
      <c r="B48" s="70">
        <v>40</v>
      </c>
      <c r="C48" s="70">
        <v>18</v>
      </c>
      <c r="D48" s="70">
        <v>40</v>
      </c>
      <c r="E48" s="70">
        <v>2024</v>
      </c>
      <c r="F48" s="70" t="s">
        <v>1585</v>
      </c>
      <c r="G48" s="1073" t="s">
        <v>2379</v>
      </c>
      <c r="H48" s="70" t="s">
        <v>2380</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1585</v>
      </c>
      <c r="G49" s="1073" t="s">
        <v>2451</v>
      </c>
      <c r="H49" s="70" t="s">
        <v>2452</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1972</v>
      </c>
      <c r="B50" s="70">
        <v>42</v>
      </c>
      <c r="C50" s="70">
        <v>18</v>
      </c>
      <c r="D50" s="70">
        <v>42</v>
      </c>
      <c r="E50" s="70">
        <v>2024</v>
      </c>
      <c r="F50" s="70" t="s">
        <v>1585</v>
      </c>
      <c r="G50" s="1073" t="s">
        <v>1951</v>
      </c>
      <c r="H50" s="70" t="s">
        <v>1952</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1585</v>
      </c>
      <c r="G51" s="1073" t="s">
        <v>2499</v>
      </c>
      <c r="H51" s="70" t="s">
        <v>2500</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1585</v>
      </c>
      <c r="G52" s="1073" t="s">
        <v>2415</v>
      </c>
      <c r="H52" s="70" t="s">
        <v>2416</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2398</v>
      </c>
      <c r="B53" s="70">
        <v>45</v>
      </c>
      <c r="C53" s="70">
        <v>18</v>
      </c>
      <c r="D53" s="70">
        <v>45</v>
      </c>
      <c r="E53" s="70">
        <v>2024</v>
      </c>
      <c r="F53" s="70" t="s">
        <v>1585</v>
      </c>
      <c r="G53" s="1073" t="s">
        <v>2395</v>
      </c>
      <c r="H53" s="70" t="s">
        <v>2396</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2354</v>
      </c>
      <c r="B54" s="70">
        <v>46</v>
      </c>
      <c r="C54" s="70">
        <v>18</v>
      </c>
      <c r="D54" s="70">
        <v>46</v>
      </c>
      <c r="E54" s="70">
        <v>2024</v>
      </c>
      <c r="F54" s="70" t="s">
        <v>1585</v>
      </c>
      <c r="G54" s="1073" t="s">
        <v>2351</v>
      </c>
      <c r="H54" s="70" t="s">
        <v>2352</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2486</v>
      </c>
      <c r="B55" s="70">
        <v>47</v>
      </c>
      <c r="C55" s="70">
        <v>18</v>
      </c>
      <c r="D55" s="70">
        <v>47</v>
      </c>
      <c r="E55" s="70">
        <v>2024</v>
      </c>
      <c r="F55" s="70" t="s">
        <v>1585</v>
      </c>
      <c r="G55" s="1073" t="s">
        <v>2483</v>
      </c>
      <c r="H55" s="70" t="s">
        <v>2484</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2474</v>
      </c>
      <c r="B56" s="70">
        <v>48</v>
      </c>
      <c r="C56" s="70">
        <v>18</v>
      </c>
      <c r="D56" s="70">
        <v>48</v>
      </c>
      <c r="E56" s="70">
        <v>2024</v>
      </c>
      <c r="F56" s="70" t="s">
        <v>1585</v>
      </c>
      <c r="G56" s="1073" t="s">
        <v>2471</v>
      </c>
      <c r="H56" s="70" t="s">
        <v>2472</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2466</v>
      </c>
      <c r="B57" s="70">
        <v>49</v>
      </c>
      <c r="C57" s="70">
        <v>18</v>
      </c>
      <c r="D57" s="70">
        <v>49</v>
      </c>
      <c r="E57" s="70">
        <v>2024</v>
      </c>
      <c r="F57" s="70" t="s">
        <v>1585</v>
      </c>
      <c r="G57" s="1073" t="s">
        <v>2463</v>
      </c>
      <c r="H57" s="70" t="s">
        <v>2464</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2422</v>
      </c>
      <c r="B58" s="70">
        <v>50</v>
      </c>
      <c r="C58" s="70">
        <v>18</v>
      </c>
      <c r="D58" s="70">
        <v>50</v>
      </c>
      <c r="E58" s="70">
        <v>2024</v>
      </c>
      <c r="F58" s="70" t="s">
        <v>1585</v>
      </c>
      <c r="G58" s="1073" t="s">
        <v>2419</v>
      </c>
      <c r="H58" s="70" t="s">
        <v>2420</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2410</v>
      </c>
      <c r="B59" s="70">
        <v>51</v>
      </c>
      <c r="C59" s="70">
        <v>18</v>
      </c>
      <c r="D59" s="70">
        <v>51</v>
      </c>
      <c r="E59" s="70">
        <v>2024</v>
      </c>
      <c r="F59" s="70" t="s">
        <v>1585</v>
      </c>
      <c r="G59" s="1073" t="s">
        <v>2407</v>
      </c>
      <c r="H59" s="70" t="s">
        <v>2408</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2310</v>
      </c>
      <c r="B60" s="70">
        <v>52</v>
      </c>
      <c r="C60" s="70">
        <v>18</v>
      </c>
      <c r="D60" s="70">
        <v>52</v>
      </c>
      <c r="E60" s="70">
        <v>2024</v>
      </c>
      <c r="F60" s="70" t="s">
        <v>1585</v>
      </c>
      <c r="G60" s="1073" t="s">
        <v>2307</v>
      </c>
      <c r="H60" s="70" t="s">
        <v>2308</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2394</v>
      </c>
      <c r="B61" s="70">
        <v>53</v>
      </c>
      <c r="C61" s="70">
        <v>18</v>
      </c>
      <c r="D61" s="70">
        <v>53</v>
      </c>
      <c r="E61" s="70">
        <v>2024</v>
      </c>
      <c r="F61" s="70" t="s">
        <v>1585</v>
      </c>
      <c r="G61" s="1073" t="s">
        <v>2391</v>
      </c>
      <c r="H61" s="70" t="s">
        <v>2392</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2318</v>
      </c>
      <c r="B62" s="70">
        <v>54</v>
      </c>
      <c r="C62" s="70">
        <v>18</v>
      </c>
      <c r="D62" s="70">
        <v>54</v>
      </c>
      <c r="E62" s="70">
        <v>2024</v>
      </c>
      <c r="F62" s="70" t="s">
        <v>1585</v>
      </c>
      <c r="G62" s="1073" t="s">
        <v>2315</v>
      </c>
      <c r="H62" s="70" t="s">
        <v>2316</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2514</v>
      </c>
      <c r="B63" s="70">
        <v>55</v>
      </c>
      <c r="C63" s="70">
        <v>18</v>
      </c>
      <c r="D63" s="70">
        <v>55</v>
      </c>
      <c r="E63" s="70">
        <v>2024</v>
      </c>
      <c r="F63" s="70" t="s">
        <v>1585</v>
      </c>
      <c r="G63" s="1073" t="s">
        <v>2511</v>
      </c>
      <c r="H63" s="70" t="s">
        <v>2512</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1585</v>
      </c>
      <c r="G64" s="1073" t="s">
        <v>2431</v>
      </c>
      <c r="H64" s="70" t="s">
        <v>2432</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2362</v>
      </c>
      <c r="B65" s="70">
        <v>57</v>
      </c>
      <c r="C65" s="70">
        <v>18</v>
      </c>
      <c r="D65" s="70">
        <v>57</v>
      </c>
      <c r="E65" s="70">
        <v>2024</v>
      </c>
      <c r="F65" s="70" t="s">
        <v>1585</v>
      </c>
      <c r="G65" s="1073" t="s">
        <v>2359</v>
      </c>
      <c r="H65" s="70" t="s">
        <v>2360</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2462</v>
      </c>
      <c r="B66" s="70">
        <v>58</v>
      </c>
      <c r="C66" s="70">
        <v>18</v>
      </c>
      <c r="D66" s="70">
        <v>58</v>
      </c>
      <c r="E66" s="70">
        <v>2024</v>
      </c>
      <c r="F66" s="70" t="s">
        <v>1585</v>
      </c>
      <c r="G66" s="1073" t="s">
        <v>2459</v>
      </c>
      <c r="H66" s="70" t="s">
        <v>2460</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2306</v>
      </c>
      <c r="B67" s="70">
        <v>59</v>
      </c>
      <c r="C67" s="70">
        <v>18</v>
      </c>
      <c r="D67" s="70">
        <v>59</v>
      </c>
      <c r="E67" s="70">
        <v>2024</v>
      </c>
      <c r="F67" s="70" t="s">
        <v>1585</v>
      </c>
      <c r="G67" s="1073" t="s">
        <v>2303</v>
      </c>
      <c r="H67" s="70" t="s">
        <v>2304</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1585</v>
      </c>
      <c r="G68" s="1073" t="s">
        <v>2403</v>
      </c>
      <c r="H68" s="70" t="s">
        <v>2404</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2490</v>
      </c>
      <c r="B69" s="70">
        <v>61</v>
      </c>
      <c r="C69" s="70">
        <v>18</v>
      </c>
      <c r="D69" s="70">
        <v>61</v>
      </c>
      <c r="E69" s="70">
        <v>2024</v>
      </c>
      <c r="F69" s="70" t="s">
        <v>1585</v>
      </c>
      <c r="G69" s="1073" t="s">
        <v>2487</v>
      </c>
      <c r="H69" s="70" t="s">
        <v>2488</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2386</v>
      </c>
      <c r="B70" s="70">
        <v>62</v>
      </c>
      <c r="C70" s="70">
        <v>18</v>
      </c>
      <c r="D70" s="70">
        <v>62</v>
      </c>
      <c r="E70" s="70">
        <v>2024</v>
      </c>
      <c r="F70" s="70" t="s">
        <v>1585</v>
      </c>
      <c r="G70" s="1073" t="s">
        <v>2383</v>
      </c>
      <c r="H70" s="70" t="s">
        <v>2384</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2302</v>
      </c>
      <c r="B71" s="70">
        <v>63</v>
      </c>
      <c r="C71" s="70">
        <v>18</v>
      </c>
      <c r="D71" s="70">
        <v>63</v>
      </c>
      <c r="E71" s="70">
        <v>2024</v>
      </c>
      <c r="F71" s="70" t="s">
        <v>1585</v>
      </c>
      <c r="G71" s="1073" t="s">
        <v>2299</v>
      </c>
      <c r="H71" s="70" t="s">
        <v>2300</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2481</v>
      </c>
      <c r="B192" s="70">
        <v>184</v>
      </c>
      <c r="C192" s="70">
        <v>16</v>
      </c>
      <c r="D192" s="70">
        <v>4</v>
      </c>
      <c r="E192" s="70">
        <v>2022</v>
      </c>
      <c r="F192" s="70" t="s">
        <v>161</v>
      </c>
      <c r="G192" s="1073" t="s">
        <v>2479</v>
      </c>
      <c r="H192" s="70" t="s">
        <v>2480</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2085</v>
      </c>
      <c r="B193" s="70">
        <v>185</v>
      </c>
      <c r="C193" s="70">
        <v>16</v>
      </c>
      <c r="D193" s="70">
        <v>5</v>
      </c>
      <c r="E193" s="70">
        <v>2022</v>
      </c>
      <c r="F193" s="70" t="s">
        <v>161</v>
      </c>
      <c r="G193" s="1073" t="s">
        <v>2066</v>
      </c>
      <c r="H193" s="70" t="s">
        <v>2067</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2445</v>
      </c>
      <c r="B194" s="70">
        <v>186</v>
      </c>
      <c r="C194" s="70">
        <v>16</v>
      </c>
      <c r="D194" s="70">
        <v>6</v>
      </c>
      <c r="E194" s="70">
        <v>2022</v>
      </c>
      <c r="F194" s="70" t="s">
        <v>161</v>
      </c>
      <c r="G194" s="1073" t="s">
        <v>2443</v>
      </c>
      <c r="H194" s="70" t="s">
        <v>2444</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2219</v>
      </c>
      <c r="B195" s="70">
        <v>187</v>
      </c>
      <c r="C195" s="70">
        <v>16</v>
      </c>
      <c r="D195" s="70">
        <v>7</v>
      </c>
      <c r="E195" s="70">
        <v>2022</v>
      </c>
      <c r="F195" s="70" t="s">
        <v>161</v>
      </c>
      <c r="G195" s="1073" t="s">
        <v>2200</v>
      </c>
      <c r="H195" s="70" t="s">
        <v>2201</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2469</v>
      </c>
      <c r="B196" s="70">
        <v>188</v>
      </c>
      <c r="C196" s="70">
        <v>16</v>
      </c>
      <c r="D196" s="70">
        <v>8</v>
      </c>
      <c r="E196" s="70">
        <v>2022</v>
      </c>
      <c r="F196" s="70" t="s">
        <v>161</v>
      </c>
      <c r="G196" s="1073" t="s">
        <v>2467</v>
      </c>
      <c r="H196" s="70" t="s">
        <v>2468</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2108</v>
      </c>
      <c r="B197" s="70">
        <v>189</v>
      </c>
      <c r="C197" s="70">
        <v>16</v>
      </c>
      <c r="D197" s="70">
        <v>9</v>
      </c>
      <c r="E197" s="70">
        <v>2022</v>
      </c>
      <c r="F197" s="70" t="s">
        <v>161</v>
      </c>
      <c r="G197" s="1073" t="s">
        <v>2089</v>
      </c>
      <c r="H197" s="70" t="s">
        <v>2090</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2365</v>
      </c>
      <c r="B198" s="70">
        <v>190</v>
      </c>
      <c r="C198" s="70">
        <v>16</v>
      </c>
      <c r="D198" s="70">
        <v>10</v>
      </c>
      <c r="E198" s="70">
        <v>2022</v>
      </c>
      <c r="F198" s="70" t="s">
        <v>161</v>
      </c>
      <c r="G198" s="1073" t="s">
        <v>2363</v>
      </c>
      <c r="H198" s="70" t="s">
        <v>2364</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2413</v>
      </c>
      <c r="B199" s="70">
        <v>191</v>
      </c>
      <c r="C199" s="70">
        <v>16</v>
      </c>
      <c r="D199" s="70">
        <v>11</v>
      </c>
      <c r="E199" s="70">
        <v>2022</v>
      </c>
      <c r="F199" s="70" t="s">
        <v>161</v>
      </c>
      <c r="G199" s="1073" t="s">
        <v>2411</v>
      </c>
      <c r="H199" s="70" t="s">
        <v>2412</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1993</v>
      </c>
      <c r="B200" s="70">
        <v>192</v>
      </c>
      <c r="C200" s="70">
        <v>16</v>
      </c>
      <c r="D200" s="70">
        <v>12</v>
      </c>
      <c r="E200" s="70">
        <v>2022</v>
      </c>
      <c r="F200" s="70" t="s">
        <v>161</v>
      </c>
      <c r="G200" s="1073" t="s">
        <v>1974</v>
      </c>
      <c r="H200" s="70" t="s">
        <v>1975</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2509</v>
      </c>
      <c r="B203" s="70">
        <v>195</v>
      </c>
      <c r="C203" s="70">
        <v>16</v>
      </c>
      <c r="D203" s="70">
        <v>15</v>
      </c>
      <c r="E203" s="70">
        <v>2022</v>
      </c>
      <c r="F203" s="70" t="s">
        <v>161</v>
      </c>
      <c r="G203" s="1073" t="s">
        <v>2507</v>
      </c>
      <c r="H203" s="70" t="s">
        <v>2508</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2321</v>
      </c>
      <c r="B204" s="70">
        <v>196</v>
      </c>
      <c r="C204" s="70">
        <v>16</v>
      </c>
      <c r="D204" s="70">
        <v>16</v>
      </c>
      <c r="E204" s="70">
        <v>2022</v>
      </c>
      <c r="F204" s="70" t="s">
        <v>161</v>
      </c>
      <c r="G204" s="1073" t="s">
        <v>2319</v>
      </c>
      <c r="H204" s="70" t="s">
        <v>2320</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2337</v>
      </c>
      <c r="B206" s="70">
        <v>198</v>
      </c>
      <c r="C206" s="70">
        <v>16</v>
      </c>
      <c r="D206" s="70">
        <v>18</v>
      </c>
      <c r="E206" s="70">
        <v>2022</v>
      </c>
      <c r="F206" s="70" t="s">
        <v>161</v>
      </c>
      <c r="G206" s="1073" t="s">
        <v>2335</v>
      </c>
      <c r="H206" s="70" t="s">
        <v>2336</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2425</v>
      </c>
      <c r="B207" s="70">
        <v>199</v>
      </c>
      <c r="C207" s="70">
        <v>16</v>
      </c>
      <c r="D207" s="70">
        <v>19</v>
      </c>
      <c r="E207" s="70">
        <v>2022</v>
      </c>
      <c r="F207" s="70" t="s">
        <v>161</v>
      </c>
      <c r="G207" s="1073" t="s">
        <v>2423</v>
      </c>
      <c r="H207" s="70" t="s">
        <v>2424</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2505</v>
      </c>
      <c r="B208" s="70">
        <v>200</v>
      </c>
      <c r="C208" s="70">
        <v>16</v>
      </c>
      <c r="D208" s="70">
        <v>20</v>
      </c>
      <c r="E208" s="70">
        <v>2022</v>
      </c>
      <c r="F208" s="70" t="s">
        <v>161</v>
      </c>
      <c r="G208" s="1073" t="s">
        <v>2503</v>
      </c>
      <c r="H208" s="70" t="s">
        <v>2504</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2369</v>
      </c>
      <c r="B210" s="70">
        <v>202</v>
      </c>
      <c r="C210" s="70">
        <v>16</v>
      </c>
      <c r="D210" s="70">
        <v>22</v>
      </c>
      <c r="E210" s="70">
        <v>2022</v>
      </c>
      <c r="F210" s="70" t="s">
        <v>161</v>
      </c>
      <c r="G210" s="1073" t="s">
        <v>2367</v>
      </c>
      <c r="H210" s="70" t="s">
        <v>2368</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2457</v>
      </c>
      <c r="B211" s="70">
        <v>203</v>
      </c>
      <c r="C211" s="70">
        <v>16</v>
      </c>
      <c r="D211" s="70">
        <v>23</v>
      </c>
      <c r="E211" s="70">
        <v>2022</v>
      </c>
      <c r="F211" s="70" t="s">
        <v>161</v>
      </c>
      <c r="G211" s="1073" t="s">
        <v>2455</v>
      </c>
      <c r="H211" s="70" t="s">
        <v>2456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2477</v>
      </c>
      <c r="B212" s="70">
        <v>204</v>
      </c>
      <c r="C212" s="70">
        <v>16</v>
      </c>
      <c r="D212" s="70">
        <v>24</v>
      </c>
      <c r="E212" s="70">
        <v>2022</v>
      </c>
      <c r="F212" s="70" t="s">
        <v>161</v>
      </c>
      <c r="G212" s="1073" t="s">
        <v>2475</v>
      </c>
      <c r="H212" s="70" t="s">
        <v>2476</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2517</v>
      </c>
      <c r="B213" s="70">
        <v>205</v>
      </c>
      <c r="C213" s="70">
        <v>16</v>
      </c>
      <c r="D213" s="70">
        <v>25</v>
      </c>
      <c r="E213" s="70">
        <v>2022</v>
      </c>
      <c r="F213" s="70" t="s">
        <v>161</v>
      </c>
      <c r="G213" s="1073" t="s">
        <v>2515</v>
      </c>
      <c r="H213" s="70" t="s">
        <v>2516</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2439</v>
      </c>
      <c r="H214" s="70" t="s">
        <v>2440</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2497</v>
      </c>
      <c r="B216" s="70">
        <v>208</v>
      </c>
      <c r="C216" s="70">
        <v>16</v>
      </c>
      <c r="D216" s="70">
        <v>28</v>
      </c>
      <c r="E216" s="70">
        <v>2022</v>
      </c>
      <c r="F216" s="70" t="s">
        <v>161</v>
      </c>
      <c r="G216" s="1073" t="s">
        <v>2495</v>
      </c>
      <c r="H216" s="70" t="s">
        <v>2496</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2297</v>
      </c>
      <c r="B217" s="70">
        <v>209</v>
      </c>
      <c r="C217" s="70">
        <v>16</v>
      </c>
      <c r="D217" s="70">
        <v>29</v>
      </c>
      <c r="E217" s="70">
        <v>2022</v>
      </c>
      <c r="F217" s="70" t="s">
        <v>161</v>
      </c>
      <c r="G217" s="1073" t="s">
        <v>2295</v>
      </c>
      <c r="H217" s="70" t="s">
        <v>2296</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1878</v>
      </c>
      <c r="B218" s="70">
        <v>210</v>
      </c>
      <c r="C218" s="70">
        <v>16</v>
      </c>
      <c r="D218" s="70">
        <v>30</v>
      </c>
      <c r="E218" s="70">
        <v>2022</v>
      </c>
      <c r="F218" s="70" t="s">
        <v>161</v>
      </c>
      <c r="G218" s="1073" t="s">
        <v>1859</v>
      </c>
      <c r="H218" s="70" t="s">
        <v>1860</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2345</v>
      </c>
      <c r="B220" s="70">
        <v>212</v>
      </c>
      <c r="C220" s="70">
        <v>16</v>
      </c>
      <c r="D220" s="70">
        <v>32</v>
      </c>
      <c r="E220" s="70">
        <v>2022</v>
      </c>
      <c r="F220" s="70" t="s">
        <v>161</v>
      </c>
      <c r="G220" s="1073" t="s">
        <v>2343</v>
      </c>
      <c r="H220" s="70" t="s">
        <v>2344</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2493</v>
      </c>
      <c r="B221" s="70">
        <v>213</v>
      </c>
      <c r="C221" s="70">
        <v>16</v>
      </c>
      <c r="D221" s="70">
        <v>33</v>
      </c>
      <c r="E221" s="70">
        <v>2022</v>
      </c>
      <c r="F221" s="70" t="s">
        <v>161</v>
      </c>
      <c r="G221" s="1073" t="s">
        <v>2491</v>
      </c>
      <c r="H221" s="70" t="s">
        <v>2492</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2349</v>
      </c>
      <c r="B222" s="70">
        <v>214</v>
      </c>
      <c r="C222" s="70">
        <v>16</v>
      </c>
      <c r="D222" s="70">
        <v>34</v>
      </c>
      <c r="E222" s="70">
        <v>2022</v>
      </c>
      <c r="F222" s="70" t="s">
        <v>161</v>
      </c>
      <c r="G222" s="1073" t="s">
        <v>2347</v>
      </c>
      <c r="H222" s="70" t="s">
        <v>2348</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2313</v>
      </c>
      <c r="B223" s="70">
        <v>215</v>
      </c>
      <c r="C223" s="70">
        <v>16</v>
      </c>
      <c r="D223" s="70">
        <v>35</v>
      </c>
      <c r="E223" s="70">
        <v>2022</v>
      </c>
      <c r="F223" s="70" t="s">
        <v>161</v>
      </c>
      <c r="G223" s="1073" t="s">
        <v>2311</v>
      </c>
      <c r="H223" s="70" t="s">
        <v>2312</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2333</v>
      </c>
      <c r="B225" s="70">
        <v>217</v>
      </c>
      <c r="C225" s="70">
        <v>16</v>
      </c>
      <c r="D225" s="70">
        <v>37</v>
      </c>
      <c r="E225" s="70">
        <v>2022</v>
      </c>
      <c r="F225" s="70" t="s">
        <v>161</v>
      </c>
      <c r="G225" s="1073" t="s">
        <v>2331</v>
      </c>
      <c r="H225" s="70" t="s">
        <v>2332</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2329</v>
      </c>
      <c r="B227" s="70">
        <v>219</v>
      </c>
      <c r="C227" s="70">
        <v>16</v>
      </c>
      <c r="D227" s="70">
        <v>39</v>
      </c>
      <c r="E227" s="70">
        <v>2022</v>
      </c>
      <c r="F227" s="70" t="s">
        <v>161</v>
      </c>
      <c r="G227" s="1073" t="s">
        <v>2327</v>
      </c>
      <c r="H227" s="70" t="s">
        <v>2328</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2381</v>
      </c>
      <c r="B228" s="70">
        <v>220</v>
      </c>
      <c r="C228" s="70">
        <v>16</v>
      </c>
      <c r="D228" s="70">
        <v>40</v>
      </c>
      <c r="E228" s="70">
        <v>2022</v>
      </c>
      <c r="F228" s="70" t="s">
        <v>161</v>
      </c>
      <c r="G228" s="1073" t="s">
        <v>2379</v>
      </c>
      <c r="H228" s="70" t="s">
        <v>2380</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1970</v>
      </c>
      <c r="B230" s="70">
        <v>222</v>
      </c>
      <c r="C230" s="70">
        <v>16</v>
      </c>
      <c r="D230" s="70">
        <v>42</v>
      </c>
      <c r="E230" s="70">
        <v>2022</v>
      </c>
      <c r="F230" s="70" t="s">
        <v>161</v>
      </c>
      <c r="G230" s="1073" t="s">
        <v>1951</v>
      </c>
      <c r="H230" s="70" t="s">
        <v>1952</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2397</v>
      </c>
      <c r="B233" s="70">
        <v>225</v>
      </c>
      <c r="C233" s="70">
        <v>16</v>
      </c>
      <c r="D233" s="70">
        <v>45</v>
      </c>
      <c r="E233" s="70">
        <v>2022</v>
      </c>
      <c r="F233" s="70" t="s">
        <v>161</v>
      </c>
      <c r="G233" s="1073" t="s">
        <v>2395</v>
      </c>
      <c r="H233" s="70" t="s">
        <v>2396</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2353</v>
      </c>
      <c r="B234" s="70">
        <v>226</v>
      </c>
      <c r="C234" s="70">
        <v>16</v>
      </c>
      <c r="D234" s="70">
        <v>46</v>
      </c>
      <c r="E234" s="70">
        <v>2022</v>
      </c>
      <c r="F234" s="70" t="s">
        <v>161</v>
      </c>
      <c r="G234" s="1073" t="s">
        <v>2351</v>
      </c>
      <c r="H234" s="70" t="s">
        <v>2352</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2485</v>
      </c>
      <c r="B235" s="70">
        <v>227</v>
      </c>
      <c r="C235" s="70">
        <v>16</v>
      </c>
      <c r="D235" s="70">
        <v>47</v>
      </c>
      <c r="E235" s="70">
        <v>2022</v>
      </c>
      <c r="F235" s="70" t="s">
        <v>161</v>
      </c>
      <c r="G235" s="1073" t="s">
        <v>2483</v>
      </c>
      <c r="H235" s="70" t="s">
        <v>2484</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2473</v>
      </c>
      <c r="B236" s="70">
        <v>228</v>
      </c>
      <c r="C236" s="70">
        <v>16</v>
      </c>
      <c r="D236" s="70">
        <v>48</v>
      </c>
      <c r="E236" s="70">
        <v>2022</v>
      </c>
      <c r="F236" s="70" t="s">
        <v>161</v>
      </c>
      <c r="G236" s="1073" t="s">
        <v>2471</v>
      </c>
      <c r="H236" s="70" t="s">
        <v>2472</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2465</v>
      </c>
      <c r="B237" s="70">
        <v>229</v>
      </c>
      <c r="C237" s="70">
        <v>16</v>
      </c>
      <c r="D237" s="70">
        <v>49</v>
      </c>
      <c r="E237" s="70">
        <v>2022</v>
      </c>
      <c r="F237" s="70" t="s">
        <v>161</v>
      </c>
      <c r="G237" s="1073" t="s">
        <v>2463</v>
      </c>
      <c r="H237" s="70" t="s">
        <v>2464</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2421</v>
      </c>
      <c r="B238" s="70">
        <v>230</v>
      </c>
      <c r="C238" s="70">
        <v>16</v>
      </c>
      <c r="D238" s="70">
        <v>50</v>
      </c>
      <c r="E238" s="70">
        <v>2022</v>
      </c>
      <c r="F238" s="70" t="s">
        <v>161</v>
      </c>
      <c r="G238" s="1073" t="s">
        <v>2419</v>
      </c>
      <c r="H238" s="70" t="s">
        <v>2420</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2409</v>
      </c>
      <c r="B239" s="70">
        <v>231</v>
      </c>
      <c r="C239" s="70">
        <v>16</v>
      </c>
      <c r="D239" s="70">
        <v>51</v>
      </c>
      <c r="E239" s="70">
        <v>2022</v>
      </c>
      <c r="F239" s="70" t="s">
        <v>161</v>
      </c>
      <c r="G239" s="1073" t="s">
        <v>2407</v>
      </c>
      <c r="H239" s="70" t="s">
        <v>2408</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2309</v>
      </c>
      <c r="B240" s="70">
        <v>232</v>
      </c>
      <c r="C240" s="70">
        <v>16</v>
      </c>
      <c r="D240" s="70">
        <v>52</v>
      </c>
      <c r="E240" s="70">
        <v>2022</v>
      </c>
      <c r="F240" s="70" t="s">
        <v>161</v>
      </c>
      <c r="G240" s="1073" t="s">
        <v>2307</v>
      </c>
      <c r="H240" s="70" t="s">
        <v>2308</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2393</v>
      </c>
      <c r="B241" s="70">
        <v>233</v>
      </c>
      <c r="C241" s="70">
        <v>16</v>
      </c>
      <c r="D241" s="70">
        <v>53</v>
      </c>
      <c r="E241" s="70">
        <v>2022</v>
      </c>
      <c r="F241" s="70" t="s">
        <v>161</v>
      </c>
      <c r="G241" s="1073" t="s">
        <v>2391</v>
      </c>
      <c r="H241" s="70" t="s">
        <v>2392</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2317</v>
      </c>
      <c r="B242" s="70">
        <v>234</v>
      </c>
      <c r="C242" s="70">
        <v>16</v>
      </c>
      <c r="D242" s="70">
        <v>54</v>
      </c>
      <c r="E242" s="70">
        <v>2022</v>
      </c>
      <c r="F242" s="70" t="s">
        <v>161</v>
      </c>
      <c r="G242" s="1073" t="s">
        <v>2315</v>
      </c>
      <c r="H242" s="70" t="s">
        <v>2316</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2513</v>
      </c>
      <c r="B243" s="70">
        <v>235</v>
      </c>
      <c r="C243" s="70">
        <v>16</v>
      </c>
      <c r="D243" s="70">
        <v>55</v>
      </c>
      <c r="E243" s="70">
        <v>2022</v>
      </c>
      <c r="F243" s="70" t="s">
        <v>161</v>
      </c>
      <c r="G243" s="1073" t="s">
        <v>2511</v>
      </c>
      <c r="H243" s="70" t="s">
        <v>2512</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2361</v>
      </c>
      <c r="B245" s="70">
        <v>237</v>
      </c>
      <c r="C245" s="70">
        <v>16</v>
      </c>
      <c r="D245" s="70">
        <v>57</v>
      </c>
      <c r="E245" s="70">
        <v>2022</v>
      </c>
      <c r="F245" s="70" t="s">
        <v>161</v>
      </c>
      <c r="G245" s="1073" t="s">
        <v>2359</v>
      </c>
      <c r="H245" s="70" t="s">
        <v>2360</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2461</v>
      </c>
      <c r="B246" s="70">
        <v>238</v>
      </c>
      <c r="C246" s="70">
        <v>16</v>
      </c>
      <c r="D246" s="70">
        <v>58</v>
      </c>
      <c r="E246" s="70">
        <v>2022</v>
      </c>
      <c r="F246" s="70" t="s">
        <v>161</v>
      </c>
      <c r="G246" s="1073" t="s">
        <v>2459</v>
      </c>
      <c r="H246" s="70" t="s">
        <v>2460</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2305</v>
      </c>
      <c r="B247" s="70">
        <v>239</v>
      </c>
      <c r="C247" s="70">
        <v>16</v>
      </c>
      <c r="D247" s="70">
        <v>59</v>
      </c>
      <c r="E247" s="70">
        <v>2022</v>
      </c>
      <c r="F247" s="70" t="s">
        <v>161</v>
      </c>
      <c r="G247" s="1073" t="s">
        <v>2303</v>
      </c>
      <c r="H247" s="70" t="s">
        <v>2304</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2489</v>
      </c>
      <c r="B249" s="70">
        <v>241</v>
      </c>
      <c r="C249" s="70">
        <v>16</v>
      </c>
      <c r="D249" s="70">
        <v>61</v>
      </c>
      <c r="E249" s="70">
        <v>2022</v>
      </c>
      <c r="F249" s="70" t="s">
        <v>161</v>
      </c>
      <c r="G249" s="1073" t="s">
        <v>2487</v>
      </c>
      <c r="H249" s="70" t="s">
        <v>2488</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2385</v>
      </c>
      <c r="B250" s="70">
        <v>242</v>
      </c>
      <c r="C250" s="70">
        <v>16</v>
      </c>
      <c r="D250" s="70">
        <v>62</v>
      </c>
      <c r="E250" s="70">
        <v>2022</v>
      </c>
      <c r="F250" s="70" t="s">
        <v>161</v>
      </c>
      <c r="G250" s="1073" t="s">
        <v>2383</v>
      </c>
      <c r="H250" s="70" t="s">
        <v>2384</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2301</v>
      </c>
      <c r="B251" s="70">
        <v>243</v>
      </c>
      <c r="C251" s="70">
        <v>16</v>
      </c>
      <c r="D251" s="70">
        <v>63</v>
      </c>
      <c r="E251" s="70">
        <v>2022</v>
      </c>
      <c r="F251" s="70" t="s">
        <v>161</v>
      </c>
      <c r="G251" s="1073" t="s">
        <v>2299</v>
      </c>
      <c r="H251" s="70" t="s">
        <v>2300</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1859</v>
      </c>
      <c r="H6" s="77" t="s">
        <v>1860</v>
      </c>
      <c r="I6" s="77" t="s">
        <v>2520</v>
      </c>
      <c r="J6" s="77" t="s">
        <v>2521</v>
      </c>
      <c r="K6" s="1080">
        <v>1</v>
      </c>
      <c r="L6" s="1081">
        <v>16</v>
      </c>
      <c r="M6" s="1044"/>
      <c r="N6" s="988">
        <v>1</v>
      </c>
      <c r="O6" s="77" t="s">
        <v>1563</v>
      </c>
      <c r="P6" s="77" t="s">
        <v>1564</v>
      </c>
      <c r="Q6" s="77" t="s">
        <v>1501</v>
      </c>
      <c r="R6" s="16"/>
      <c r="S6" s="77">
        <v>1</v>
      </c>
      <c r="T6" s="77" t="s">
        <v>1859</v>
      </c>
      <c r="U6" s="77" t="s">
        <v>1860</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2479</v>
      </c>
      <c r="AE9" s="77" t="s">
        <v>2480</v>
      </c>
      <c r="AF9" s="77" t="s">
        <v>1501</v>
      </c>
    </row>
    <row r="10" spans="1:32" ht="12">
      <c r="A10" s="16"/>
      <c r="B10" s="16"/>
      <c r="C10" s="16"/>
      <c r="D10" s="16"/>
      <c r="F10" s="75" t="s">
        <v>1501</v>
      </c>
      <c r="G10" s="76" t="s">
        <v>1859</v>
      </c>
      <c r="H10" s="77" t="s">
        <v>1860</v>
      </c>
      <c r="I10" s="77" t="s">
        <v>2520</v>
      </c>
      <c r="J10" s="77" t="s">
        <v>2521</v>
      </c>
      <c r="K10" s="1079">
        <v>1</v>
      </c>
      <c r="L10" s="1045">
        <v>16</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2066</v>
      </c>
      <c r="AE10" s="77" t="s">
        <v>2067</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2443</v>
      </c>
      <c r="AE11" s="77" t="s">
        <v>2444</v>
      </c>
      <c r="AF11" s="77" t="s">
        <v>1501</v>
      </c>
    </row>
    <row r="12" spans="1:32" ht="12">
      <c r="A12" s="16"/>
      <c r="B12" s="16"/>
      <c r="C12" s="16"/>
      <c r="D12" s="16"/>
      <c r="F12" s="75" t="s">
        <v>1505</v>
      </c>
      <c r="G12" s="76" t="s">
        <v>1859</v>
      </c>
      <c r="H12" s="77"/>
      <c r="I12" s="77" t="s">
        <v>1859</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2200</v>
      </c>
      <c r="AE12" s="77" t="s">
        <v>2201</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2467</v>
      </c>
      <c r="AE13" s="77" t="s">
        <v>2468</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2089</v>
      </c>
      <c r="AE14" s="77" t="s">
        <v>2090</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2363</v>
      </c>
      <c r="AE15" s="77" t="s">
        <v>2364</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2411</v>
      </c>
      <c r="AE16" s="77" t="s">
        <v>2412</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1974</v>
      </c>
      <c r="AE17" s="77" t="s">
        <v>1975</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2507</v>
      </c>
      <c r="AE20" s="77" t="s">
        <v>2508</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2319</v>
      </c>
      <c r="AE21" s="77" t="s">
        <v>2320</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2335</v>
      </c>
      <c r="AE23" s="77" t="s">
        <v>2336</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2423</v>
      </c>
      <c r="AE24" s="77" t="s">
        <v>2424</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2503</v>
      </c>
      <c r="AE25" s="77" t="s">
        <v>2504</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2367</v>
      </c>
      <c r="AE27" s="77" t="s">
        <v>2368</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2455</v>
      </c>
      <c r="AE28" s="77" t="s">
        <v>2456</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2475</v>
      </c>
      <c r="AE29" s="77" t="s">
        <v>2476</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2515</v>
      </c>
      <c r="AE30" s="77" t="s">
        <v>2516</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2439</v>
      </c>
      <c r="AE31" s="77" t="s">
        <v>2440</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2495</v>
      </c>
      <c r="AE33" s="77" t="s">
        <v>2496</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2295</v>
      </c>
      <c r="AE34" s="77" t="s">
        <v>2296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1859</v>
      </c>
      <c r="AE35" s="77" t="s">
        <v>1860</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2343</v>
      </c>
      <c r="AE37" s="77" t="s">
        <v>2344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2491</v>
      </c>
      <c r="AE38" s="77" t="s">
        <v>2492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2347</v>
      </c>
      <c r="AE39" s="77" t="s">
        <v>2348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2311</v>
      </c>
      <c r="AE40" s="77" t="s">
        <v>2312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2331</v>
      </c>
      <c r="AE42" s="77" t="s">
        <v>2332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2327</v>
      </c>
      <c r="AE44" s="77" t="s">
        <v>2328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2379</v>
      </c>
      <c r="AE45" s="77" t="s">
        <v>2380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1951</v>
      </c>
      <c r="AE47" s="77" t="s">
        <v>1952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2395</v>
      </c>
      <c r="AE50" s="77" t="s">
        <v>2396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2351</v>
      </c>
      <c r="AE51" s="77" t="s">
        <v>2352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2483</v>
      </c>
      <c r="AE52" s="77" t="s">
        <v>2484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2471</v>
      </c>
      <c r="AE53" s="77" t="s">
        <v>2472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2463</v>
      </c>
      <c r="AE54" s="77" t="s">
        <v>2464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2419</v>
      </c>
      <c r="AE55" s="77" t="s">
        <v>2420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2407</v>
      </c>
      <c r="AE56" s="77" t="s">
        <v>2408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2307</v>
      </c>
      <c r="AE57" s="77" t="s">
        <v>2308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2391</v>
      </c>
      <c r="AE58" s="77" t="s">
        <v>2392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2315</v>
      </c>
      <c r="AE59" s="77" t="s">
        <v>2316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2511</v>
      </c>
      <c r="AE60" s="77" t="s">
        <v>2512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2359</v>
      </c>
      <c r="AE62" s="77" t="s">
        <v>2360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2459</v>
      </c>
      <c r="AE63" s="77" t="s">
        <v>2460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2303</v>
      </c>
      <c r="AE64" s="77" t="s">
        <v>2304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2487</v>
      </c>
      <c r="AE66" s="77" t="s">
        <v>2488</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2383</v>
      </c>
      <c r="AE67" s="77" t="s">
        <v>2384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2299</v>
      </c>
      <c r="AE68" s="77" t="s">
        <v>2300</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世田谷区</v>
      </c>
      <c r="K4" s="70" t="str">
        <f>HLOOKUP(K3,比較地域マスタ!$E$5:$L$6,2,0)</f>
        <v>13112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世田谷区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116.09449622736651</v>
      </c>
      <c r="BB5" s="29"/>
      <c r="BC5" s="17"/>
      <c r="BD5" s="1005">
        <f>SUM(BC6:BC8)</f>
        <v>63.705475967754431</v>
      </c>
      <c r="BE5" s="29"/>
      <c r="BF5" s="17"/>
      <c r="BG5" s="1005">
        <f>AK35</f>
        <v>66.363455351568376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49.413093647233779</v>
      </c>
      <c r="BA6" s="17"/>
      <c r="BB6" s="29"/>
      <c r="BC6" s="1005">
        <f>O32</f>
        <v>29.158638822506681</v>
      </c>
      <c r="BD6" s="17"/>
      <c r="BE6" s="29"/>
      <c r="BF6" s="1005">
        <f>AK36</f>
        <v>17.299504635116854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32.298131226203807</v>
      </c>
      <c r="BA7" s="17"/>
      <c r="BB7" s="29"/>
      <c r="BC7" s="1005">
        <f>O33</f>
        <v>27.14601020189383</v>
      </c>
      <c r="BD7" s="17"/>
      <c r="BE7" s="29"/>
      <c r="BF7" s="1005">
        <f t="shared" ref="BF7:BF8" si="0">AK37</f>
        <v>31.742928641838407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34.383271353928919</v>
      </c>
      <c r="BA8" s="17"/>
      <c r="BB8" s="29"/>
      <c r="BC8" s="1005">
        <f>O34</f>
        <v>7.4008269433539224</v>
      </c>
      <c r="BD8" s="17"/>
      <c r="BE8" s="29"/>
      <c r="BF8" s="1005">
        <f t="shared" si="0"/>
        <v>17.321022074613115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2791.6629612186603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818.83830941431677</v>
      </c>
      <c r="BA9" s="1005">
        <f>AZ9</f>
        <v>818.83830941431677</v>
      </c>
      <c r="BB9" s="29"/>
      <c r="BC9" s="1005">
        <f>O35</f>
        <v>1187.254401324655</v>
      </c>
      <c r="BD9" s="1005">
        <f>BC9</f>
        <v>1187.254401324655</v>
      </c>
      <c r="BE9" s="29"/>
      <c r="BF9" s="1005">
        <f>AK39</f>
        <v>901.22569935997615</v>
      </c>
      <c r="BG9" s="1005">
        <f>AK39</f>
        <v>901.22569935997615</v>
      </c>
      <c r="BH9" s="29"/>
    </row>
    <row r="10" spans="1:62" ht="17.100000000000001" customHeight="1" thickBot="1">
      <c r="B10" s="323"/>
      <c r="C10" s="324"/>
      <c r="D10" s="326"/>
      <c r="E10" s="326"/>
      <c r="F10" s="326"/>
      <c r="G10" s="325"/>
      <c r="H10" s="325"/>
      <c r="I10" s="326"/>
      <c r="J10" s="327"/>
      <c r="K10" s="334"/>
      <c r="L10" s="246" t="s">
        <v>114</v>
      </c>
      <c r="M10" s="246"/>
      <c r="N10" s="563"/>
      <c r="O10" s="906">
        <f>SUM(O11:O13)</f>
        <v>116.09449622736651</v>
      </c>
      <c r="P10" s="453">
        <f t="shared" ref="P10:P22" si="1">O10/$O$9</f>
        <v>4.1586143399161307E-2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1114.028442220105</v>
      </c>
      <c r="BA10" s="1005">
        <f>AZ10</f>
        <v>1114.028442220105</v>
      </c>
      <c r="BB10" s="29"/>
      <c r="BC10" s="1005">
        <f>O36</f>
        <v>1338.9148562024261</v>
      </c>
      <c r="BD10" s="1005">
        <f>BC10</f>
        <v>1338.9148562024261</v>
      </c>
      <c r="BE10" s="29"/>
      <c r="BF10" s="1005">
        <f>AK40</f>
        <v>1156.3130344250776</v>
      </c>
      <c r="BG10" s="1005">
        <f>AK40</f>
        <v>1156.3130344250776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49.413093647233779</v>
      </c>
      <c r="P11" s="454">
        <f t="shared" si="1"/>
        <v>1.7700236143715287E-2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692.35988922939407</v>
      </c>
      <c r="BB11" s="29"/>
      <c r="BC11" s="1005"/>
      <c r="BD11" s="1005">
        <f>SUM(BC12:BC14)</f>
        <v>599.23405433407743</v>
      </c>
      <c r="BE11" s="29"/>
      <c r="BF11" s="17"/>
      <c r="BG11" s="1005">
        <f>AK41</f>
        <v>476.18510550307855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32.298131226203807</v>
      </c>
      <c r="P12" s="454">
        <f t="shared" si="1"/>
        <v>1.1569495198698529E-2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644.3525565270586</v>
      </c>
      <c r="BA12" s="17"/>
      <c r="BB12" s="29"/>
      <c r="BC12" s="1005">
        <f>O38</f>
        <v>532.12466150983369</v>
      </c>
      <c r="BD12" s="17"/>
      <c r="BE12" s="29"/>
      <c r="BF12" s="1005">
        <f>AK42</f>
        <v>422.29335574823585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34.383271353928919</v>
      </c>
      <c r="P13" s="454">
        <f t="shared" si="1"/>
        <v>1.2316412056747494E-2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48.007332702335503</v>
      </c>
      <c r="BA13" s="17"/>
      <c r="BB13" s="29"/>
      <c r="BC13" s="1005">
        <f>O41</f>
        <v>67.109392824243699</v>
      </c>
      <c r="BD13" s="17"/>
      <c r="BE13" s="29"/>
      <c r="BF13" s="1005">
        <f>AK45</f>
        <v>53.891749754842714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818.83830941431677</v>
      </c>
      <c r="P14" s="453">
        <f t="shared" si="1"/>
        <v>0.29331560463762602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1114.028442220105</v>
      </c>
      <c r="P15" s="453">
        <f t="shared" si="1"/>
        <v>0.39905549405354862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50.341824127478219</v>
      </c>
      <c r="BA15" s="1005">
        <f>AZ15</f>
        <v>50.341824127478219</v>
      </c>
      <c r="BB15" s="29"/>
      <c r="BC15" s="1005">
        <f>O43</f>
        <v>99.029406908402166</v>
      </c>
      <c r="BD15" s="1005">
        <f>BC15</f>
        <v>99.029406908402166</v>
      </c>
      <c r="BE15" s="29"/>
      <c r="BF15" s="1005">
        <f>AK47</f>
        <v>145.04221286953319</v>
      </c>
      <c r="BG15" s="1005">
        <f>AK47</f>
        <v>145.04221286953319</v>
      </c>
      <c r="BH15" s="29"/>
    </row>
    <row r="16" spans="1:62" ht="17.100000000000001" customHeight="1" thickBot="1">
      <c r="B16" s="323"/>
      <c r="C16" s="324"/>
      <c r="D16" s="326"/>
      <c r="E16" s="326"/>
      <c r="F16" s="326"/>
      <c r="G16" s="325"/>
      <c r="H16" s="325"/>
      <c r="I16" s="326"/>
      <c r="J16" s="327"/>
      <c r="K16" s="335"/>
      <c r="L16" s="246" t="s">
        <v>128</v>
      </c>
      <c r="M16" s="344"/>
      <c r="N16" s="345"/>
      <c r="O16" s="906">
        <f>SUM(O18:O21)</f>
        <v>692.35988922939407</v>
      </c>
      <c r="P16" s="453">
        <f t="shared" si="1"/>
        <v>0.24800984174936158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644.3525565270586</v>
      </c>
      <c r="P17" s="454">
        <f t="shared" si="1"/>
        <v>0.23081316243339625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461.71149791525568</v>
      </c>
      <c r="P18" s="454">
        <f t="shared" si="1"/>
        <v>0.16538941280852262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182.64105861180289</v>
      </c>
      <c r="P19" s="454">
        <f t="shared" si="1"/>
        <v>6.5423749624873614E-2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48.007332702335503</v>
      </c>
      <c r="P20" s="454">
        <f t="shared" si="1"/>
        <v>1.7196679315965347E-2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50.341824127478219</v>
      </c>
      <c r="P22" s="612">
        <f t="shared" si="1"/>
        <v>1.8032916160302611E-2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74.667114161128524</v>
      </c>
      <c r="AZ22" s="1005">
        <f t="shared" si="3"/>
        <v>69.299779837743912</v>
      </c>
      <c r="BA22" s="1005">
        <f t="shared" si="3"/>
        <v>71.722292597705959</v>
      </c>
      <c r="BB22" s="1005">
        <f t="shared" si="3"/>
        <v>69.959907222949866</v>
      </c>
      <c r="BC22" s="1005">
        <f t="shared" si="3"/>
        <v>63.705475967754431</v>
      </c>
      <c r="BD22" s="1005">
        <f t="shared" si="3"/>
        <v>81.331453434625629</v>
      </c>
      <c r="BE22" s="1005">
        <f t="shared" si="3"/>
        <v>94.506593353545682</v>
      </c>
      <c r="BF22" s="1005">
        <f t="shared" si="3"/>
        <v>93.084145521289173</v>
      </c>
      <c r="BG22" s="1005">
        <f t="shared" si="3"/>
        <v>85.137649027393266</v>
      </c>
      <c r="BH22" s="1005">
        <f t="shared" si="3"/>
        <v>80.686787473781351</v>
      </c>
      <c r="BI22" s="1005">
        <f t="shared" si="3"/>
        <v>76.597622530721736</v>
      </c>
      <c r="BJ22" s="1005">
        <f t="shared" si="3"/>
        <v>64.794758762217484</v>
      </c>
      <c r="BK22" s="1005">
        <f t="shared" si="3"/>
        <v>77.496279435915952</v>
      </c>
      <c r="BL22" s="1005">
        <f t="shared" si="3"/>
        <v>66.363455351568376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823.79811623315891</v>
      </c>
      <c r="AZ23" s="1005">
        <f t="shared" ref="AZ23:BL23" si="4">Y39</f>
        <v>833.3811306789413</v>
      </c>
      <c r="BA23" s="1005">
        <f t="shared" si="4"/>
        <v>1059.7449828889719</v>
      </c>
      <c r="BB23" s="1005">
        <f t="shared" si="4"/>
        <v>1115.8202684201719</v>
      </c>
      <c r="BC23" s="1005">
        <f t="shared" si="4"/>
        <v>1187.254401324655</v>
      </c>
      <c r="BD23" s="1005">
        <f t="shared" si="4"/>
        <v>1191.6079784926239</v>
      </c>
      <c r="BE23" s="1005">
        <f t="shared" si="4"/>
        <v>1267.7986889639551</v>
      </c>
      <c r="BF23" s="1005">
        <f t="shared" si="4"/>
        <v>976.53185377221234</v>
      </c>
      <c r="BG23" s="1005">
        <f t="shared" si="4"/>
        <v>979.70829358046319</v>
      </c>
      <c r="BH23" s="1005">
        <f t="shared" si="4"/>
        <v>972.23803341321332</v>
      </c>
      <c r="BI23" s="1005">
        <f t="shared" si="4"/>
        <v>940.68363679267657</v>
      </c>
      <c r="BJ23" s="1005">
        <f t="shared" si="4"/>
        <v>836.97978315545322</v>
      </c>
      <c r="BK23" s="1005">
        <f t="shared" si="4"/>
        <v>915.46508243400285</v>
      </c>
      <c r="BL23" s="1005">
        <f t="shared" si="4"/>
        <v>901.22569935997615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1081.2171498025509</v>
      </c>
      <c r="AZ24" s="1005">
        <f t="shared" ref="AZ24:BL24" si="5">Y40</f>
        <v>1101.1226026652089</v>
      </c>
      <c r="BA24" s="1005">
        <f t="shared" si="5"/>
        <v>1280.643916312406</v>
      </c>
      <c r="BB24" s="1005">
        <f t="shared" si="5"/>
        <v>1385.926397395468</v>
      </c>
      <c r="BC24" s="1005">
        <f t="shared" si="5"/>
        <v>1338.9148562024261</v>
      </c>
      <c r="BD24" s="1005">
        <f t="shared" si="5"/>
        <v>1210.5213681112691</v>
      </c>
      <c r="BE24" s="1005">
        <f t="shared" si="5"/>
        <v>1221.1280217760341</v>
      </c>
      <c r="BF24" s="1005">
        <f t="shared" si="5"/>
        <v>1173.5708554000564</v>
      </c>
      <c r="BG24" s="1005">
        <f t="shared" si="5"/>
        <v>1211.4999581938514</v>
      </c>
      <c r="BH24" s="1005">
        <f t="shared" si="5"/>
        <v>1168.7662047762797</v>
      </c>
      <c r="BI24" s="1005">
        <f t="shared" si="5"/>
        <v>1111.5389097074276</v>
      </c>
      <c r="BJ24" s="1005">
        <f t="shared" si="5"/>
        <v>1124.3703303235659</v>
      </c>
      <c r="BK24" s="1005">
        <f t="shared" si="5"/>
        <v>1131.1165423240648</v>
      </c>
      <c r="BL24" s="1005">
        <f t="shared" si="5"/>
        <v>1156.3130344250776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624.6869106768437</v>
      </c>
      <c r="AZ25" s="1005">
        <f t="shared" ref="AZ25:BL25" si="6">Y41</f>
        <v>621.90772649368125</v>
      </c>
      <c r="BA25" s="1005">
        <f t="shared" si="6"/>
        <v>614.39674262842902</v>
      </c>
      <c r="BB25" s="1005">
        <f t="shared" si="6"/>
        <v>614.91890263880293</v>
      </c>
      <c r="BC25" s="1005">
        <f t="shared" si="6"/>
        <v>599.23405433407743</v>
      </c>
      <c r="BD25" s="1005">
        <f t="shared" si="6"/>
        <v>574.63845470764011</v>
      </c>
      <c r="BE25" s="1005">
        <f t="shared" si="6"/>
        <v>567.54509453736864</v>
      </c>
      <c r="BF25" s="1005">
        <f t="shared" si="6"/>
        <v>556.23313810341801</v>
      </c>
      <c r="BG25" s="1005">
        <f t="shared" si="6"/>
        <v>546.1017984475435</v>
      </c>
      <c r="BH25" s="1005">
        <f t="shared" si="6"/>
        <v>533.16764408453616</v>
      </c>
      <c r="BI25" s="1005">
        <f t="shared" si="6"/>
        <v>519.54083288487357</v>
      </c>
      <c r="BJ25" s="1005">
        <f t="shared" si="6"/>
        <v>467.98475963933515</v>
      </c>
      <c r="BK25" s="1005">
        <f t="shared" si="6"/>
        <v>462.49338254809635</v>
      </c>
      <c r="BL25" s="1005">
        <f t="shared" si="6"/>
        <v>476.18510550307855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76.521006358027819</v>
      </c>
      <c r="AZ26" s="1005">
        <f t="shared" si="7"/>
        <v>87.998728564188056</v>
      </c>
      <c r="BA26" s="1005">
        <f t="shared" si="7"/>
        <v>86.707188325349478</v>
      </c>
      <c r="BB26" s="1005">
        <f t="shared" si="7"/>
        <v>90.608587361607235</v>
      </c>
      <c r="BC26" s="1005">
        <f t="shared" si="7"/>
        <v>99.029406908402166</v>
      </c>
      <c r="BD26" s="1005">
        <f t="shared" si="7"/>
        <v>94.100258703969615</v>
      </c>
      <c r="BE26" s="1005">
        <f t="shared" si="7"/>
        <v>101.5940145257434</v>
      </c>
      <c r="BF26" s="1005">
        <f t="shared" si="7"/>
        <v>126.89619301377277</v>
      </c>
      <c r="BG26" s="1005">
        <f t="shared" si="7"/>
        <v>133.59589008608398</v>
      </c>
      <c r="BH26" s="1005">
        <f t="shared" si="7"/>
        <v>137.08972730926027</v>
      </c>
      <c r="BI26" s="1005">
        <f t="shared" si="7"/>
        <v>142.60508269231323</v>
      </c>
      <c r="BJ26" s="1005">
        <f t="shared" si="7"/>
        <v>134.45270378868631</v>
      </c>
      <c r="BK26" s="1005">
        <f t="shared" si="7"/>
        <v>129.01698482321211</v>
      </c>
      <c r="BL26" s="1005">
        <f t="shared" si="7"/>
        <v>145.04221286953319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2680.8902972317101</v>
      </c>
      <c r="AZ27" s="1005">
        <f t="shared" si="8"/>
        <v>2713.7099682397638</v>
      </c>
      <c r="BA27" s="1005">
        <f t="shared" si="8"/>
        <v>3113.215122752862</v>
      </c>
      <c r="BB27" s="1005">
        <f t="shared" si="8"/>
        <v>3277.2340630389999</v>
      </c>
      <c r="BC27" s="1005">
        <f t="shared" si="8"/>
        <v>3288.1381947373152</v>
      </c>
      <c r="BD27" s="1005">
        <f t="shared" si="8"/>
        <v>3152.1995134501285</v>
      </c>
      <c r="BE27" s="1005">
        <f t="shared" si="8"/>
        <v>3252.5724131566467</v>
      </c>
      <c r="BF27" s="1005">
        <f t="shared" si="8"/>
        <v>2926.3161858107487</v>
      </c>
      <c r="BG27" s="1005">
        <f t="shared" si="8"/>
        <v>2956.0435893353356</v>
      </c>
      <c r="BH27" s="1005">
        <f t="shared" si="8"/>
        <v>2891.9483970570709</v>
      </c>
      <c r="BI27" s="1005">
        <f t="shared" si="8"/>
        <v>2790.9660846080128</v>
      </c>
      <c r="BJ27" s="1005">
        <f t="shared" si="8"/>
        <v>2628.5823356692581</v>
      </c>
      <c r="BK27" s="1005">
        <f t="shared" si="8"/>
        <v>2715.588271565292</v>
      </c>
      <c r="BL27" s="1005">
        <f t="shared" si="8"/>
        <v>2745.1295075092335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3288.1381947373152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63.705475967754431</v>
      </c>
      <c r="P31" s="453">
        <f t="shared" ref="P31:P43" si="9">O31/$O$30</f>
        <v>1.9374330455366937E-2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29.158638822506681</v>
      </c>
      <c r="P32" s="454">
        <f t="shared" si="9"/>
        <v>8.8678264402558427E-3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27.14601020189383</v>
      </c>
      <c r="P33" s="454">
        <f t="shared" si="9"/>
        <v>8.2557388388788469E-3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7.4008269433539224</v>
      </c>
      <c r="P34" s="454">
        <f t="shared" si="9"/>
        <v>2.2507651762322489E-3</v>
      </c>
      <c r="Q34" s="328"/>
      <c r="R34" s="13"/>
      <c r="S34" s="323"/>
      <c r="T34" s="563" t="s">
        <v>112</v>
      </c>
      <c r="U34" s="332"/>
      <c r="V34" s="332"/>
      <c r="W34" s="332"/>
      <c r="X34" s="893">
        <f>X35+X39+X40+X41+X47</f>
        <v>2680.8902972317101</v>
      </c>
      <c r="Y34" s="894">
        <f t="shared" ref="Y34:AK34" si="10">Y35+Y39+Y40+Y41+Y47</f>
        <v>2713.7099682397638</v>
      </c>
      <c r="Z34" s="894">
        <f t="shared" si="10"/>
        <v>3113.215122752862</v>
      </c>
      <c r="AA34" s="894">
        <f t="shared" si="10"/>
        <v>3277.2340630389999</v>
      </c>
      <c r="AB34" s="894">
        <f t="shared" si="10"/>
        <v>3288.1381947373152</v>
      </c>
      <c r="AC34" s="894">
        <f t="shared" si="10"/>
        <v>3152.1995134501285</v>
      </c>
      <c r="AD34" s="894">
        <f t="shared" si="10"/>
        <v>3252.5724131566467</v>
      </c>
      <c r="AE34" s="894">
        <f t="shared" si="10"/>
        <v>2926.3161858107487</v>
      </c>
      <c r="AF34" s="894">
        <f t="shared" si="10"/>
        <v>2956.0435893353356</v>
      </c>
      <c r="AG34" s="894">
        <f t="shared" si="10"/>
        <v>2891.9483970570709</v>
      </c>
      <c r="AH34" s="894">
        <f t="shared" si="10"/>
        <v>2790.9660846080128</v>
      </c>
      <c r="AI34" s="894">
        <f t="shared" si="10"/>
        <v>2628.5823356692581</v>
      </c>
      <c r="AJ34" s="894">
        <f t="shared" si="10"/>
        <v>2715.588271565292</v>
      </c>
      <c r="AK34" s="895">
        <f t="shared" si="10"/>
        <v>2745.1295075092335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1187.254401324655</v>
      </c>
      <c r="P35" s="453">
        <f t="shared" si="9"/>
        <v>0.3610719291618773</v>
      </c>
      <c r="Q35" s="328"/>
      <c r="R35" s="13"/>
      <c r="S35" s="323"/>
      <c r="T35" s="334"/>
      <c r="U35" s="246" t="s">
        <v>114</v>
      </c>
      <c r="V35" s="344"/>
      <c r="W35" s="344"/>
      <c r="X35" s="896">
        <f>SUM(X36:X38)</f>
        <v>74.667114161128524</v>
      </c>
      <c r="Y35" s="897">
        <f t="shared" ref="Y35:AK35" si="11">SUM(Y36:Y38)</f>
        <v>69.299779837743912</v>
      </c>
      <c r="Z35" s="897">
        <f t="shared" si="11"/>
        <v>71.722292597705959</v>
      </c>
      <c r="AA35" s="897">
        <f t="shared" si="11"/>
        <v>69.959907222949866</v>
      </c>
      <c r="AB35" s="897">
        <f t="shared" si="11"/>
        <v>63.705475967754431</v>
      </c>
      <c r="AC35" s="897">
        <f t="shared" si="11"/>
        <v>81.331453434625629</v>
      </c>
      <c r="AD35" s="897">
        <f t="shared" si="11"/>
        <v>94.506593353545682</v>
      </c>
      <c r="AE35" s="897">
        <f t="shared" si="11"/>
        <v>93.084145521289173</v>
      </c>
      <c r="AF35" s="897">
        <f t="shared" si="11"/>
        <v>85.137649027393266</v>
      </c>
      <c r="AG35" s="897">
        <f t="shared" si="11"/>
        <v>80.686787473781351</v>
      </c>
      <c r="AH35" s="897">
        <f t="shared" si="11"/>
        <v>76.597622530721736</v>
      </c>
      <c r="AI35" s="897">
        <f t="shared" si="11"/>
        <v>64.794758762217484</v>
      </c>
      <c r="AJ35" s="897">
        <f t="shared" si="11"/>
        <v>77.496279435915952</v>
      </c>
      <c r="AK35" s="898">
        <f t="shared" si="11"/>
        <v>66.363455351568376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1338.9148562024261</v>
      </c>
      <c r="P36" s="453">
        <f t="shared" si="9"/>
        <v>0.40719543307071682</v>
      </c>
      <c r="Q36" s="328"/>
      <c r="R36" s="13"/>
      <c r="S36" s="356" t="s">
        <v>184</v>
      </c>
      <c r="T36" s="335"/>
      <c r="U36" s="346"/>
      <c r="V36" s="336" t="s">
        <v>184</v>
      </c>
      <c r="W36" s="357"/>
      <c r="X36" s="899">
        <f>VLOOKUP(年度マスタ!$K$4&amp;"_"&amp;X$33,データシート1!$A:$BT,MATCH("aa_"&amp;$S36,データシート1!$A$1:$BT$1,0),0)</f>
        <v>31.282943561458762</v>
      </c>
      <c r="Y36" s="900">
        <f>VLOOKUP(年度マスタ!$K$4&amp;"_"&amp;Y$33,データシート1!$A:$BT,MATCH("aa_"&amp;$S36,データシート1!$A$1:$BT$1,0),0)</f>
        <v>29.663122732149919</v>
      </c>
      <c r="Z36" s="900">
        <f>VLOOKUP(年度マスタ!$K$4&amp;"_"&amp;Z$33,データシート1!$A:$BT,MATCH("aa_"&amp;$S36,データシート1!$A$1:$BT$1,0),0)</f>
        <v>31.65330386414227</v>
      </c>
      <c r="AA36" s="900">
        <f>VLOOKUP(年度マスタ!$K$4&amp;"_"&amp;AA$33,データシート1!$A:$BT,MATCH("aa_"&amp;$S36,データシート1!$A$1:$BT$1,0),0)</f>
        <v>30.405126260469579</v>
      </c>
      <c r="AB36" s="900">
        <f>VLOOKUP(年度マスタ!$K$4&amp;"_"&amp;AB$33,データシート1!$A:$BT,MATCH("aa_"&amp;$S36,データシート1!$A$1:$BT$1,0),0)</f>
        <v>29.158638822506681</v>
      </c>
      <c r="AC36" s="900">
        <f>VLOOKUP(年度マスタ!$K$4&amp;"_"&amp;AC$33,データシート1!$A:$BT,MATCH("aa_"&amp;$S36,データシート1!$A$1:$BT$1,0),0)</f>
        <v>26.69238561303758</v>
      </c>
      <c r="AD36" s="900">
        <f>VLOOKUP(年度マスタ!$K$4&amp;"_"&amp;AD$33,データシート1!$A:$BT,MATCH("aa_"&amp;$S36,データシート1!$A$1:$BT$1,0),0)</f>
        <v>31.68570002497334</v>
      </c>
      <c r="AE36" s="900">
        <f>VLOOKUP(年度マスタ!$K$4&amp;"_"&amp;AE$33,データシート1!$A:$BT,MATCH("aa_"&amp;$S36,データシート1!$A$1:$BT$1,0),0)</f>
        <v>25.167734854945348</v>
      </c>
      <c r="AF36" s="900">
        <f>VLOOKUP(年度マスタ!$K$4&amp;"_"&amp;AF$33,データシート1!$A:$BT,MATCH("aa_"&amp;$S36,データシート1!$A$1:$BT$1,0),0)</f>
        <v>22.891474656316277</v>
      </c>
      <c r="AG36" s="900">
        <f>VLOOKUP(年度マスタ!$K$4&amp;"_"&amp;AG$33,データシート1!$A:$BT,MATCH("aa_"&amp;$S36,データシート1!$A$1:$BT$1,0),0)</f>
        <v>22.334835683466437</v>
      </c>
      <c r="AH36" s="900">
        <f>VLOOKUP(年度マスタ!$K$4&amp;"_"&amp;AH$33,データシート1!$A:$BT,MATCH("aa_"&amp;$S36,データシート1!$A$1:$BT$1,0),0)</f>
        <v>20.730661059395782</v>
      </c>
      <c r="AI36" s="900">
        <f>VLOOKUP(年度マスタ!$K$4&amp;"_"&amp;AI$33,データシート1!$A:$BT,MATCH("aa_"&amp;$S36,データシート1!$A$1:$BT$1,0),0)</f>
        <v>17.0499186883963</v>
      </c>
      <c r="AJ36" s="900">
        <f>VLOOKUP(年度マスタ!$K$4&amp;"_"&amp;AJ$33,データシート1!$A:$BT,MATCH("aa_"&amp;$S36,データシート1!$A$1:$BT$1,0),0)</f>
        <v>24.107635344804205</v>
      </c>
      <c r="AK36" s="901">
        <f>VLOOKUP(年度マスタ!$K$4&amp;"_"&amp;AK$33,データシート1!$A:$BT,MATCH("aa_"&amp;$S36,データシート1!$A$1:$BT$1,0),0)</f>
        <v>17.299504635116854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599.23405433407743</v>
      </c>
      <c r="P37" s="453">
        <f t="shared" si="9"/>
        <v>0.1822411403794266</v>
      </c>
      <c r="Q37" s="328"/>
      <c r="R37" s="13"/>
      <c r="S37" s="356" t="s">
        <v>187</v>
      </c>
      <c r="T37" s="335"/>
      <c r="U37" s="346"/>
      <c r="V37" s="336" t="s">
        <v>194</v>
      </c>
      <c r="W37" s="357"/>
      <c r="X37" s="899">
        <f>VLOOKUP(年度マスタ!$K$4&amp;"_"&amp;X$33,データシート1!$A:$BT,MATCH("aa_"&amp;$S37,データシート1!$A$1:$BT$1,0),0)</f>
        <v>23.580845479196871</v>
      </c>
      <c r="Y37" s="900">
        <f>VLOOKUP(年度マスタ!$K$4&amp;"_"&amp;Y$33,データシート1!$A:$BT,MATCH("aa_"&amp;$S37,データシート1!$A$1:$BT$1,0),0)</f>
        <v>21.139305319300409</v>
      </c>
      <c r="Z37" s="900">
        <f>VLOOKUP(年度マスタ!$K$4&amp;"_"&amp;Z$33,データシート1!$A:$BT,MATCH("aa_"&amp;$S37,データシート1!$A$1:$BT$1,0),0)</f>
        <v>31.91297969511108</v>
      </c>
      <c r="AA37" s="900">
        <f>VLOOKUP(年度マスタ!$K$4&amp;"_"&amp;AA$33,データシート1!$A:$BT,MATCH("aa_"&amp;$S37,データシート1!$A$1:$BT$1,0),0)</f>
        <v>31.479902740344361</v>
      </c>
      <c r="AB37" s="900">
        <f>VLOOKUP(年度マスタ!$K$4&amp;"_"&amp;AB$33,データシート1!$A:$BT,MATCH("aa_"&amp;$S37,データシート1!$A$1:$BT$1,0),0)</f>
        <v>27.14601020189383</v>
      </c>
      <c r="AC37" s="900">
        <f>VLOOKUP(年度マスタ!$K$4&amp;"_"&amp;AC$33,データシート1!$A:$BT,MATCH("aa_"&amp;$S37,データシート1!$A$1:$BT$1,0),0)</f>
        <v>28.887513801440981</v>
      </c>
      <c r="AD37" s="900">
        <f>VLOOKUP(年度マスタ!$K$4&amp;"_"&amp;AD$33,データシート1!$A:$BT,MATCH("aa_"&amp;$S37,データシート1!$A$1:$BT$1,0),0)</f>
        <v>30.72226460428389</v>
      </c>
      <c r="AE37" s="900">
        <f>VLOOKUP(年度マスタ!$K$4&amp;"_"&amp;AE$33,データシート1!$A:$BT,MATCH("aa_"&amp;$S37,データシート1!$A$1:$BT$1,0),0)</f>
        <v>31.643574393200701</v>
      </c>
      <c r="AF37" s="900">
        <f>VLOOKUP(年度マスタ!$K$4&amp;"_"&amp;AF$33,データシート1!$A:$BT,MATCH("aa_"&amp;$S37,データシート1!$A$1:$BT$1,0),0)</f>
        <v>32.371932201245414</v>
      </c>
      <c r="AG37" s="900">
        <f>VLOOKUP(年度マスタ!$K$4&amp;"_"&amp;AG$33,データシート1!$A:$BT,MATCH("aa_"&amp;$S37,データシート1!$A$1:$BT$1,0),0)</f>
        <v>30.433575081099494</v>
      </c>
      <c r="AH37" s="900">
        <f>VLOOKUP(年度マスタ!$K$4&amp;"_"&amp;AH$33,データシート1!$A:$BT,MATCH("aa_"&amp;$S37,データシート1!$A$1:$BT$1,0),0)</f>
        <v>27.559471797970556</v>
      </c>
      <c r="AI37" s="900">
        <f>VLOOKUP(年度マスタ!$K$4&amp;"_"&amp;AI$33,データシート1!$A:$BT,MATCH("aa_"&amp;$S37,データシート1!$A$1:$BT$1,0),0)</f>
        <v>29.361791382123261</v>
      </c>
      <c r="AJ37" s="900">
        <f>VLOOKUP(年度マスタ!$K$4&amp;"_"&amp;AJ$33,データシート1!$A:$BT,MATCH("aa_"&amp;$S37,データシート1!$A$1:$BT$1,0),0)</f>
        <v>33.629413827970964</v>
      </c>
      <c r="AK37" s="901">
        <f>VLOOKUP(年度マスタ!$K$4&amp;"_"&amp;AK$33,データシート1!$A:$BT,MATCH("aa_"&amp;$S37,データシート1!$A$1:$BT$1,0),0)</f>
        <v>31.742928641838407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532.12466150983369</v>
      </c>
      <c r="P38" s="454">
        <f t="shared" si="9"/>
        <v>0.161831598915612</v>
      </c>
      <c r="Q38" s="328"/>
      <c r="R38" s="13"/>
      <c r="S38" s="356" t="s">
        <v>188</v>
      </c>
      <c r="T38" s="335"/>
      <c r="U38" s="348"/>
      <c r="V38" s="358" t="s">
        <v>197</v>
      </c>
      <c r="W38" s="358"/>
      <c r="X38" s="899">
        <f>VLOOKUP(年度マスタ!$K$4&amp;"_"&amp;X$33,データシート1!$A:$BT,MATCH("aa_"&amp;$S38,データシート1!$A$1:$BT$1,0),0)</f>
        <v>19.803325120472891</v>
      </c>
      <c r="Y38" s="900">
        <f>VLOOKUP(年度マスタ!$K$4&amp;"_"&amp;Y$33,データシート1!$A:$BT,MATCH("aa_"&amp;$S38,データシート1!$A$1:$BT$1,0),0)</f>
        <v>18.497351786293589</v>
      </c>
      <c r="Z38" s="900">
        <f>VLOOKUP(年度マスタ!$K$4&amp;"_"&amp;Z$33,データシート1!$A:$BT,MATCH("aa_"&amp;$S38,データシート1!$A$1:$BT$1,0),0)</f>
        <v>8.1560090384526109</v>
      </c>
      <c r="AA38" s="900">
        <f>VLOOKUP(年度マスタ!$K$4&amp;"_"&amp;AA$33,データシート1!$A:$BT,MATCH("aa_"&amp;$S38,データシート1!$A$1:$BT$1,0),0)</f>
        <v>8.0748782221359257</v>
      </c>
      <c r="AB38" s="900">
        <f>VLOOKUP(年度マスタ!$K$4&amp;"_"&amp;AB$33,データシート1!$A:$BT,MATCH("aa_"&amp;$S38,データシート1!$A$1:$BT$1,0),0)</f>
        <v>7.4008269433539224</v>
      </c>
      <c r="AC38" s="900">
        <f>VLOOKUP(年度マスタ!$K$4&amp;"_"&amp;AC$33,データシート1!$A:$BT,MATCH("aa_"&amp;$S38,データシート1!$A$1:$BT$1,0),0)</f>
        <v>25.751554020147069</v>
      </c>
      <c r="AD38" s="900">
        <f>VLOOKUP(年度マスタ!$K$4&amp;"_"&amp;AD$33,データシート1!$A:$BT,MATCH("aa_"&amp;$S38,データシート1!$A$1:$BT$1,0),0)</f>
        <v>32.098628724288453</v>
      </c>
      <c r="AE38" s="900">
        <f>VLOOKUP(年度マスタ!$K$4&amp;"_"&amp;AE$33,データシート1!$A:$BT,MATCH("aa_"&amp;$S38,データシート1!$A$1:$BT$1,0),0)</f>
        <v>36.272836273143135</v>
      </c>
      <c r="AF38" s="900">
        <f>VLOOKUP(年度マスタ!$K$4&amp;"_"&amp;AF$33,データシート1!$A:$BT,MATCH("aa_"&amp;$S38,データシート1!$A$1:$BT$1,0),0)</f>
        <v>29.874242169831579</v>
      </c>
      <c r="AG38" s="900">
        <f>VLOOKUP(年度マスタ!$K$4&amp;"_"&amp;AG$33,データシート1!$A:$BT,MATCH("aa_"&amp;$S38,データシート1!$A$1:$BT$1,0),0)</f>
        <v>27.918376709215416</v>
      </c>
      <c r="AH38" s="900">
        <f>VLOOKUP(年度マスタ!$K$4&amp;"_"&amp;AH$33,データシート1!$A:$BT,MATCH("aa_"&amp;$S38,データシート1!$A$1:$BT$1,0),0)</f>
        <v>28.307489673355406</v>
      </c>
      <c r="AI38" s="900">
        <f>VLOOKUP(年度マスタ!$K$4&amp;"_"&amp;AI$33,データシート1!$A:$BT,MATCH("aa_"&amp;$S38,データシート1!$A$1:$BT$1,0),0)</f>
        <v>18.383048691697923</v>
      </c>
      <c r="AJ38" s="900">
        <f>VLOOKUP(年度マスタ!$K$4&amp;"_"&amp;AJ$33,データシート1!$A:$BT,MATCH("aa_"&amp;$S38,データシート1!$A$1:$BT$1,0),0)</f>
        <v>19.759230263140775</v>
      </c>
      <c r="AK38" s="901">
        <f>VLOOKUP(年度マスタ!$K$4&amp;"_"&amp;AK$33,データシート1!$A:$BT,MATCH("aa_"&amp;$S38,データシート1!$A$1:$BT$1,0),0)</f>
        <v>17.321022074613115</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376.76884360133766</v>
      </c>
      <c r="P39" s="454">
        <f t="shared" si="9"/>
        <v>0.11458424837628736</v>
      </c>
      <c r="Q39" s="328"/>
      <c r="R39" s="13"/>
      <c r="S39" s="356" t="s">
        <v>189</v>
      </c>
      <c r="T39" s="335"/>
      <c r="U39" s="343" t="s">
        <v>199</v>
      </c>
      <c r="V39" s="344"/>
      <c r="W39" s="344"/>
      <c r="X39" s="896">
        <f>VLOOKUP(年度マスタ!$K$4&amp;"_"&amp;X$33,データシート1!$A:$BT,MATCH("aa_"&amp;$S39,データシート1!$A$1:$BT$1,0),0)</f>
        <v>823.79811623315891</v>
      </c>
      <c r="Y39" s="897">
        <f>VLOOKUP(年度マスタ!$K$4&amp;"_"&amp;Y$33,データシート1!$A:$BT,MATCH("aa_"&amp;$S39,データシート1!$A$1:$BT$1,0),0)</f>
        <v>833.3811306789413</v>
      </c>
      <c r="Z39" s="897">
        <f>VLOOKUP(年度マスタ!$K$4&amp;"_"&amp;Z$33,データシート1!$A:$BT,MATCH("aa_"&amp;$S39,データシート1!$A$1:$BT$1,0),0)</f>
        <v>1059.7449828889719</v>
      </c>
      <c r="AA39" s="897">
        <f>VLOOKUP(年度マスタ!$K$4&amp;"_"&amp;AA$33,データシート1!$A:$BT,MATCH("aa_"&amp;$S39,データシート1!$A$1:$BT$1,0),0)</f>
        <v>1115.8202684201719</v>
      </c>
      <c r="AB39" s="897">
        <f>VLOOKUP(年度マスタ!$K$4&amp;"_"&amp;AB$33,データシート1!$A:$BT,MATCH("aa_"&amp;$S39,データシート1!$A$1:$BT$1,0),0)</f>
        <v>1187.254401324655</v>
      </c>
      <c r="AC39" s="897">
        <f>VLOOKUP(年度マスタ!$K$4&amp;"_"&amp;AC$33,データシート1!$A:$BT,MATCH("aa_"&amp;$S39,データシート1!$A$1:$BT$1,0),0)</f>
        <v>1191.6079784926239</v>
      </c>
      <c r="AD39" s="897">
        <f>VLOOKUP(年度マスタ!$K$4&amp;"_"&amp;AD$33,データシート1!$A:$BT,MATCH("aa_"&amp;$S39,データシート1!$A$1:$BT$1,0),0)</f>
        <v>1267.7986889639551</v>
      </c>
      <c r="AE39" s="897">
        <f>VLOOKUP(年度マスタ!$K$4&amp;"_"&amp;AE$33,データシート1!$A:$BT,MATCH("aa_"&amp;$S39,データシート1!$A$1:$BT$1,0),0)</f>
        <v>976.53185377221234</v>
      </c>
      <c r="AF39" s="897">
        <f>VLOOKUP(年度マスタ!$K$4&amp;"_"&amp;AF$33,データシート1!$A:$BT,MATCH("aa_"&amp;$S39,データシート1!$A$1:$BT$1,0),0)</f>
        <v>979.70829358046319</v>
      </c>
      <c r="AG39" s="897">
        <f>VLOOKUP(年度マスタ!$K$4&amp;"_"&amp;AG$33,データシート1!$A:$BT,MATCH("aa_"&amp;$S39,データシート1!$A$1:$BT$1,0),0)</f>
        <v>972.23803341321332</v>
      </c>
      <c r="AH39" s="897">
        <f>VLOOKUP(年度マスタ!$K$4&amp;"_"&amp;AH$33,データシート1!$A:$BT,MATCH("aa_"&amp;$S39,データシート1!$A$1:$BT$1,0),0)</f>
        <v>940.68363679267657</v>
      </c>
      <c r="AI39" s="897">
        <f>VLOOKUP(年度マスタ!$K$4&amp;"_"&amp;AI$33,データシート1!$A:$BT,MATCH("aa_"&amp;$S39,データシート1!$A$1:$BT$1,0),0)</f>
        <v>836.97978315545322</v>
      </c>
      <c r="AJ39" s="897">
        <f>VLOOKUP(年度マスタ!$K$4&amp;"_"&amp;AJ$33,データシート1!$A:$BT,MATCH("aa_"&amp;$S39,データシート1!$A$1:$BT$1,0),0)</f>
        <v>915.46508243400285</v>
      </c>
      <c r="AK39" s="898">
        <f>VLOOKUP(年度マスタ!$K$4&amp;"_"&amp;AK$33,データシート1!$A:$BT,MATCH("aa_"&amp;$S39,データシート1!$A$1:$BT$1,0),0)</f>
        <v>901.22569935997615</v>
      </c>
      <c r="AL39" s="330"/>
      <c r="AW39" s="17" t="str">
        <f>年度マスタ!K4</f>
        <v>13112</v>
      </c>
      <c r="AX39" s="17" t="s">
        <v>200</v>
      </c>
      <c r="AY39" s="17">
        <f>VLOOKUP($AW39&amp;"_"&amp;$AY$34,データシート1!$A:$BT,MATCH($AY$31&amp;"_"&amp;AY$36,データシート1!$A$1:$BT$1,0),0)</f>
        <v>17.299504635116854</v>
      </c>
      <c r="AZ39" s="17">
        <f>VLOOKUP($AW39&amp;"_"&amp;$AY$34,データシート1!$A:$BT,MATCH($AY$31&amp;"_"&amp;AZ$36,データシート1!$A$1:$BT$1,0),0)</f>
        <v>31.742928641838407</v>
      </c>
      <c r="BA39" s="17">
        <f>VLOOKUP($AW39&amp;"_"&amp;$AY$34,データシート1!$A:$BT,MATCH($AY$31&amp;"_"&amp;BA$36,データシート1!$A$1:$BT$1,0),0)</f>
        <v>17.321022074613115</v>
      </c>
      <c r="BB39" s="17">
        <f>VLOOKUP($AW39&amp;"_"&amp;$AY$34,データシート1!$A:$BT,MATCH($AY$31&amp;"_"&amp;BB$36,データシート1!$A$1:$BT$1,0),0)</f>
        <v>901.22569935997615</v>
      </c>
      <c r="BC39" s="17">
        <f>VLOOKUP($AW39&amp;"_"&amp;$AY$34,データシート1!$A:$BT,MATCH($AY$31&amp;"_"&amp;BC$36,データシート1!$A$1:$BT$1,0),0)</f>
        <v>1156.3130344250776</v>
      </c>
      <c r="BD39" s="17">
        <f>VLOOKUP($AW39&amp;"_"&amp;$AY$34,データシート1!$A:$BT,MATCH($AY$31&amp;"_"&amp;BD$36,データシート1!$A$1:$BT$1,0),0)</f>
        <v>287.10269584079583</v>
      </c>
      <c r="BE39" s="17">
        <f>VLOOKUP($AW39&amp;"_"&amp;$AY$34,データシート1!$A:$BT,MATCH($AY$31&amp;"_"&amp;BE$36,データシート1!$A$1:$BT$1,0),0)</f>
        <v>135.19065990744005</v>
      </c>
      <c r="BF39" s="17">
        <f>VLOOKUP($AW39&amp;"_"&amp;$AY$34,データシート1!$A:$BT,MATCH($AY$31&amp;"_"&amp;BF$36,データシート1!$A$1:$BT$1,0),0)</f>
        <v>53.891749754842714</v>
      </c>
      <c r="BG39" s="17">
        <f>VLOOKUP($AW39&amp;"_"&amp;$AY$34,データシート1!$A:$BT,MATCH($AY$31&amp;"_"&amp;BG$36,データシート1!$A$1:$BT$1,0),0)</f>
        <v>0</v>
      </c>
      <c r="BH39" s="17">
        <f>VLOOKUP($AW39&amp;"_"&amp;$AY$34,データシート1!$A:$BT,MATCH($AY$31&amp;"_"&amp;BH$36,データシート1!$A$1:$BT$1,0),0)</f>
        <v>145.04221286953319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155.35581790849596</v>
      </c>
      <c r="P40" s="454">
        <f t="shared" si="9"/>
        <v>4.724735053932462E-2</v>
      </c>
      <c r="Q40" s="328"/>
      <c r="R40" s="13"/>
      <c r="S40" s="356" t="s">
        <v>165</v>
      </c>
      <c r="T40" s="335"/>
      <c r="U40" s="343" t="s">
        <v>165</v>
      </c>
      <c r="V40" s="344"/>
      <c r="W40" s="344"/>
      <c r="X40" s="896">
        <f>VLOOKUP(年度マスタ!$K$4&amp;"_"&amp;X$33,データシート1!$A:$BT,MATCH("aa_"&amp;$S40,データシート1!$A$1:$BT$1,0),0)</f>
        <v>1081.2171498025509</v>
      </c>
      <c r="Y40" s="897">
        <f>VLOOKUP(年度マスタ!$K$4&amp;"_"&amp;Y$33,データシート1!$A:$BT,MATCH("aa_"&amp;$S40,データシート1!$A$1:$BT$1,0),0)</f>
        <v>1101.1226026652089</v>
      </c>
      <c r="Z40" s="897">
        <f>VLOOKUP(年度マスタ!$K$4&amp;"_"&amp;Z$33,データシート1!$A:$BT,MATCH("aa_"&amp;$S40,データシート1!$A$1:$BT$1,0),0)</f>
        <v>1280.643916312406</v>
      </c>
      <c r="AA40" s="897">
        <f>VLOOKUP(年度マスタ!$K$4&amp;"_"&amp;AA$33,データシート1!$A:$BT,MATCH("aa_"&amp;$S40,データシート1!$A$1:$BT$1,0),0)</f>
        <v>1385.926397395468</v>
      </c>
      <c r="AB40" s="897">
        <f>VLOOKUP(年度マスタ!$K$4&amp;"_"&amp;AB$33,データシート1!$A:$BT,MATCH("aa_"&amp;$S40,データシート1!$A$1:$BT$1,0),0)</f>
        <v>1338.9148562024261</v>
      </c>
      <c r="AC40" s="897">
        <f>VLOOKUP(年度マスタ!$K$4&amp;"_"&amp;AC$33,データシート1!$A:$BT,MATCH("aa_"&amp;$S40,データシート1!$A$1:$BT$1,0),0)</f>
        <v>1210.5213681112691</v>
      </c>
      <c r="AD40" s="897">
        <f>VLOOKUP(年度マスタ!$K$4&amp;"_"&amp;AD$33,データシート1!$A:$BT,MATCH("aa_"&amp;$S40,データシート1!$A$1:$BT$1,0),0)</f>
        <v>1221.1280217760341</v>
      </c>
      <c r="AE40" s="897">
        <f>VLOOKUP(年度マスタ!$K$4&amp;"_"&amp;AE$33,データシート1!$A:$BT,MATCH("aa_"&amp;$S40,データシート1!$A$1:$BT$1,0),0)</f>
        <v>1173.5708554000564</v>
      </c>
      <c r="AF40" s="897">
        <f>VLOOKUP(年度マスタ!$K$4&amp;"_"&amp;AF$33,データシート1!$A:$BT,MATCH("aa_"&amp;$S40,データシート1!$A$1:$BT$1,0),0)</f>
        <v>1211.4999581938514</v>
      </c>
      <c r="AG40" s="897">
        <f>VLOOKUP(年度マスタ!$K$4&amp;"_"&amp;AG$33,データシート1!$A:$BT,MATCH("aa_"&amp;$S40,データシート1!$A$1:$BT$1,0),0)</f>
        <v>1168.7662047762797</v>
      </c>
      <c r="AH40" s="897">
        <f>VLOOKUP(年度マスタ!$K$4&amp;"_"&amp;AH$33,データシート1!$A:$BT,MATCH("aa_"&amp;$S40,データシート1!$A$1:$BT$1,0),0)</f>
        <v>1111.5389097074276</v>
      </c>
      <c r="AI40" s="897">
        <f>VLOOKUP(年度マスタ!$K$4&amp;"_"&amp;AI$33,データシート1!$A:$BT,MATCH("aa_"&amp;$S40,データシート1!$A$1:$BT$1,0),0)</f>
        <v>1124.3703303235659</v>
      </c>
      <c r="AJ40" s="897">
        <f>VLOOKUP(年度マスタ!$K$4&amp;"_"&amp;AJ$33,データシート1!$A:$BT,MATCH("aa_"&amp;$S40,データシート1!$A$1:$BT$1,0),0)</f>
        <v>1131.1165423240648</v>
      </c>
      <c r="AK40" s="898">
        <f>VLOOKUP(年度マスタ!$K$4&amp;"_"&amp;AK$33,データシート1!$A:$BT,MATCH("aa_"&amp;$S40,データシート1!$A$1:$BT$1,0),0)</f>
        <v>1156.3130344250776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67.109392824243699</v>
      </c>
      <c r="P41" s="454">
        <f t="shared" si="9"/>
        <v>2.0409541463814594E-2</v>
      </c>
      <c r="Q41" s="328"/>
      <c r="R41" s="13"/>
      <c r="S41" s="356" t="s">
        <v>201</v>
      </c>
      <c r="T41" s="335"/>
      <c r="U41" s="246" t="s">
        <v>128</v>
      </c>
      <c r="V41" s="344"/>
      <c r="W41" s="344"/>
      <c r="X41" s="896">
        <f>X42+X45+X46</f>
        <v>624.6869106768437</v>
      </c>
      <c r="Y41" s="897">
        <f t="shared" ref="Y41:AH41" si="12">Y42+Y45+Y46</f>
        <v>621.90772649368125</v>
      </c>
      <c r="Z41" s="897">
        <f t="shared" si="12"/>
        <v>614.39674262842902</v>
      </c>
      <c r="AA41" s="897">
        <f t="shared" si="12"/>
        <v>614.91890263880293</v>
      </c>
      <c r="AB41" s="897">
        <f t="shared" si="12"/>
        <v>599.23405433407743</v>
      </c>
      <c r="AC41" s="897">
        <f t="shared" si="12"/>
        <v>574.63845470764011</v>
      </c>
      <c r="AD41" s="897">
        <f t="shared" si="12"/>
        <v>567.54509453736864</v>
      </c>
      <c r="AE41" s="897">
        <f t="shared" si="12"/>
        <v>556.23313810341801</v>
      </c>
      <c r="AF41" s="897">
        <f t="shared" si="12"/>
        <v>546.1017984475435</v>
      </c>
      <c r="AG41" s="897">
        <f t="shared" si="12"/>
        <v>533.16764408453616</v>
      </c>
      <c r="AH41" s="897">
        <f t="shared" si="12"/>
        <v>519.54083288487357</v>
      </c>
      <c r="AI41" s="897">
        <f>AI42+AI45+AI46</f>
        <v>467.98475963933515</v>
      </c>
      <c r="AJ41" s="897">
        <f>AJ42+AJ45+AJ46</f>
        <v>462.49338254809635</v>
      </c>
      <c r="AK41" s="898">
        <f>AK42+AK45+AK46</f>
        <v>476.18510550307855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576.12433670542521</v>
      </c>
      <c r="Y42" s="900">
        <f t="shared" ref="Y42:AK42" si="13">SUM(Y43:Y44)</f>
        <v>570.97425657466454</v>
      </c>
      <c r="Z42" s="900">
        <f t="shared" si="13"/>
        <v>555.28500624525714</v>
      </c>
      <c r="AA42" s="900">
        <f t="shared" si="13"/>
        <v>549.13085417035222</v>
      </c>
      <c r="AB42" s="900">
        <f t="shared" si="13"/>
        <v>532.12466150983369</v>
      </c>
      <c r="AC42" s="900">
        <f t="shared" si="13"/>
        <v>509.7477954892542</v>
      </c>
      <c r="AD42" s="900">
        <f t="shared" si="13"/>
        <v>503.37055883641665</v>
      </c>
      <c r="AE42" s="900">
        <f t="shared" si="13"/>
        <v>493.19158112515248</v>
      </c>
      <c r="AF42" s="900">
        <f t="shared" si="13"/>
        <v>484.62202123682709</v>
      </c>
      <c r="AG42" s="900">
        <f t="shared" si="13"/>
        <v>475.56036095943949</v>
      </c>
      <c r="AH42" s="900">
        <f t="shared" si="13"/>
        <v>462.92257039635069</v>
      </c>
      <c r="AI42" s="900">
        <f t="shared" si="13"/>
        <v>413.71896072322443</v>
      </c>
      <c r="AJ42" s="900">
        <f t="shared" si="13"/>
        <v>408.99864765370637</v>
      </c>
      <c r="AK42" s="901">
        <f t="shared" si="13"/>
        <v>422.29335574823585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99.029406908402166</v>
      </c>
      <c r="P43" s="612">
        <f t="shared" si="9"/>
        <v>3.0117166932612297E-2</v>
      </c>
      <c r="Q43" s="328"/>
      <c r="R43" s="13"/>
      <c r="S43" s="356" t="s">
        <v>190</v>
      </c>
      <c r="T43" s="359"/>
      <c r="U43" s="346"/>
      <c r="V43" s="360"/>
      <c r="W43" s="347" t="s">
        <v>190</v>
      </c>
      <c r="X43" s="899">
        <f>VLOOKUP(年度マスタ!$K$4&amp;"_"&amp;X$33,データシート1!$A:$BT,MATCH("aa_"&amp;$S43,データシート1!$A$1:$BT$1,0),0)</f>
        <v>414.46068679673022</v>
      </c>
      <c r="Y43" s="900">
        <f>VLOOKUP(年度マスタ!$K$4&amp;"_"&amp;Y$33,データシート1!$A:$BT,MATCH("aa_"&amp;$S43,データシート1!$A$1:$BT$1,0),0)</f>
        <v>408.15085280992338</v>
      </c>
      <c r="Z43" s="900">
        <f>VLOOKUP(年度マスタ!$K$4&amp;"_"&amp;Z$33,データシート1!$A:$BT,MATCH("aa_"&amp;$S43,データシート1!$A$1:$BT$1,0),0)</f>
        <v>397.95374091714297</v>
      </c>
      <c r="AA43" s="900">
        <f>VLOOKUP(年度マスタ!$K$4&amp;"_"&amp;AA$33,データシート1!$A:$BT,MATCH("aa_"&amp;$S43,データシート1!$A$1:$BT$1,0),0)</f>
        <v>393.08420799281078</v>
      </c>
      <c r="AB43" s="900">
        <f>VLOOKUP(年度マスタ!$K$4&amp;"_"&amp;AB$33,データシート1!$A:$BT,MATCH("aa_"&amp;$S43,データシート1!$A$1:$BT$1,0),0)</f>
        <v>376.76884360133766</v>
      </c>
      <c r="AC43" s="900">
        <f>VLOOKUP(年度マスタ!$K$4&amp;"_"&amp;AC$33,データシート1!$A:$BT,MATCH("aa_"&amp;$S43,データシート1!$A$1:$BT$1,0),0)</f>
        <v>355.16115909101876</v>
      </c>
      <c r="AD43" s="900">
        <f>VLOOKUP(年度マスタ!$K$4&amp;"_"&amp;AD$33,データシート1!$A:$BT,MATCH("aa_"&amp;$S43,データシート1!$A$1:$BT$1,0),0)</f>
        <v>350.46587129848842</v>
      </c>
      <c r="AE43" s="900">
        <f>VLOOKUP(年度マスタ!$K$4&amp;"_"&amp;AE$33,データシート1!$A:$BT,MATCH("aa_"&amp;$S43,データシート1!$A$1:$BT$1,0),0)</f>
        <v>345.26293312073983</v>
      </c>
      <c r="AF43" s="900">
        <f>VLOOKUP(年度マスタ!$K$4&amp;"_"&amp;AF$33,データシート1!$A:$BT,MATCH("aa_"&amp;$S43,データシート1!$A$1:$BT$1,0),0)</f>
        <v>339.12228298678014</v>
      </c>
      <c r="AG43" s="900">
        <f>VLOOKUP(年度マスタ!$K$4&amp;"_"&amp;AG$33,データシート1!$A:$BT,MATCH("aa_"&amp;$S43,データシート1!$A$1:$BT$1,0),0)</f>
        <v>331.19348921818539</v>
      </c>
      <c r="AH43" s="900">
        <f>VLOOKUP(年度マスタ!$K$4&amp;"_"&amp;AH$33,データシート1!$A:$BT,MATCH("aa_"&amp;$S43,データシート1!$A$1:$BT$1,0),0)</f>
        <v>319.83157615255845</v>
      </c>
      <c r="AI43" s="900">
        <f>VLOOKUP(年度マスタ!$K$4&amp;"_"&amp;AI$33,データシート1!$A:$BT,MATCH("aa_"&amp;$S43,データシート1!$A$1:$BT$1,0),0)</f>
        <v>279.30804536297859</v>
      </c>
      <c r="AJ43" s="900">
        <f>VLOOKUP(年度マスタ!$K$4&amp;"_"&amp;AJ$33,データシート1!$A:$BT,MATCH("aa_"&amp;$S43,データシート1!$A$1:$BT$1,0),0)</f>
        <v>272.06770046263244</v>
      </c>
      <c r="AK43" s="901">
        <f>VLOOKUP(年度マスタ!$K$4&amp;"_"&amp;AK$33,データシート1!$A:$BT,MATCH("aa_"&amp;$S43,データシート1!$A$1:$BT$1,0),0)</f>
        <v>287.10269584079583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161.66364990869499</v>
      </c>
      <c r="Y44" s="900">
        <f>VLOOKUP(年度マスタ!$K$4&amp;"_"&amp;Y$33,データシート1!$A:$BT,MATCH("aa_"&amp;$S44,データシート1!$A$1:$BT$1,0),0)</f>
        <v>162.82340376474119</v>
      </c>
      <c r="Z44" s="900">
        <f>VLOOKUP(年度マスタ!$K$4&amp;"_"&amp;Z$33,データシート1!$A:$BT,MATCH("aa_"&amp;$S44,データシート1!$A$1:$BT$1,0),0)</f>
        <v>157.33126532811423</v>
      </c>
      <c r="AA44" s="900">
        <f>VLOOKUP(年度マスタ!$K$4&amp;"_"&amp;AA$33,データシート1!$A:$BT,MATCH("aa_"&amp;$S44,データシート1!$A$1:$BT$1,0),0)</f>
        <v>156.0466461775415</v>
      </c>
      <c r="AB44" s="900">
        <f>VLOOKUP(年度マスタ!$K$4&amp;"_"&amp;AB$33,データシート1!$A:$BT,MATCH("aa_"&amp;$S44,データシート1!$A$1:$BT$1,0),0)</f>
        <v>155.35581790849596</v>
      </c>
      <c r="AC44" s="900">
        <f>VLOOKUP(年度マスタ!$K$4&amp;"_"&amp;AC$33,データシート1!$A:$BT,MATCH("aa_"&amp;$S44,データシート1!$A$1:$BT$1,0),0)</f>
        <v>154.58663639823544</v>
      </c>
      <c r="AD44" s="900">
        <f>VLOOKUP(年度マスタ!$K$4&amp;"_"&amp;AD$33,データシート1!$A:$BT,MATCH("aa_"&amp;$S44,データシート1!$A$1:$BT$1,0),0)</f>
        <v>152.90468753792825</v>
      </c>
      <c r="AE44" s="900">
        <f>VLOOKUP(年度マスタ!$K$4&amp;"_"&amp;AE$33,データシート1!$A:$BT,MATCH("aa_"&amp;$S44,データシート1!$A$1:$BT$1,0),0)</f>
        <v>147.92864800441265</v>
      </c>
      <c r="AF44" s="900">
        <f>VLOOKUP(年度マスタ!$K$4&amp;"_"&amp;AF$33,データシート1!$A:$BT,MATCH("aa_"&amp;$S44,データシート1!$A$1:$BT$1,0),0)</f>
        <v>145.49973825004696</v>
      </c>
      <c r="AG44" s="900">
        <f>VLOOKUP(年度マスタ!$K$4&amp;"_"&amp;AG$33,データシート1!$A:$BT,MATCH("aa_"&amp;$S44,データシート1!$A$1:$BT$1,0),0)</f>
        <v>144.3668717412541</v>
      </c>
      <c r="AH44" s="900">
        <f>VLOOKUP(年度マスタ!$K$4&amp;"_"&amp;AH$33,データシート1!$A:$BT,MATCH("aa_"&amp;$S44,データシート1!$A$1:$BT$1,0),0)</f>
        <v>143.09099424379224</v>
      </c>
      <c r="AI44" s="900">
        <f>VLOOKUP(年度マスタ!$K$4&amp;"_"&amp;AI$33,データシート1!$A:$BT,MATCH("aa_"&amp;$S44,データシート1!$A$1:$BT$1,0),0)</f>
        <v>134.41091536024587</v>
      </c>
      <c r="AJ44" s="900">
        <f>VLOOKUP(年度マスタ!$K$4&amp;"_"&amp;AJ$33,データシート1!$A:$BT,MATCH("aa_"&amp;$S44,データシート1!$A$1:$BT$1,0),0)</f>
        <v>136.93094719107393</v>
      </c>
      <c r="AK44" s="901">
        <f>VLOOKUP(年度マスタ!$K$4&amp;"_"&amp;AK$33,データシート1!$A:$BT,MATCH("aa_"&amp;$S44,データシート1!$A$1:$BT$1,0),0)</f>
        <v>135.19065990744005</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48.562573971418502</v>
      </c>
      <c r="Y45" s="900">
        <f>VLOOKUP(年度マスタ!$K$4&amp;"_"&amp;Y$33,データシート1!$A:$BT,MATCH("aa_"&amp;$S45,データシート1!$A$1:$BT$1,0),0)</f>
        <v>50.933469919016702</v>
      </c>
      <c r="Z45" s="900">
        <f>VLOOKUP(年度マスタ!$K$4&amp;"_"&amp;Z$33,データシート1!$A:$BT,MATCH("aa_"&amp;$S45,データシート1!$A$1:$BT$1,0),0)</f>
        <v>59.111736383171902</v>
      </c>
      <c r="AA45" s="900">
        <f>VLOOKUP(年度マスタ!$K$4&amp;"_"&amp;AA$33,データシート1!$A:$BT,MATCH("aa_"&amp;$S45,データシート1!$A$1:$BT$1,0),0)</f>
        <v>65.788048468450697</v>
      </c>
      <c r="AB45" s="900">
        <f>VLOOKUP(年度マスタ!$K$4&amp;"_"&amp;AB$33,データシート1!$A:$BT,MATCH("aa_"&amp;$S45,データシート1!$A$1:$BT$1,0),0)</f>
        <v>67.109392824243699</v>
      </c>
      <c r="AC45" s="900">
        <f>VLOOKUP(年度マスタ!$K$4&amp;"_"&amp;AC$33,データシート1!$A:$BT,MATCH("aa_"&amp;$S45,データシート1!$A$1:$BT$1,0),0)</f>
        <v>64.890659218385906</v>
      </c>
      <c r="AD45" s="900">
        <f>VLOOKUP(年度マスタ!$K$4&amp;"_"&amp;AD$33,データシート1!$A:$BT,MATCH("aa_"&amp;$S45,データシート1!$A$1:$BT$1,0),0)</f>
        <v>64.174535700952006</v>
      </c>
      <c r="AE45" s="900">
        <f>VLOOKUP(年度マスタ!$K$4&amp;"_"&amp;AE$33,データシート1!$A:$BT,MATCH("aa_"&amp;$S45,データシート1!$A$1:$BT$1,0),0)</f>
        <v>63.041556978265476</v>
      </c>
      <c r="AF45" s="900">
        <f>VLOOKUP(年度マスタ!$K$4&amp;"_"&amp;AF$33,データシート1!$A:$BT,MATCH("aa_"&amp;$S45,データシート1!$A$1:$BT$1,0),0)</f>
        <v>61.479777210716399</v>
      </c>
      <c r="AG45" s="900">
        <f>VLOOKUP(年度マスタ!$K$4&amp;"_"&amp;AG$33,データシート1!$A:$BT,MATCH("aa_"&amp;$S45,データシート1!$A$1:$BT$1,0),0)</f>
        <v>57.6072831250967</v>
      </c>
      <c r="AH45" s="900">
        <f>VLOOKUP(年度マスタ!$K$4&amp;"_"&amp;AH$33,データシート1!$A:$BT,MATCH("aa_"&amp;$S45,データシート1!$A$1:$BT$1,0),0)</f>
        <v>56.618262488522902</v>
      </c>
      <c r="AI45" s="900">
        <f>VLOOKUP(年度マスタ!$K$4&amp;"_"&amp;AI$33,データシート1!$A:$BT,MATCH("aa_"&amp;$S45,データシート1!$A$1:$BT$1,0),0)</f>
        <v>54.265798916110697</v>
      </c>
      <c r="AJ45" s="900">
        <f>VLOOKUP(年度マスタ!$K$4&amp;"_"&amp;AJ$33,データシート1!$A:$BT,MATCH("aa_"&amp;$S45,データシート1!$A$1:$BT$1,0),0)</f>
        <v>53.49473489439</v>
      </c>
      <c r="AK45" s="901">
        <f>VLOOKUP(年度マスタ!$K$4&amp;"_"&amp;AK$33,データシート1!$A:$BT,MATCH("aa_"&amp;$S45,データシート1!$A$1:$BT$1,0),0)</f>
        <v>53.891749754842714</v>
      </c>
      <c r="AL45" s="330"/>
      <c r="AW45" s="17" t="str">
        <f>AW48</f>
        <v>世田谷区</v>
      </c>
      <c r="AX45" s="1010">
        <f t="shared" ref="AX45:BB45" si="15">AX48/$BC48</f>
        <v>2.417498160652632E-2</v>
      </c>
      <c r="AY45" s="1010">
        <f t="shared" si="15"/>
        <v>0.32829988417475231</v>
      </c>
      <c r="AZ45" s="1010">
        <f t="shared" si="15"/>
        <v>0.42122349100908063</v>
      </c>
      <c r="BA45" s="1010">
        <f t="shared" si="15"/>
        <v>0.17346544277801321</v>
      </c>
      <c r="BB45" s="1010">
        <f t="shared" si="15"/>
        <v>5.2836200431627657E-2</v>
      </c>
      <c r="BC45" s="1010">
        <f t="shared" ref="BC45" si="16">SUM(AX45:BB45)</f>
        <v>1.0000000000000002</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76.521006358027819</v>
      </c>
      <c r="Y47" s="903">
        <f>VLOOKUP(年度マスタ!$K$4&amp;"_"&amp;Y$33,データシート1!$A:$BT,MATCH("aa_"&amp;$S47,データシート1!$A$1:$BT$1,0),0)</f>
        <v>87.998728564188056</v>
      </c>
      <c r="Z47" s="903">
        <f>VLOOKUP(年度マスタ!$K$4&amp;"_"&amp;Z$33,データシート1!$A:$BT,MATCH("aa_"&amp;$S47,データシート1!$A$1:$BT$1,0),0)</f>
        <v>86.707188325349478</v>
      </c>
      <c r="AA47" s="903">
        <f>VLOOKUP(年度マスタ!$K$4&amp;"_"&amp;AA$33,データシート1!$A:$BT,MATCH("aa_"&amp;$S47,データシート1!$A$1:$BT$1,0),0)</f>
        <v>90.608587361607235</v>
      </c>
      <c r="AB47" s="903">
        <f>VLOOKUP(年度マスタ!$K$4&amp;"_"&amp;AB$33,データシート1!$A:$BT,MATCH("aa_"&amp;$S47,データシート1!$A$1:$BT$1,0),0)</f>
        <v>99.029406908402166</v>
      </c>
      <c r="AC47" s="903">
        <f>VLOOKUP(年度マスタ!$K$4&amp;"_"&amp;AC$33,データシート1!$A:$BT,MATCH("aa_"&amp;$S47,データシート1!$A$1:$BT$1,0),0)</f>
        <v>94.100258703969615</v>
      </c>
      <c r="AD47" s="903">
        <f>VLOOKUP(年度マスタ!$K$4&amp;"_"&amp;AD$33,データシート1!$A:$BT,MATCH("aa_"&amp;$S47,データシート1!$A$1:$BT$1,0),0)</f>
        <v>101.5940145257434</v>
      </c>
      <c r="AE47" s="903">
        <f>VLOOKUP(年度マスタ!$K$4&amp;"_"&amp;AE$33,データシート1!$A:$BT,MATCH("aa_"&amp;$S47,データシート1!$A$1:$BT$1,0),0)</f>
        <v>126.89619301377277</v>
      </c>
      <c r="AF47" s="903">
        <f>VLOOKUP(年度マスタ!$K$4&amp;"_"&amp;AF$33,データシート1!$A:$BT,MATCH("aa_"&amp;$S47,データシート1!$A$1:$BT$1,0),0)</f>
        <v>133.59589008608398</v>
      </c>
      <c r="AG47" s="903">
        <f>VLOOKUP(年度マスタ!$K$4&amp;"_"&amp;AG$33,データシート1!$A:$BT,MATCH("aa_"&amp;$S47,データシート1!$A$1:$BT$1,0),0)</f>
        <v>137.08972730926027</v>
      </c>
      <c r="AH47" s="903">
        <f>VLOOKUP(年度マスタ!$K$4&amp;"_"&amp;AH$33,データシート1!$A:$BT,MATCH("aa_"&amp;$S47,データシート1!$A$1:$BT$1,0),0)</f>
        <v>142.60508269231323</v>
      </c>
      <c r="AI47" s="903">
        <f>VLOOKUP(年度マスタ!$K$4&amp;"_"&amp;AI$33,データシート1!$A:$BT,MATCH("aa_"&amp;$S47,データシート1!$A$1:$BT$1,0),0)</f>
        <v>134.45270378868631</v>
      </c>
      <c r="AJ47" s="903">
        <f>VLOOKUP(年度マスタ!$K$4&amp;"_"&amp;AJ$33,データシート1!$A:$BT,MATCH("aa_"&amp;$S47,データシート1!$A$1:$BT$1,0),0)</f>
        <v>129.01698482321211</v>
      </c>
      <c r="AK47" s="904">
        <f>VLOOKUP(年度マスタ!$K$4&amp;"_"&amp;AK$33,データシート1!$A:$BT,MATCH("aa_"&amp;$S47,データシート1!$A$1:$BT$1,0),0)</f>
        <v>145.04221286953319</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世田谷区</v>
      </c>
      <c r="AX48" s="1011">
        <f>SUM(AY39:BA39)</f>
        <v>66.363455351568376</v>
      </c>
      <c r="AY48" s="1011">
        <f>BB39</f>
        <v>901.22569935997615</v>
      </c>
      <c r="AZ48" s="1011">
        <f>BC39</f>
        <v>1156.3130344250776</v>
      </c>
      <c r="BA48" s="1011">
        <f>SUM(BD39:BG39)</f>
        <v>476.18510550307855</v>
      </c>
      <c r="BB48" s="1011">
        <f>BH39</f>
        <v>145.04221286953319</v>
      </c>
      <c r="BC48" s="1011">
        <f>SUM(AX48:BB48)</f>
        <v>2745.1295075092335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2745.1295075092335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66.363455351568376</v>
      </c>
      <c r="P52" s="453">
        <f t="shared" ref="P52:P64" si="18">O52/$O$51</f>
        <v>2.417498160652632E-2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17.299504635116854</v>
      </c>
      <c r="P53" s="454">
        <f t="shared" si="18"/>
        <v>6.3018901613911072E-3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31.742928641838407</v>
      </c>
      <c r="P54" s="454">
        <f t="shared" si="18"/>
        <v>1.1563362877782785E-2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17.321022074613115</v>
      </c>
      <c r="P55" s="454">
        <f t="shared" si="18"/>
        <v>6.3097285673524295E-3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901.22569935997615</v>
      </c>
      <c r="P56" s="453">
        <f t="shared" si="18"/>
        <v>0.32829988417475231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1156.3130344250776</v>
      </c>
      <c r="P57" s="453">
        <f t="shared" si="18"/>
        <v>0.42122349100908063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476.18510550307855</v>
      </c>
      <c r="P58" s="453">
        <f t="shared" si="18"/>
        <v>0.17346544277801321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422.29335574823585</v>
      </c>
      <c r="P59" s="454">
        <f t="shared" si="18"/>
        <v>0.15383367327226743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287.10269584079583</v>
      </c>
      <c r="P60" s="454">
        <f t="shared" si="18"/>
        <v>0.10458621170893161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135.19065990744005</v>
      </c>
      <c r="P61" s="454">
        <f t="shared" si="18"/>
        <v>4.924746156333585E-2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53.891749754842714</v>
      </c>
      <c r="P62" s="454">
        <f t="shared" si="18"/>
        <v>1.9631769505745786E-2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145.04221286953319</v>
      </c>
      <c r="P64" s="612">
        <f t="shared" si="18"/>
        <v>5.2836200431627657E-2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世田谷区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386.44900000000001</v>
      </c>
      <c r="AI7" s="78">
        <f>VLOOKUP(年度マスタ!$K$4&amp;"_"&amp;$AG7,データシート1!$A:$BT,MATCH("ab_"&amp;AI$2,データシート1!$A$1:$BT$1,0),0)</f>
        <v>14460</v>
      </c>
      <c r="AJ7" s="78">
        <f>VLOOKUP(年度マスタ!$K$4&amp;"_"&amp;$AG7,データシート1!$A:$BT,MATCH("ab_"&amp;AJ$2,データシート1!$A$1:$BT$1,0),0)</f>
        <v>191</v>
      </c>
      <c r="AK7" s="78">
        <f>VLOOKUP(年度マスタ!$K$4&amp;"_"&amp;$AG7,データシート1!$A:$BT,MATCH("ab_"&amp;AK$2,データシート1!$A$1:$BT$1,0),0)</f>
        <v>240628</v>
      </c>
      <c r="AL7" s="78">
        <f>VLOOKUP(年度マスタ!$K$4&amp;"_"&amp;$AG7,データシート1!$A:$BT,MATCH("ab_"&amp;AL$2,データシート1!$A$1:$BT$1,0),0)</f>
        <v>433809</v>
      </c>
      <c r="AM7" s="78">
        <f>VLOOKUP(年度マスタ!$K$4&amp;"_"&amp;$AG7,データシート1!$A:$BT,MATCH("ab_"&amp;AM$2,データシート1!$A$1:$BT$1,0),0)</f>
        <v>209520</v>
      </c>
      <c r="AN7" s="78">
        <f>VLOOKUP(年度マスタ!$K$4&amp;"_"&amp;$AG7,データシート1!$A:$BT,MATCH("ab_"&amp;AN$2,データシート1!$A$1:$BT$1,0),0)</f>
        <v>32538</v>
      </c>
      <c r="AO7" s="78">
        <f>VLOOKUP(年度マスタ!$K$4&amp;"_"&amp;$AG7,データシート1!$A:$BT,MATCH("ab_"&amp;AO$2,データシート1!$A$1:$BT$1,0),0)</f>
        <v>833015</v>
      </c>
      <c r="AP7" s="78">
        <f>VLOOKUP(年度マスタ!$K$4&amp;"_"&amp;$AG7,データシート1!$A:$BT,MATCH("ab_"&amp;AP$2,データシート1!$A$1:$BT$1,0),0)</f>
        <v>0</v>
      </c>
      <c r="AQ7" s="954">
        <f>VLOOKUP(年度マスタ!$K$4&amp;"_"&amp;$AG7,データシート1!$A:$BT,MATCH("ab_"&amp;AQ$2,データシート1!$A$1:$BT$1,0),0)</f>
        <v>76.521006358027819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391.69029999999998</v>
      </c>
      <c r="AI8" s="78">
        <f>VLOOKUP(年度マスタ!$K$4&amp;"_"&amp;$AG8,データシート1!$A:$BT,MATCH("ab_"&amp;AI$2,データシート1!$A$1:$BT$1,0),0)</f>
        <v>14460</v>
      </c>
      <c r="AJ8" s="78">
        <f>VLOOKUP(年度マスタ!$K$4&amp;"_"&amp;$AG8,データシート1!$A:$BT,MATCH("ab_"&amp;AJ$2,データシート1!$A$1:$BT$1,0),0)</f>
        <v>191</v>
      </c>
      <c r="AK8" s="78">
        <f>VLOOKUP(年度マスタ!$K$4&amp;"_"&amp;$AG8,データシート1!$A:$BT,MATCH("ab_"&amp;AK$2,データシート1!$A$1:$BT$1,0),0)</f>
        <v>240628</v>
      </c>
      <c r="AL8" s="78">
        <f>VLOOKUP(年度マスタ!$K$4&amp;"_"&amp;$AG8,データシート1!$A:$BT,MATCH("ab_"&amp;AL$2,データシート1!$A$1:$BT$1,0),0)</f>
        <v>435790</v>
      </c>
      <c r="AM8" s="78">
        <f>VLOOKUP(年度マスタ!$K$4&amp;"_"&amp;$AG8,データシート1!$A:$BT,MATCH("ab_"&amp;AM$2,データシート1!$A$1:$BT$1,0),0)</f>
        <v>207289</v>
      </c>
      <c r="AN8" s="78">
        <f>VLOOKUP(年度マスタ!$K$4&amp;"_"&amp;$AG8,データシート1!$A:$BT,MATCH("ab_"&amp;AN$2,データシート1!$A$1:$BT$1,0),0)</f>
        <v>31953</v>
      </c>
      <c r="AO8" s="78">
        <f>VLOOKUP(年度マスタ!$K$4&amp;"_"&amp;$AG8,データシート1!$A:$BT,MATCH("ab_"&amp;AO$2,データシート1!$A$1:$BT$1,0),0)</f>
        <v>837185</v>
      </c>
      <c r="AP8" s="78">
        <f>VLOOKUP(年度マスタ!$K$4&amp;"_"&amp;$AG8,データシート1!$A:$BT,MATCH("ab_"&amp;AP$2,データシート1!$A$1:$BT$1,0),0)</f>
        <v>0</v>
      </c>
      <c r="AQ8" s="954">
        <f>VLOOKUP(年度マスタ!$K$4&amp;"_"&amp;$AG8,データシート1!$A:$BT,MATCH("ab_"&amp;AQ$2,データシート1!$A$1:$BT$1,0),0)</f>
        <v>87.998728564188056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392.70909999999998</v>
      </c>
      <c r="AI9" s="78">
        <f>VLOOKUP(年度マスタ!$K$4&amp;"_"&amp;$AG9,データシート1!$A:$BT,MATCH("ab_"&amp;AI$2,データシート1!$A$1:$BT$1,0),0)</f>
        <v>14460</v>
      </c>
      <c r="AJ9" s="78">
        <f>VLOOKUP(年度マスタ!$K$4&amp;"_"&amp;$AG9,データシート1!$A:$BT,MATCH("ab_"&amp;AJ$2,データシート1!$A$1:$BT$1,0),0)</f>
        <v>191</v>
      </c>
      <c r="AK9" s="78">
        <f>VLOOKUP(年度マスタ!$K$4&amp;"_"&amp;$AG9,データシート1!$A:$BT,MATCH("ab_"&amp;AK$2,データシート1!$A$1:$BT$1,0),0)</f>
        <v>240628</v>
      </c>
      <c r="AL9" s="78">
        <f>VLOOKUP(年度マスタ!$K$4&amp;"_"&amp;$AG9,データシート1!$A:$BT,MATCH("ab_"&amp;AL$2,データシート1!$A$1:$BT$1,0),0)</f>
        <v>438786</v>
      </c>
      <c r="AM9" s="78">
        <f>VLOOKUP(年度マスタ!$K$4&amp;"_"&amp;$AG9,データシート1!$A:$BT,MATCH("ab_"&amp;AM$2,データシート1!$A$1:$BT$1,0),0)</f>
        <v>206501</v>
      </c>
      <c r="AN9" s="78">
        <f>VLOOKUP(年度マスタ!$K$4&amp;"_"&amp;$AG9,データシート1!$A:$BT,MATCH("ab_"&amp;AN$2,データシート1!$A$1:$BT$1,0),0)</f>
        <v>31794</v>
      </c>
      <c r="AO9" s="78">
        <f>VLOOKUP(年度マスタ!$K$4&amp;"_"&amp;$AG9,データシート1!$A:$BT,MATCH("ab_"&amp;AO$2,データシート1!$A$1:$BT$1,0),0)</f>
        <v>842323</v>
      </c>
      <c r="AP9" s="78">
        <f>VLOOKUP(年度マスタ!$K$4&amp;"_"&amp;$AG9,データシート1!$A:$BT,MATCH("ab_"&amp;AP$2,データシート1!$A$1:$BT$1,0),0)</f>
        <v>0</v>
      </c>
      <c r="AQ9" s="954">
        <f>VLOOKUP(年度マスタ!$K$4&amp;"_"&amp;$AG9,データシート1!$A:$BT,MATCH("ab_"&amp;AQ$2,データシート1!$A$1:$BT$1,0),0)</f>
        <v>86.707188325349478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406.76330000000002</v>
      </c>
      <c r="AI10" s="78">
        <f>VLOOKUP(年度マスタ!$K$4&amp;"_"&amp;$AG10,データシート1!$A:$BT,MATCH("ab_"&amp;AI$2,データシート1!$A$1:$BT$1,0),0)</f>
        <v>14460</v>
      </c>
      <c r="AJ10" s="78">
        <f>VLOOKUP(年度マスタ!$K$4&amp;"_"&amp;$AG10,データシート1!$A:$BT,MATCH("ab_"&amp;AJ$2,データシート1!$A$1:$BT$1,0),0)</f>
        <v>191</v>
      </c>
      <c r="AK10" s="78">
        <f>VLOOKUP(年度マスタ!$K$4&amp;"_"&amp;$AG10,データシート1!$A:$BT,MATCH("ab_"&amp;AK$2,データシート1!$A$1:$BT$1,0),0)</f>
        <v>240628</v>
      </c>
      <c r="AL10" s="78">
        <f>VLOOKUP(年度マスタ!$K$4&amp;"_"&amp;$AG10,データシート1!$A:$BT,MATCH("ab_"&amp;AL$2,データシート1!$A$1:$BT$1,0),0)</f>
        <v>449771</v>
      </c>
      <c r="AM10" s="78">
        <f>VLOOKUP(年度マスタ!$K$4&amp;"_"&amp;$AG10,データシート1!$A:$BT,MATCH("ab_"&amp;AM$2,データシート1!$A$1:$BT$1,0),0)</f>
        <v>205592</v>
      </c>
      <c r="AN10" s="78">
        <f>VLOOKUP(年度マスタ!$K$4&amp;"_"&amp;$AG10,データシート1!$A:$BT,MATCH("ab_"&amp;AN$2,データシート1!$A$1:$BT$1,0),0)</f>
        <v>31356</v>
      </c>
      <c r="AO10" s="78">
        <f>VLOOKUP(年度マスタ!$K$4&amp;"_"&amp;$AG10,データシート1!$A:$BT,MATCH("ab_"&amp;AO$2,データシート1!$A$1:$BT$1,0),0)</f>
        <v>862840</v>
      </c>
      <c r="AP10" s="78">
        <f>VLOOKUP(年度マスタ!$K$4&amp;"_"&amp;$AG10,データシート1!$A:$BT,MATCH("ab_"&amp;AP$2,データシート1!$A$1:$BT$1,0),0)</f>
        <v>0</v>
      </c>
      <c r="AQ10" s="954">
        <f>VLOOKUP(年度マスタ!$K$4&amp;"_"&amp;$AG10,データシート1!$A:$BT,MATCH("ab_"&amp;AQ$2,データシート1!$A$1:$BT$1,0),0)</f>
        <v>90.608587361607235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377.45569999999998</v>
      </c>
      <c r="AI11" s="78">
        <f>VLOOKUP(年度マスタ!$K$4&amp;"_"&amp;$AG11,データシート1!$A:$BT,MATCH("ab_"&amp;AI$2,データシート1!$A$1:$BT$1,0),0)</f>
        <v>14460</v>
      </c>
      <c r="AJ11" s="78">
        <f>VLOOKUP(年度マスタ!$K$4&amp;"_"&amp;$AG11,データシート1!$A:$BT,MATCH("ab_"&amp;AJ$2,データシート1!$A$1:$BT$1,0),0)</f>
        <v>191</v>
      </c>
      <c r="AK11" s="78">
        <f>VLOOKUP(年度マスタ!$K$4&amp;"_"&amp;$AG11,データシート1!$A:$BT,MATCH("ab_"&amp;AK$2,データシート1!$A$1:$BT$1,0),0)</f>
        <v>240628</v>
      </c>
      <c r="AL11" s="78">
        <f>VLOOKUP(年度マスタ!$K$4&amp;"_"&amp;$AG11,データシート1!$A:$BT,MATCH("ab_"&amp;AL$2,データシート1!$A$1:$BT$1,0),0)</f>
        <v>451965</v>
      </c>
      <c r="AM11" s="78">
        <f>VLOOKUP(年度マスタ!$K$4&amp;"_"&amp;$AG11,データシート1!$A:$BT,MATCH("ab_"&amp;AM$2,データシート1!$A$1:$BT$1,0),0)</f>
        <v>205857</v>
      </c>
      <c r="AN11" s="78">
        <f>VLOOKUP(年度マスタ!$K$4&amp;"_"&amp;$AG11,データシート1!$A:$BT,MATCH("ab_"&amp;AN$2,データシート1!$A$1:$BT$1,0),0)</f>
        <v>31100</v>
      </c>
      <c r="AO11" s="78">
        <f>VLOOKUP(年度マスタ!$K$4&amp;"_"&amp;$AG11,データシート1!$A:$BT,MATCH("ab_"&amp;AO$2,データシート1!$A$1:$BT$1,0),0)</f>
        <v>867552</v>
      </c>
      <c r="AP11" s="78">
        <f>VLOOKUP(年度マスタ!$K$4&amp;"_"&amp;$AG11,データシート1!$A:$BT,MATCH("ab_"&amp;AP$2,データシート1!$A$1:$BT$1,0),0)</f>
        <v>0</v>
      </c>
      <c r="AQ11" s="954">
        <f>VLOOKUP(年度マスタ!$K$4&amp;"_"&amp;$AG11,データシート1!$A:$BT,MATCH("ab_"&amp;AQ$2,データシート1!$A$1:$BT$1,0),0)</f>
        <v>99.029406908402166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396.33370000000002</v>
      </c>
      <c r="AI12" s="78">
        <f>VLOOKUP(年度マスタ!$K$4&amp;"_"&amp;$AG12,データシート1!$A:$BT,MATCH("ab_"&amp;AI$2,データシート1!$A$1:$BT$1,0),0)</f>
        <v>14713</v>
      </c>
      <c r="AJ12" s="78">
        <f>VLOOKUP(年度マスタ!$K$4&amp;"_"&amp;$AG12,データシート1!$A:$BT,MATCH("ab_"&amp;AJ$2,データシート1!$A$1:$BT$1,0),0)</f>
        <v>291</v>
      </c>
      <c r="AK12" s="78">
        <f>VLOOKUP(年度マスタ!$K$4&amp;"_"&amp;$AG12,データシート1!$A:$BT,MATCH("ab_"&amp;AK$2,データシート1!$A$1:$BT$1,0),0)</f>
        <v>266710</v>
      </c>
      <c r="AL12" s="78">
        <f>VLOOKUP(年度マスタ!$K$4&amp;"_"&amp;$AG12,データシート1!$A:$BT,MATCH("ab_"&amp;AL$2,データシート1!$A$1:$BT$1,0),0)</f>
        <v>455473</v>
      </c>
      <c r="AM12" s="78">
        <f>VLOOKUP(年度マスタ!$K$4&amp;"_"&amp;$AG12,データシート1!$A:$BT,MATCH("ab_"&amp;AM$2,データシート1!$A$1:$BT$1,0),0)</f>
        <v>204379</v>
      </c>
      <c r="AN12" s="78">
        <f>VLOOKUP(年度マスタ!$K$4&amp;"_"&amp;$AG12,データシート1!$A:$BT,MATCH("ab_"&amp;AN$2,データシート1!$A$1:$BT$1,0),0)</f>
        <v>30786</v>
      </c>
      <c r="AO12" s="78">
        <f>VLOOKUP(年度マスタ!$K$4&amp;"_"&amp;$AG12,データシート1!$A:$BT,MATCH("ab_"&amp;AO$2,データシート1!$A$1:$BT$1,0),0)</f>
        <v>874332</v>
      </c>
      <c r="AP12" s="78">
        <f>VLOOKUP(年度マスタ!$K$4&amp;"_"&amp;$AG12,データシート1!$A:$BT,MATCH("ab_"&amp;AP$2,データシート1!$A$1:$BT$1,0),0)</f>
        <v>0</v>
      </c>
      <c r="AQ12" s="954">
        <f>VLOOKUP(年度マスタ!$K$4&amp;"_"&amp;$AG12,データシート1!$A:$BT,MATCH("ab_"&amp;AQ$2,データシート1!$A$1:$BT$1,0),0)</f>
        <v>94.100258703969615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426.80489999999998</v>
      </c>
      <c r="AI13" s="78">
        <f>VLOOKUP(年度マスタ!$K$4&amp;"_"&amp;$AG13,データシート1!$A:$BT,MATCH("ab_"&amp;AI$2,データシート1!$A$1:$BT$1,0),0)</f>
        <v>14713</v>
      </c>
      <c r="AJ13" s="78">
        <f>VLOOKUP(年度マスタ!$K$4&amp;"_"&amp;$AG13,データシート1!$A:$BT,MATCH("ab_"&amp;AJ$2,データシート1!$A$1:$BT$1,0),0)</f>
        <v>291</v>
      </c>
      <c r="AK13" s="78">
        <f>VLOOKUP(年度マスタ!$K$4&amp;"_"&amp;$AG13,データシート1!$A:$BT,MATCH("ab_"&amp;AK$2,データシート1!$A$1:$BT$1,0),0)</f>
        <v>266710</v>
      </c>
      <c r="AL13" s="78">
        <f>VLOOKUP(年度マスタ!$K$4&amp;"_"&amp;$AG13,データシート1!$A:$BT,MATCH("ab_"&amp;AL$2,データシート1!$A$1:$BT$1,0),0)</f>
        <v>461518</v>
      </c>
      <c r="AM13" s="78">
        <f>VLOOKUP(年度マスタ!$K$4&amp;"_"&amp;$AG13,データシート1!$A:$BT,MATCH("ab_"&amp;AM$2,データシート1!$A$1:$BT$1,0),0)</f>
        <v>203618</v>
      </c>
      <c r="AN13" s="78">
        <f>VLOOKUP(年度マスタ!$K$4&amp;"_"&amp;$AG13,データシート1!$A:$BT,MATCH("ab_"&amp;AN$2,データシート1!$A$1:$BT$1,0),0)</f>
        <v>30427</v>
      </c>
      <c r="AO13" s="78">
        <f>VLOOKUP(年度マスタ!$K$4&amp;"_"&amp;$AG13,データシート1!$A:$BT,MATCH("ab_"&amp;AO$2,データシート1!$A$1:$BT$1,0),0)</f>
        <v>883289</v>
      </c>
      <c r="AP13" s="78">
        <f>VLOOKUP(年度マスタ!$K$4&amp;"_"&amp;$AG13,データシート1!$A:$BT,MATCH("ab_"&amp;AP$2,データシート1!$A$1:$BT$1,0),0)</f>
        <v>0</v>
      </c>
      <c r="AQ13" s="954">
        <f>VLOOKUP(年度マスタ!$K$4&amp;"_"&amp;$AG13,データシート1!$A:$BT,MATCH("ab_"&amp;AQ$2,データシート1!$A$1:$BT$1,0),0)</f>
        <v>101.5940145257434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396.40269999999998</v>
      </c>
      <c r="AI14" s="78">
        <f>VLOOKUP(年度マスタ!$K$4&amp;"_"&amp;$AG14,データシート1!$A:$BT,MATCH("ab_"&amp;AI$2,データシート1!$A$1:$BT$1,0),0)</f>
        <v>14713</v>
      </c>
      <c r="AJ14" s="78">
        <f>VLOOKUP(年度マスタ!$K$4&amp;"_"&amp;$AG14,データシート1!$A:$BT,MATCH("ab_"&amp;AJ$2,データシート1!$A$1:$BT$1,0),0)</f>
        <v>291</v>
      </c>
      <c r="AK14" s="78">
        <f>VLOOKUP(年度マスタ!$K$4&amp;"_"&amp;$AG14,データシート1!$A:$BT,MATCH("ab_"&amp;AK$2,データシート1!$A$1:$BT$1,0),0)</f>
        <v>266710</v>
      </c>
      <c r="AL14" s="78">
        <f>VLOOKUP(年度マスタ!$K$4&amp;"_"&amp;$AG14,データシート1!$A:$BT,MATCH("ab_"&amp;AL$2,データシート1!$A$1:$BT$1,0),0)</f>
        <v>467605</v>
      </c>
      <c r="AM14" s="78">
        <f>VLOOKUP(年度マスタ!$K$4&amp;"_"&amp;$AG14,データシート1!$A:$BT,MATCH("ab_"&amp;AM$2,データシート1!$A$1:$BT$1,0),0)</f>
        <v>203061</v>
      </c>
      <c r="AN14" s="78">
        <f>VLOOKUP(年度マスタ!$K$4&amp;"_"&amp;$AG14,データシート1!$A:$BT,MATCH("ab_"&amp;AN$2,データシート1!$A$1:$BT$1,0),0)</f>
        <v>30446</v>
      </c>
      <c r="AO14" s="78">
        <f>VLOOKUP(年度マスタ!$K$4&amp;"_"&amp;$AG14,データシート1!$A:$BT,MATCH("ab_"&amp;AO$2,データシート1!$A$1:$BT$1,0),0)</f>
        <v>892535</v>
      </c>
      <c r="AP14" s="78">
        <f>VLOOKUP(年度マスタ!$K$4&amp;"_"&amp;$AG14,データシート1!$A:$BT,MATCH("ab_"&amp;AP$2,データシート1!$A$1:$BT$1,0),0)</f>
        <v>0</v>
      </c>
      <c r="AQ14" s="954">
        <f>VLOOKUP(年度マスタ!$K$4&amp;"_"&amp;$AG14,データシート1!$A:$BT,MATCH("ab_"&amp;AQ$2,データシート1!$A$1:$BT$1,0),0)</f>
        <v>126.8961930137728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389.46499999999997</v>
      </c>
      <c r="AI15" s="78">
        <f>VLOOKUP(年度マスタ!$K$4&amp;"_"&amp;$AG15,データシート1!$A:$BT,MATCH("ab_"&amp;AI$2,データシート1!$A$1:$BT$1,0),0)</f>
        <v>14713</v>
      </c>
      <c r="AJ15" s="78">
        <f>VLOOKUP(年度マスタ!$K$4&amp;"_"&amp;$AG15,データシート1!$A:$BT,MATCH("ab_"&amp;AJ$2,データシート1!$A$1:$BT$1,0),0)</f>
        <v>291</v>
      </c>
      <c r="AK15" s="78">
        <f>VLOOKUP(年度マスタ!$K$4&amp;"_"&amp;$AG15,データシート1!$A:$BT,MATCH("ab_"&amp;AK$2,データシート1!$A$1:$BT$1,0),0)</f>
        <v>266710</v>
      </c>
      <c r="AL15" s="78">
        <f>VLOOKUP(年度マスタ!$K$4&amp;"_"&amp;$AG15,データシート1!$A:$BT,MATCH("ab_"&amp;AL$2,データシート1!$A$1:$BT$1,0),0)</f>
        <v>473163</v>
      </c>
      <c r="AM15" s="78">
        <f>VLOOKUP(年度マスタ!$K$4&amp;"_"&amp;$AG15,データシート1!$A:$BT,MATCH("ab_"&amp;AM$2,データシート1!$A$1:$BT$1,0),0)</f>
        <v>202758</v>
      </c>
      <c r="AN15" s="78">
        <f>VLOOKUP(年度マスタ!$K$4&amp;"_"&amp;$AG15,データシート1!$A:$BT,MATCH("ab_"&amp;AN$2,データシート1!$A$1:$BT$1,0),0)</f>
        <v>30137</v>
      </c>
      <c r="AO15" s="78">
        <f>VLOOKUP(年度マスタ!$K$4&amp;"_"&amp;$AG15,データシート1!$A:$BT,MATCH("ab_"&amp;AO$2,データシート1!$A$1:$BT$1,0),0)</f>
        <v>900107</v>
      </c>
      <c r="AP15" s="78">
        <f>VLOOKUP(年度マスタ!$K$4&amp;"_"&amp;$AG15,データシート1!$A:$BT,MATCH("ab_"&amp;AP$2,データシート1!$A$1:$BT$1,0),0)</f>
        <v>0</v>
      </c>
      <c r="AQ15" s="954">
        <f>VLOOKUP(年度マスタ!$K$4&amp;"_"&amp;$AG15,データシート1!$A:$BT,MATCH("ab_"&amp;AQ$2,データシート1!$A$1:$BT$1,0),0)</f>
        <v>133.59589008608401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383.91340000000002</v>
      </c>
      <c r="AI16" s="78">
        <f>VLOOKUP(年度マスタ!$K$4&amp;"_"&amp;$AG16,データシート1!$A:$BT,MATCH("ab_"&amp;AI$2,データシート1!$A$1:$BT$1,0),0)</f>
        <v>14713</v>
      </c>
      <c r="AJ16" s="78">
        <f>VLOOKUP(年度マスタ!$K$4&amp;"_"&amp;$AG16,データシート1!$A:$BT,MATCH("ab_"&amp;AJ$2,データシート1!$A$1:$BT$1,0),0)</f>
        <v>291</v>
      </c>
      <c r="AK16" s="78">
        <f>VLOOKUP(年度マスタ!$K$4&amp;"_"&amp;$AG16,データシート1!$A:$BT,MATCH("ab_"&amp;AK$2,データシート1!$A$1:$BT$1,0),0)</f>
        <v>266710</v>
      </c>
      <c r="AL16" s="78">
        <f>VLOOKUP(年度マスタ!$K$4&amp;"_"&amp;$AG16,データシート1!$A:$BT,MATCH("ab_"&amp;AL$2,データシート1!$A$1:$BT$1,0),0)</f>
        <v>479792</v>
      </c>
      <c r="AM16" s="78">
        <f>VLOOKUP(年度マスタ!$K$4&amp;"_"&amp;$AG16,データシート1!$A:$BT,MATCH("ab_"&amp;AM$2,データシート1!$A$1:$BT$1,0),0)</f>
        <v>201809</v>
      </c>
      <c r="AN16" s="78">
        <f>VLOOKUP(年度マスタ!$K$4&amp;"_"&amp;$AG16,データシート1!$A:$BT,MATCH("ab_"&amp;AN$2,データシート1!$A$1:$BT$1,0),0)</f>
        <v>30203</v>
      </c>
      <c r="AO16" s="78">
        <f>VLOOKUP(年度マスタ!$K$4&amp;"_"&amp;$AG16,データシート1!$A:$BT,MATCH("ab_"&amp;AO$2,データシート1!$A$1:$BT$1,0),0)</f>
        <v>908907</v>
      </c>
      <c r="AP16" s="78">
        <f>VLOOKUP(年度マスタ!$K$4&amp;"_"&amp;$AG16,データシート1!$A:$BT,MATCH("ab_"&amp;AP$2,データシート1!$A$1:$BT$1,0),0)</f>
        <v>0</v>
      </c>
      <c r="AQ16" s="954">
        <f>VLOOKUP(年度マスタ!$K$4&amp;"_"&amp;$AG16,データシート1!$A:$BT,MATCH("ab_"&amp;AQ$2,データシート1!$A$1:$BT$1,0),0)</f>
        <v>137.0897273092603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372.60109999999997</v>
      </c>
      <c r="AI17" s="151">
        <f>VLOOKUP(年度マスタ!$K$4&amp;"_"&amp;$AG17,データシート1!$A:$BT,MATCH("ab_"&amp;AI$2,データシート1!$A$1:$BT$1,0),0)</f>
        <v>14713</v>
      </c>
      <c r="AJ17" s="151">
        <f>VLOOKUP(年度マスタ!$K$4&amp;"_"&amp;$AG17,データシート1!$A:$BT,MATCH("ab_"&amp;AJ$2,データシート1!$A$1:$BT$1,0),0)</f>
        <v>291</v>
      </c>
      <c r="AK17" s="151">
        <f>VLOOKUP(年度マスタ!$K$4&amp;"_"&amp;$AG17,データシート1!$A:$BT,MATCH("ab_"&amp;AK$2,データシート1!$A$1:$BT$1,0),0)</f>
        <v>266710</v>
      </c>
      <c r="AL17" s="151">
        <f>VLOOKUP(年度マスタ!$K$4&amp;"_"&amp;$AG17,データシート1!$A:$BT,MATCH("ab_"&amp;AL$2,データシート1!$A$1:$BT$1,0),0)</f>
        <v>487174</v>
      </c>
      <c r="AM17" s="151">
        <f>VLOOKUP(年度マスタ!$K$4&amp;"_"&amp;$AG17,データシート1!$A:$BT,MATCH("ab_"&amp;AM$2,データシート1!$A$1:$BT$1,0),0)</f>
        <v>200236</v>
      </c>
      <c r="AN17" s="151">
        <f>VLOOKUP(年度マスタ!$K$4&amp;"_"&amp;$AG17,データシート1!$A:$BT,MATCH("ab_"&amp;AN$2,データシート1!$A$1:$BT$1,0),0)</f>
        <v>29712</v>
      </c>
      <c r="AO17" s="151">
        <f>VLOOKUP(年度マスタ!$K$4&amp;"_"&amp;$AG17,データシート1!$A:$BT,MATCH("ab_"&amp;AO$2,データシート1!$A$1:$BT$1,0),0)</f>
        <v>917486</v>
      </c>
      <c r="AP17" s="151">
        <f>VLOOKUP(年度マスタ!$K$4&amp;"_"&amp;$AG17,データシート1!$A:$BT,MATCH("ab_"&amp;AP$2,データシート1!$A$1:$BT$1,0),0)</f>
        <v>0</v>
      </c>
      <c r="AQ17" s="955">
        <f>VLOOKUP(年度マスタ!$K$4&amp;"_"&amp;$AG17,データシート1!$A:$BT,MATCH("ab_"&amp;AQ$2,データシート1!$A$1:$BT$1,0),0)</f>
        <v>142.6050826923132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336.56740000000002</v>
      </c>
      <c r="AI18" s="78">
        <f>VLOOKUP(年度マスタ!$K$4&amp;"_"&amp;$AG18,データシート1!$A:$BT,MATCH("ab_"&amp;AI$2,データシート1!$A$1:$BT$1,0),0)</f>
        <v>15538</v>
      </c>
      <c r="AJ18" s="78">
        <f>VLOOKUP(年度マスタ!$K$4&amp;"_"&amp;$AG18,データシート1!$A:$BT,MATCH("ab_"&amp;AJ$2,データシート1!$A$1:$BT$1,0),0)</f>
        <v>232</v>
      </c>
      <c r="AK18" s="78">
        <f>VLOOKUP(年度マスタ!$K$4&amp;"_"&amp;$AG18,データシート1!$A:$BT,MATCH("ab_"&amp;AK$2,データシート1!$A$1:$BT$1,0),0)</f>
        <v>271913</v>
      </c>
      <c r="AL18" s="78">
        <f>VLOOKUP(年度マスタ!$K$4&amp;"_"&amp;$AG18,データシート1!$A:$BT,MATCH("ab_"&amp;AL$2,データシート1!$A$1:$BT$1,0),0)</f>
        <v>490342</v>
      </c>
      <c r="AM18" s="78">
        <f>VLOOKUP(年度マスタ!$K$4&amp;"_"&amp;$AG18,データシート1!$A:$BT,MATCH("ab_"&amp;AM$2,データシート1!$A$1:$BT$1,0),0)</f>
        <v>199586</v>
      </c>
      <c r="AN18" s="78">
        <f>VLOOKUP(年度マスタ!$K$4&amp;"_"&amp;$AG18,データシート1!$A:$BT,MATCH("ab_"&amp;AN$2,データシート1!$A$1:$BT$1,0),0)</f>
        <v>29665</v>
      </c>
      <c r="AO18" s="78">
        <f>VLOOKUP(年度マスタ!$K$4&amp;"_"&amp;$AG18,データシート1!$A:$BT,MATCH("ab_"&amp;AO$2,データシート1!$A$1:$BT$1,0),0)</f>
        <v>920372</v>
      </c>
      <c r="AP18" s="78">
        <f>VLOOKUP(年度マスタ!$K$4&amp;"_"&amp;$AG18,データシート1!$A:$BT,MATCH("ab_"&amp;AP$2,データシート1!$A$1:$BT$1,0),0)</f>
        <v>0</v>
      </c>
      <c r="AQ18" s="954">
        <f>VLOOKUP(年度マスタ!$K$4&amp;"_"&amp;$AG18,データシート1!$A:$BT,MATCH("ab_"&amp;AQ$2,データシート1!$A$1:$BT$1,0),0)</f>
        <v>134.45270378868631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469.47149999999999</v>
      </c>
      <c r="AI19" s="78">
        <f>VLOOKUP(年度マスタ!$K$4&amp;"_"&amp;$AG19,データシート1!$A:$BT,MATCH("ab_"&amp;AI$2,データシート1!$A$1:$BT$1,0),0)</f>
        <v>15538</v>
      </c>
      <c r="AJ19" s="78">
        <f>VLOOKUP(年度マスタ!$K$4&amp;"_"&amp;$AG19,データシート1!$A:$BT,MATCH("ab_"&amp;AJ$2,データシート1!$A$1:$BT$1,0),0)</f>
        <v>232</v>
      </c>
      <c r="AK19" s="78">
        <f>VLOOKUP(年度マスタ!$K$4&amp;"_"&amp;$AG19,データシート1!$A:$BT,MATCH("ab_"&amp;AK$2,データシート1!$A$1:$BT$1,0),0)</f>
        <v>271913</v>
      </c>
      <c r="AL19" s="78">
        <f>VLOOKUP(年度マスタ!$K$4&amp;"_"&amp;$AG19,データシート1!$A:$BT,MATCH("ab_"&amp;AL$2,データシート1!$A$1:$BT$1,0),0)</f>
        <v>489372</v>
      </c>
      <c r="AM19" s="78">
        <f>VLOOKUP(年度マスタ!$K$4&amp;"_"&amp;$AG19,データシート1!$A:$BT,MATCH("ab_"&amp;AM$2,データシート1!$A$1:$BT$1,0),0)</f>
        <v>200177</v>
      </c>
      <c r="AN19" s="78">
        <f>VLOOKUP(年度マスタ!$K$4&amp;"_"&amp;$AG19,データシート1!$A:$BT,MATCH("ab_"&amp;AN$2,データシート1!$A$1:$BT$1,0),0)</f>
        <v>29469</v>
      </c>
      <c r="AO19" s="78">
        <f>VLOOKUP(年度マスタ!$K$4&amp;"_"&amp;$AG19,データシート1!$A:$BT,MATCH("ab_"&amp;AO$2,データシート1!$A$1:$BT$1,0),0)</f>
        <v>916208</v>
      </c>
      <c r="AP19" s="78">
        <f>VLOOKUP(年度マスタ!$K$4&amp;"_"&amp;$AG19,データシート1!$A:$BT,MATCH("ab_"&amp;AP$2,データシート1!$A$1:$BT$1,0),0)</f>
        <v>0</v>
      </c>
      <c r="AQ19" s="954">
        <f>VLOOKUP(年度マスタ!$K$4&amp;"_"&amp;$AG19,データシート1!$A:$BT,MATCH("ab_"&amp;AQ$2,データシート1!$A$1:$BT$1,0),0)</f>
        <v>129.01698482321211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405.0514</v>
      </c>
      <c r="AI20" s="78">
        <f>VLOOKUP(年度マスタ!$K$4&amp;"_"&amp;$AG20,データシート1!$A:$BT,MATCH("ab_"&amp;AI$2,データシート1!$A$1:$BT$1,0),0)</f>
        <v>15538</v>
      </c>
      <c r="AJ20" s="78">
        <f>VLOOKUP(年度マスタ!$K$4&amp;"_"&amp;$AG20,データシート1!$A:$BT,MATCH("ab_"&amp;AJ$2,データシート1!$A$1:$BT$1,0),0)</f>
        <v>232</v>
      </c>
      <c r="AK20" s="78">
        <f>VLOOKUP(年度マスタ!$K$4&amp;"_"&amp;$AG20,データシート1!$A:$BT,MATCH("ab_"&amp;AK$2,データシート1!$A$1:$BT$1,0),0)</f>
        <v>271913</v>
      </c>
      <c r="AL20" s="78">
        <f>VLOOKUP(年度マスタ!$K$4&amp;"_"&amp;$AG20,データシート1!$A:$BT,MATCH("ab_"&amp;AL$2,データシート1!$A$1:$BT$1,0),0)</f>
        <v>491585</v>
      </c>
      <c r="AM20" s="78">
        <f>VLOOKUP(年度マスタ!$K$4&amp;"_"&amp;$AG20,データシート1!$A:$BT,MATCH("ab_"&amp;AM$2,データシート1!$A$1:$BT$1,0),0)</f>
        <v>200700</v>
      </c>
      <c r="AN20" s="78">
        <f>VLOOKUP(年度マスタ!$K$4&amp;"_"&amp;$AG20,データシート1!$A:$BT,MATCH("ab_"&amp;AN$2,データシート1!$A$1:$BT$1,0),0)</f>
        <v>29538</v>
      </c>
      <c r="AO20" s="78">
        <f>VLOOKUP(年度マスタ!$K$4&amp;"_"&amp;$AG20,データシート1!$A:$BT,MATCH("ab_"&amp;AO$2,データシート1!$A$1:$BT$1,0),0)</f>
        <v>915439</v>
      </c>
      <c r="AP20" s="78">
        <f>VLOOKUP(年度マスタ!$K$4&amp;"_"&amp;$AG20,データシート1!$A:$BT,MATCH("ab_"&amp;AP$2,データシート1!$A$1:$BT$1,0),0)</f>
        <v>0</v>
      </c>
      <c r="AQ20" s="954">
        <f>VLOOKUP(年度マスタ!$K$4&amp;"_"&amp;$AG20,データシート1!$A:$BT,MATCH("ab_"&amp;AQ$2,データシート1!$A$1:$BT$1,0),0)</f>
        <v>145.04221286953319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世田谷区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13112</v>
      </c>
      <c r="BF13" s="70" t="str">
        <f>年度マスタ!K4</f>
        <v>13112</v>
      </c>
      <c r="BG13" s="70" t="str">
        <f>年度マスタ!K4</f>
        <v>13112</v>
      </c>
      <c r="BH13" s="278" t="s">
        <v>195</v>
      </c>
      <c r="BI13" s="278" t="s">
        <v>195</v>
      </c>
      <c r="BJ13" s="278" t="s">
        <v>195</v>
      </c>
      <c r="BK13" s="278" t="str">
        <f>年度マスタ!K4</f>
        <v>13112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世田谷区</v>
      </c>
      <c r="BF14" s="70" t="str">
        <f>AP2</f>
        <v>世田谷区</v>
      </c>
      <c r="BG14" s="70" t="str">
        <f>AP2</f>
        <v>世田谷区</v>
      </c>
      <c r="BH14" s="70" t="s">
        <v>205</v>
      </c>
      <c r="BI14" s="70" t="s">
        <v>205</v>
      </c>
      <c r="BJ14" s="70" t="s">
        <v>205</v>
      </c>
      <c r="BK14" s="70" t="str">
        <f>AP2</f>
        <v>世田谷区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242.089</v>
      </c>
      <c r="AY17" s="165">
        <f>AX17</f>
        <v>242.089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167.61099999999999</v>
      </c>
      <c r="G21" s="877">
        <f t="shared" ref="G21:O21" si="5">SUM(G22,G26,G27,G28)</f>
        <v>170.93700000000001</v>
      </c>
      <c r="H21" s="877">
        <f t="shared" si="5"/>
        <v>280.90000000000003</v>
      </c>
      <c r="I21" s="877">
        <f t="shared" si="5"/>
        <v>268.44</v>
      </c>
      <c r="J21" s="877">
        <f t="shared" si="5"/>
        <v>259.09699999999998</v>
      </c>
      <c r="K21" s="877">
        <f t="shared" si="5"/>
        <v>279.43200000000002</v>
      </c>
      <c r="L21" s="877">
        <f t="shared" si="5"/>
        <v>265.387</v>
      </c>
      <c r="M21" s="877">
        <f t="shared" si="5"/>
        <v>265.56599999999997</v>
      </c>
      <c r="N21" s="877">
        <f t="shared" si="5"/>
        <v>267.07300000000004</v>
      </c>
      <c r="O21" s="877">
        <f t="shared" si="5"/>
        <v>247.52700000000002</v>
      </c>
      <c r="P21" s="878">
        <f>SUM(P22,P26,P27,P28)</f>
        <v>242.089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3.0329999999999999</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138.505</v>
      </c>
      <c r="AY22" s="165">
        <f>AX22</f>
        <v>138.505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3.0329999999999999</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103.584</v>
      </c>
      <c r="AZ23" s="164"/>
      <c r="BA23" s="70">
        <v>11</v>
      </c>
      <c r="BB23" s="70"/>
      <c r="BC23" s="70" t="s">
        <v>2294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1131.4672754866779</v>
      </c>
      <c r="AG24" s="877">
        <f t="shared" ref="AG24:AP24" si="11">AG25+AG29</f>
        <v>1185.7801756431218</v>
      </c>
      <c r="AH24" s="877">
        <f t="shared" si="11"/>
        <v>1250.9598772924094</v>
      </c>
      <c r="AI24" s="877">
        <f t="shared" si="11"/>
        <v>1272.9394319272496</v>
      </c>
      <c r="AJ24" s="877">
        <f t="shared" si="11"/>
        <v>1362.3052823175008</v>
      </c>
      <c r="AK24" s="877">
        <f t="shared" si="11"/>
        <v>1069.6159992935015</v>
      </c>
      <c r="AL24" s="877">
        <f t="shared" si="11"/>
        <v>1064.8459426078564</v>
      </c>
      <c r="AM24" s="877">
        <f t="shared" si="11"/>
        <v>1052.9248208869947</v>
      </c>
      <c r="AN24" s="877">
        <f t="shared" si="11"/>
        <v>1017.2812593233983</v>
      </c>
      <c r="AO24" s="877">
        <f t="shared" si="11"/>
        <v>901.77454191767072</v>
      </c>
      <c r="AP24" s="878">
        <f t="shared" si="11"/>
        <v>992.96136186991885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71.722292597705959</v>
      </c>
      <c r="AG25" s="879">
        <f>①CO2排出量の現状把握!AA35</f>
        <v>69.959907222949866</v>
      </c>
      <c r="AH25" s="879">
        <f>①CO2排出量の現状把握!AB35</f>
        <v>63.705475967754431</v>
      </c>
      <c r="AI25" s="879">
        <f>①CO2排出量の現状把握!AC35</f>
        <v>81.331453434625629</v>
      </c>
      <c r="AJ25" s="879">
        <f>①CO2排出量の現状把握!AD35</f>
        <v>94.506593353545682</v>
      </c>
      <c r="AK25" s="879">
        <f>①CO2排出量の現状把握!AE35</f>
        <v>93.084145521289173</v>
      </c>
      <c r="AL25" s="879">
        <f>①CO2排出量の現状把握!AF35</f>
        <v>85.137649027393266</v>
      </c>
      <c r="AM25" s="879">
        <f>①CO2排出量の現状把握!AG35</f>
        <v>80.686787473781351</v>
      </c>
      <c r="AN25" s="879">
        <f>①CO2排出量の現状把握!AH35</f>
        <v>76.597622530721736</v>
      </c>
      <c r="AO25" s="879">
        <f>①CO2排出量の現状把握!AI35</f>
        <v>64.794758762217484</v>
      </c>
      <c r="AP25" s="880">
        <f>①CO2排出量の現状把握!AJ35</f>
        <v>77.496279435915952</v>
      </c>
      <c r="AQ25" s="273"/>
      <c r="AV25" s="70" t="str">
        <f>AW25</f>
        <v>廃棄物原燃料以外</v>
      </c>
      <c r="AW25" s="70" t="str">
        <f>E59</f>
        <v>廃棄物原燃料以外</v>
      </c>
      <c r="AX25" s="287">
        <f t="shared" si="12"/>
        <v>103.584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167.61099999999999</v>
      </c>
      <c r="G26" s="879">
        <f>IFERROR(VLOOKUP(年度マスタ!$K$4&amp;"_"&amp;G$20,データシート1!$A:$BU,MATCH("ba_"&amp;$D26,データシート1!$A$1:$BU$1,0),0),0)</f>
        <v>170.93700000000001</v>
      </c>
      <c r="H26" s="879">
        <f>IFERROR(VLOOKUP(年度マスタ!$K$4&amp;"_"&amp;H$20,データシート1!$A:$BU,MATCH("ba_"&amp;$D26,データシート1!$A$1:$BU$1,0),0),0)</f>
        <v>280.90000000000003</v>
      </c>
      <c r="I26" s="879">
        <f>IFERROR(VLOOKUP(年度マスタ!$K$4&amp;"_"&amp;I$20,データシート1!$A:$BU,MATCH("ba_"&amp;$D26,データシート1!$A$1:$BU$1,0),0),0)</f>
        <v>265.40699999999998</v>
      </c>
      <c r="J26" s="879">
        <f>IFERROR(VLOOKUP(年度マスタ!$K$4&amp;"_"&amp;J$20,データシート1!$A:$BU,MATCH("ba_"&amp;$D26,データシート1!$A$1:$BU$1,0),0),0)</f>
        <v>259.09699999999998</v>
      </c>
      <c r="K26" s="879">
        <f>IFERROR(VLOOKUP(年度マスタ!$K$4&amp;"_"&amp;K$20,データシート1!$A:$BU,MATCH("ba_"&amp;$D26,データシート1!$A$1:$BU$1,0),0),0)</f>
        <v>279.43200000000002</v>
      </c>
      <c r="L26" s="879">
        <f>IFERROR(VLOOKUP(年度マスタ!$K$4&amp;"_"&amp;L$20,データシート1!$A:$BU,MATCH("ba_"&amp;$D26,データシート1!$A$1:$BU$1,0),0),0)</f>
        <v>265.387</v>
      </c>
      <c r="M26" s="879">
        <f>IFERROR(VLOOKUP(年度マスタ!$K$4&amp;"_"&amp;M$20,データシート1!$A:$BU,MATCH("ba_"&amp;$D26,データシート1!$A$1:$BU$1,0),0),0)</f>
        <v>265.56599999999997</v>
      </c>
      <c r="N26" s="879">
        <f>IFERROR(VLOOKUP(年度マスタ!$K$4&amp;"_"&amp;N$20,データシート1!$A:$BU,MATCH("ba_"&amp;$D26,データシート1!$A$1:$BU$1,0),0),0)</f>
        <v>267.07300000000004</v>
      </c>
      <c r="O26" s="879">
        <f>IFERROR(VLOOKUP(年度マスタ!$K$4&amp;"_"&amp;O$20,データシート1!$A:$BU,MATCH("ba_"&amp;$D26,データシート1!$A$1:$BU$1,0),0),0)</f>
        <v>247.52700000000002</v>
      </c>
      <c r="P26" s="880">
        <f>IFERROR(VLOOKUP(年度マスタ!$K$4&amp;"_"&amp;P$20,データシート1!$A:$BU,MATCH("ba_"&amp;$D26,データシート1!$A$1:$BU$1,0),0),0)</f>
        <v>242.089</v>
      </c>
      <c r="Z26" s="273"/>
      <c r="AB26" s="272"/>
      <c r="AC26" s="522"/>
      <c r="AD26" s="410"/>
      <c r="AE26" s="409" t="s">
        <v>184</v>
      </c>
      <c r="AF26" s="881">
        <f>①CO2排出量の現状把握!Z36</f>
        <v>31.65330386414227</v>
      </c>
      <c r="AG26" s="881">
        <f>①CO2排出量の現状把握!AA36</f>
        <v>30.405126260469579</v>
      </c>
      <c r="AH26" s="881">
        <f>①CO2排出量の現状把握!AB36</f>
        <v>29.158638822506681</v>
      </c>
      <c r="AI26" s="881">
        <f>①CO2排出量の現状把握!AC36</f>
        <v>26.69238561303758</v>
      </c>
      <c r="AJ26" s="881">
        <f>①CO2排出量の現状把握!AD36</f>
        <v>31.68570002497334</v>
      </c>
      <c r="AK26" s="881">
        <f>①CO2排出量の現状把握!AE36</f>
        <v>25.167734854945348</v>
      </c>
      <c r="AL26" s="881">
        <f>①CO2排出量の現状把握!AF36</f>
        <v>22.891474656316277</v>
      </c>
      <c r="AM26" s="881">
        <f>①CO2排出量の現状把握!AG36</f>
        <v>22.334835683466437</v>
      </c>
      <c r="AN26" s="881">
        <f>①CO2排出量の現状把握!AH36</f>
        <v>20.730661059395782</v>
      </c>
      <c r="AO26" s="881">
        <f>①CO2排出量の現状把握!AI36</f>
        <v>17.0499186883963</v>
      </c>
      <c r="AP26" s="882">
        <f>①CO2排出量の現状把握!AJ36</f>
        <v>24.107635344804205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31.91297969511108</v>
      </c>
      <c r="AG27" s="881">
        <f>①CO2排出量の現状把握!AA37</f>
        <v>31.479902740344361</v>
      </c>
      <c r="AH27" s="881">
        <f>①CO2排出量の現状把握!AB37</f>
        <v>27.14601020189383</v>
      </c>
      <c r="AI27" s="881">
        <f>①CO2排出量の現状把握!AC37</f>
        <v>28.887513801440981</v>
      </c>
      <c r="AJ27" s="881">
        <f>①CO2排出量の現状把握!AD37</f>
        <v>30.72226460428389</v>
      </c>
      <c r="AK27" s="881">
        <f>①CO2排出量の現状把握!AE37</f>
        <v>31.643574393200701</v>
      </c>
      <c r="AL27" s="881">
        <f>①CO2排出量の現状把握!AF37</f>
        <v>32.371932201245414</v>
      </c>
      <c r="AM27" s="881">
        <f>①CO2排出量の現状把握!AG37</f>
        <v>30.433575081099494</v>
      </c>
      <c r="AN27" s="881">
        <f>①CO2排出量の現状把握!AH37</f>
        <v>27.559471797970556</v>
      </c>
      <c r="AO27" s="881">
        <f>①CO2排出量の現状把握!AI37</f>
        <v>29.361791382123261</v>
      </c>
      <c r="AP27" s="882">
        <f>①CO2排出量の現状把握!AJ37</f>
        <v>33.629413827970964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8.1560090384526109</v>
      </c>
      <c r="AG28" s="881">
        <f>①CO2排出量の現状把握!AA38</f>
        <v>8.0748782221359257</v>
      </c>
      <c r="AH28" s="881">
        <f>①CO2排出量の現状把握!AB38</f>
        <v>7.4008269433539224</v>
      </c>
      <c r="AI28" s="881">
        <f>①CO2排出量の現状把握!AC38</f>
        <v>25.751554020147069</v>
      </c>
      <c r="AJ28" s="881">
        <f>①CO2排出量の現状把握!AD38</f>
        <v>32.098628724288453</v>
      </c>
      <c r="AK28" s="881">
        <f>①CO2排出量の現状把握!AE38</f>
        <v>36.272836273143135</v>
      </c>
      <c r="AL28" s="881">
        <f>①CO2排出量の現状把握!AF38</f>
        <v>29.874242169831579</v>
      </c>
      <c r="AM28" s="881">
        <f>①CO2排出量の現状把握!AG38</f>
        <v>27.918376709215416</v>
      </c>
      <c r="AN28" s="881">
        <f>①CO2排出量の現状把握!AH38</f>
        <v>28.307489673355406</v>
      </c>
      <c r="AO28" s="881">
        <f>①CO2排出量の現状把握!AI38</f>
        <v>18.383048691697923</v>
      </c>
      <c r="AP28" s="882">
        <f>①CO2排出量の現状把握!AJ38</f>
        <v>19.759230263140775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1059.7449828889719</v>
      </c>
      <c r="AG29" s="883">
        <f>①CO2排出量の現状把握!AA39</f>
        <v>1115.8202684201719</v>
      </c>
      <c r="AH29" s="883">
        <f>①CO2排出量の現状把握!AB39</f>
        <v>1187.254401324655</v>
      </c>
      <c r="AI29" s="883">
        <f>①CO2排出量の現状把握!AC39</f>
        <v>1191.6079784926239</v>
      </c>
      <c r="AJ29" s="883">
        <f>①CO2排出量の現状把握!AD39</f>
        <v>1267.7986889639551</v>
      </c>
      <c r="AK29" s="883">
        <f>①CO2排出量の現状把握!AE39</f>
        <v>976.53185377221234</v>
      </c>
      <c r="AL29" s="883">
        <f>①CO2排出量の現状把握!AF39</f>
        <v>979.70829358046319</v>
      </c>
      <c r="AM29" s="883">
        <f>①CO2排出量の現状把握!AG39</f>
        <v>972.23803341321332</v>
      </c>
      <c r="AN29" s="883">
        <f>①CO2排出量の現状把握!AH39</f>
        <v>940.68363679267657</v>
      </c>
      <c r="AO29" s="883">
        <f>①CO2排出量の現状把握!AI39</f>
        <v>836.97978315545322</v>
      </c>
      <c r="AP29" s="884">
        <f>①CO2排出量の現状把握!AJ39</f>
        <v>915.46508243400285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0.1481359678987671</v>
      </c>
      <c r="AG32" s="461">
        <f t="shared" si="16"/>
        <v>0.14415572423218354</v>
      </c>
      <c r="AH32" s="461">
        <f t="shared" si="16"/>
        <v>0.22454756950956967</v>
      </c>
      <c r="AI32" s="461">
        <f t="shared" si="16"/>
        <v>0.21088198956456064</v>
      </c>
      <c r="AJ32" s="461">
        <f t="shared" si="16"/>
        <v>0.19019011624122475</v>
      </c>
      <c r="AK32" s="461">
        <f t="shared" si="16"/>
        <v>0.26124515731306314</v>
      </c>
      <c r="AL32" s="461">
        <f t="shared" si="16"/>
        <v>0.24922572306568133</v>
      </c>
      <c r="AM32" s="461">
        <f t="shared" si="16"/>
        <v>0.25221743730600293</v>
      </c>
      <c r="AN32" s="461">
        <f t="shared" si="16"/>
        <v>0.26253604649871598</v>
      </c>
      <c r="AO32" s="461">
        <f t="shared" si="16"/>
        <v>0.27448878682427752</v>
      </c>
      <c r="AP32" s="461">
        <f t="shared" si="16"/>
        <v>0.2438050555603738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3.7291845551954028E-2</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0.1136279103700108</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0.15816163577682196</v>
      </c>
      <c r="AG37" s="460">
        <f t="shared" ref="AG37:AP37" si="21">IFERROR(IF(G26/AG29&gt;1,1,G26/AG29),0)</f>
        <v>0.15319402670648763</v>
      </c>
      <c r="AH37" s="460">
        <f t="shared" si="21"/>
        <v>0.23659630125320366</v>
      </c>
      <c r="AI37" s="460">
        <f t="shared" si="21"/>
        <v>0.22273013003465958</v>
      </c>
      <c r="AJ37" s="460">
        <f t="shared" si="21"/>
        <v>0.20436761944574497</v>
      </c>
      <c r="AK37" s="460">
        <f t="shared" si="21"/>
        <v>0.2861473478008848</v>
      </c>
      <c r="AL37" s="460">
        <f t="shared" si="21"/>
        <v>0.27088369235919285</v>
      </c>
      <c r="AM37" s="460">
        <f t="shared" si="21"/>
        <v>0.27314915779182558</v>
      </c>
      <c r="AN37" s="460">
        <f t="shared" si="21"/>
        <v>0.28391372992370018</v>
      </c>
      <c r="AO37" s="460">
        <f t="shared" si="21"/>
        <v>0.29573832604033945</v>
      </c>
      <c r="AP37" s="460">
        <f t="shared" si="21"/>
        <v>0.26444372881633366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5.0019999999999998</v>
      </c>
      <c r="BG40" s="952">
        <f t="shared" ref="BG40:BG51" si="22">BF40/BE40</f>
        <v>2.5009999999999999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0.25306060161213939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v>
      </c>
      <c r="BE41" s="845">
        <f>VLOOKUP(BE$13&amp;"_"&amp;$AV$8,データシート2!$A:$SI,MATCH($AV$5&amp;"_"&amp;$BA41&amp;$AV$6,データシート2!$A$1:$SI$1,0),0)</f>
        <v>2</v>
      </c>
      <c r="BF41" s="952">
        <f>VLOOKUP(BF$13&amp;"_"&amp;$AW$8,データシート2!$A:$SI,MATCH($AW$5&amp;"_"&amp;$BA41&amp;$AW$6,データシート2!$A$1:$SI$1,0),0)</f>
        <v>12.305999999999999</v>
      </c>
      <c r="BG41" s="952">
        <f t="shared" si="22"/>
        <v>6.1529999999999996</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0.72625237350381955</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10.696999999999999</v>
      </c>
      <c r="BG43" s="952">
        <f t="shared" si="22"/>
        <v>5.3484999999999996</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1.298104569573814</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4.7539999999999996</v>
      </c>
      <c r="BG44" s="952">
        <f t="shared" si="22"/>
        <v>4.7539999999999996</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0.97353609846256572</v>
      </c>
    </row>
    <row r="45" spans="2:63" ht="15.95" customHeight="1">
      <c r="B45" s="292"/>
      <c r="Z45" s="273"/>
      <c r="AB45" s="272"/>
      <c r="AQ45" s="273"/>
      <c r="BA45" s="70" t="s">
        <v>320</v>
      </c>
      <c r="BB45" s="70"/>
      <c r="BC45" s="70" t="s">
        <v>321</v>
      </c>
      <c r="BD45" s="70" t="str">
        <f t="shared" si="1"/>
        <v>K：不動産業，物品賃貸業(N=4)</v>
      </c>
      <c r="BE45" s="845">
        <f>VLOOKUP(BE$13&amp;"_"&amp;$AV$8,データシート2!$A:$SI,MATCH($AV$5&amp;"_"&amp;$BA45&amp;$AV$6,データシート2!$A$1:$SI$1,0),0)</f>
        <v>4</v>
      </c>
      <c r="BF45" s="952">
        <f>VLOOKUP(BF$13&amp;"_"&amp;$AW$8,データシート2!$A:$SI,MATCH($AW$5&amp;"_"&amp;$BA45&amp;$AW$6,データシート2!$A$1:$SI$1,0),0)</f>
        <v>23.719000000000001</v>
      </c>
      <c r="BG45" s="952">
        <f t="shared" si="22"/>
        <v>5.9297500000000003</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1.0994482299068593</v>
      </c>
    </row>
    <row r="46" spans="2:63" ht="15.95" customHeight="1">
      <c r="B46" s="292"/>
      <c r="Z46" s="273"/>
      <c r="AB46" s="272"/>
      <c r="AQ46" s="273"/>
      <c r="BA46" s="70" t="s">
        <v>322</v>
      </c>
      <c r="BB46" s="70"/>
      <c r="BC46" s="70" t="s">
        <v>323</v>
      </c>
      <c r="BD46" s="70" t="str">
        <f t="shared" si="1"/>
        <v>L：学術研究,専門･技術ｻｰﾋﾞｽ業(N=2)</v>
      </c>
      <c r="BE46" s="845">
        <f>VLOOKUP(BE$13&amp;"_"&amp;$AV$8,データシート2!$A:$SI,MATCH($AV$5&amp;"_"&amp;$BA46&amp;$AV$6,データシート2!$A$1:$SI$1,0),0)</f>
        <v>2</v>
      </c>
      <c r="BF46" s="952">
        <f>VLOOKUP(BF$13&amp;"_"&amp;$AW$8,データシート2!$A:$SI,MATCH($AW$5&amp;"_"&amp;$BA46&amp;$AW$6,データシート2!$A$1:$SI$1,0),0)</f>
        <v>10.526999999999999</v>
      </c>
      <c r="BG46" s="952">
        <f t="shared" si="22"/>
        <v>5.2634999999999996</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0.43630263322785795</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O：教育，学習支援業(N=8)</v>
      </c>
      <c r="BE49" s="845">
        <f>VLOOKUP(BE$13&amp;"_"&amp;$AV$8,データシート2!$A:$SI,MATCH($AV$5&amp;"_"&amp;$BA49&amp;$AV$6,データシート2!$A$1:$SI$1,0),0)</f>
        <v>8</v>
      </c>
      <c r="BF49" s="952">
        <f>VLOOKUP(BF$13&amp;"_"&amp;$AW$8,データシート2!$A:$SI,MATCH($AW$5&amp;"_"&amp;$BA49&amp;$AW$6,データシート2!$A$1:$SI$1,0),0)</f>
        <v>36.344999999999999</v>
      </c>
      <c r="BG49" s="952">
        <f t="shared" si="22"/>
        <v>4.5431249999999999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0.53199865231038035</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28.382000000000001</v>
      </c>
      <c r="BG50" s="952">
        <f t="shared" si="22"/>
        <v>9.4606666666666666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1.7065493455713159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105.078</v>
      </c>
      <c r="BG52" s="952">
        <f t="shared" ref="BG52" si="26">BF52/BE52</f>
        <v>52.539000000000001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1.9700360880320544</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5.2789999999999999</v>
      </c>
      <c r="BG53" s="952">
        <f t="shared" ref="BG53:BG63" si="29">BF53/BE53</f>
        <v>5.2789999999999999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1.1399125469631519</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167.61100000000002</v>
      </c>
      <c r="G55" s="885">
        <f t="shared" ref="G55:P55" si="32">SUM(G56,G57,G60,G61,G62,G63,G64,G65,)</f>
        <v>170.93700000000001</v>
      </c>
      <c r="H55" s="885">
        <f t="shared" si="32"/>
        <v>280.89999999999998</v>
      </c>
      <c r="I55" s="885">
        <f t="shared" si="32"/>
        <v>268.44</v>
      </c>
      <c r="J55" s="885">
        <f t="shared" si="32"/>
        <v>259.09699999999998</v>
      </c>
      <c r="K55" s="885">
        <f t="shared" si="32"/>
        <v>279.43200000000002</v>
      </c>
      <c r="L55" s="885">
        <f t="shared" si="32"/>
        <v>265.387</v>
      </c>
      <c r="M55" s="885">
        <f t="shared" si="32"/>
        <v>265.56599999999997</v>
      </c>
      <c r="N55" s="885">
        <f t="shared" si="32"/>
        <v>267.07299999999998</v>
      </c>
      <c r="O55" s="885">
        <f t="shared" si="32"/>
        <v>247.52699999999999</v>
      </c>
      <c r="P55" s="886">
        <f t="shared" si="32"/>
        <v>242.089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140.31100000000001</v>
      </c>
      <c r="G56" s="887">
        <f>IFERROR(VLOOKUP(年度マスタ!$K$4&amp;"_"&amp;G$54,データシート1!$A:$CE,MATCH("bc_"&amp;$C56,データシート1!$A$1:$CE$1,0),0),0)</f>
        <v>170.93700000000001</v>
      </c>
      <c r="H56" s="887">
        <f>IFERROR(VLOOKUP(年度マスタ!$K$4&amp;"_"&amp;H$54,データシート1!$A:$CE,MATCH("bc_"&amp;$C56,データシート1!$A$1:$CE$1,0),0),0)</f>
        <v>180.648</v>
      </c>
      <c r="I56" s="887">
        <f>IFERROR(VLOOKUP(年度マスタ!$K$4&amp;"_"&amp;I$54,データシート1!$A:$CE,MATCH("bc_"&amp;$C56,データシート1!$A$1:$CE$1,0),0),0)</f>
        <v>181.55699999999999</v>
      </c>
      <c r="J56" s="887">
        <f>IFERROR(VLOOKUP(年度マスタ!$K$4&amp;"_"&amp;J$54,データシート1!$A:$CE,MATCH("bc_"&amp;$C56,データシート1!$A$1:$CE$1,0),0),0)</f>
        <v>172.21199999999999</v>
      </c>
      <c r="K56" s="887">
        <f>IFERROR(VLOOKUP(年度マスタ!$K$4&amp;"_"&amp;K$54,データシート1!$A:$CE,MATCH("bc_"&amp;$C56,データシート1!$A$1:$CE$1,0),0),0)</f>
        <v>168.523</v>
      </c>
      <c r="L56" s="887">
        <f>IFERROR(VLOOKUP(年度マスタ!$K$4&amp;"_"&amp;L$54,データシート1!$A:$CE,MATCH("bc_"&amp;$C56,データシート1!$A$1:$CE$1,0),0),0)</f>
        <v>159.33199999999999</v>
      </c>
      <c r="M56" s="887">
        <f>IFERROR(VLOOKUP(年度マスタ!$K$4&amp;"_"&amp;M$54,データシート1!$A:$CE,MATCH("bc_"&amp;$C56,データシート1!$A$1:$CE$1,0),0),0)</f>
        <v>157.92099999999999</v>
      </c>
      <c r="N56" s="887">
        <f>IFERROR(VLOOKUP(年度マスタ!$K$4&amp;"_"&amp;N$54,データシート1!$A:$CE,MATCH("bc_"&amp;$C56,データシート1!$A$1:$CE$1,0),0),0)</f>
        <v>153.68600000000001</v>
      </c>
      <c r="O56" s="887">
        <f>IFERROR(VLOOKUP(年度マスタ!$K$4&amp;"_"&amp;O$54,データシート1!$A:$CE,MATCH("bc_"&amp;$C56,データシート1!$A$1:$CE$1,0),0),0)</f>
        <v>141.93199999999999</v>
      </c>
      <c r="P56" s="888">
        <f>IFERROR(VLOOKUP(年度マスタ!$K$4&amp;"_"&amp;P$54,データシート1!$A:$CE,MATCH("bc_"&amp;$C56,データシート1!$A$1:$CE$1,0),0),0)</f>
        <v>138.505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27.3</v>
      </c>
      <c r="G57" s="887">
        <f t="shared" ref="G57:J57" si="34">SUM(G58:G59)</f>
        <v>0</v>
      </c>
      <c r="H57" s="887">
        <f t="shared" si="34"/>
        <v>100.252</v>
      </c>
      <c r="I57" s="887">
        <f t="shared" si="34"/>
        <v>86.882999999999996</v>
      </c>
      <c r="J57" s="887">
        <f t="shared" si="34"/>
        <v>86.885000000000005</v>
      </c>
      <c r="K57" s="887">
        <f t="shared" ref="K57:O57" si="35">SUM(K58:K59)</f>
        <v>110.90900000000001</v>
      </c>
      <c r="L57" s="887">
        <f t="shared" si="35"/>
        <v>106.05500000000001</v>
      </c>
      <c r="M57" s="887">
        <f t="shared" si="35"/>
        <v>107.645</v>
      </c>
      <c r="N57" s="887">
        <f t="shared" si="35"/>
        <v>113.387</v>
      </c>
      <c r="O57" s="887">
        <f t="shared" si="35"/>
        <v>105.595</v>
      </c>
      <c r="P57" s="888">
        <f>SUM(P58:P59)</f>
        <v>103.584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27.3</v>
      </c>
      <c r="G59" s="889">
        <f>IFERROR(VLOOKUP(年度マスタ!$K$4&amp;"_"&amp;G$54,データシート1!$A:$CE,MATCH("bc_"&amp;$C59,データシート1!$A$1:$CE$1,0),0),0)</f>
        <v>0</v>
      </c>
      <c r="H59" s="889">
        <f>IFERROR(VLOOKUP(年度マスタ!$K$4&amp;"_"&amp;H$54,データシート1!$A:$CE,MATCH("bc_"&amp;$C59,データシート1!$A$1:$CE$1,0),0),0)</f>
        <v>100.252</v>
      </c>
      <c r="I59" s="889">
        <f>IFERROR(VLOOKUP(年度マスタ!$K$4&amp;"_"&amp;I$54,データシート1!$A:$CE,MATCH("bc_"&amp;$C59,データシート1!$A$1:$CE$1,0),0),0)</f>
        <v>86.882999999999996</v>
      </c>
      <c r="J59" s="889">
        <f>IFERROR(VLOOKUP(年度マスタ!$K$4&amp;"_"&amp;J$54,データシート1!$A:$CE,MATCH("bc_"&amp;$C59,データシート1!$A$1:$CE$1,0),0),0)</f>
        <v>86.885000000000005</v>
      </c>
      <c r="K59" s="889">
        <f>IFERROR(VLOOKUP(年度マスタ!$K$4&amp;"_"&amp;K$54,データシート1!$A:$CE,MATCH("bc_"&amp;$C59,データシート1!$A$1:$CE$1,0),0),0)</f>
        <v>110.90900000000001</v>
      </c>
      <c r="L59" s="889">
        <f>IFERROR(VLOOKUP(年度マスタ!$K$4&amp;"_"&amp;L$54,データシート1!$A:$CE,MATCH("bc_"&amp;$C59,データシート1!$A$1:$CE$1,0),0),0)</f>
        <v>106.05500000000001</v>
      </c>
      <c r="M59" s="889">
        <f>IFERROR(VLOOKUP(年度マスタ!$K$4&amp;"_"&amp;M$54,データシート1!$A:$CE,MATCH("bc_"&amp;$C59,データシート1!$A$1:$CE$1,0),0),0)</f>
        <v>107.645</v>
      </c>
      <c r="N59" s="889">
        <f>IFERROR(VLOOKUP(年度マスタ!$K$4&amp;"_"&amp;N$54,データシート1!$A:$CE,MATCH("bc_"&amp;$C59,データシート1!$A$1:$CE$1,0),0),0)</f>
        <v>113.387</v>
      </c>
      <c r="O59" s="889">
        <f>IFERROR(VLOOKUP(年度マスタ!$K$4&amp;"_"&amp;O$54,データシート1!$A:$CE,MATCH("bc_"&amp;$C59,データシート1!$A$1:$CE$1,0),0),0)</f>
        <v>105.595</v>
      </c>
      <c r="P59" s="890">
        <f>IFERROR(VLOOKUP(年度マスタ!$K$4&amp;"_"&amp;P$54,データシート1!$A:$CE,MATCH("bc_"&amp;$C59,データシート1!$A$1:$CE$1,0),0),0)</f>
        <v>103.584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世田谷区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21706.1</v>
      </c>
      <c r="K6" s="619">
        <f>VLOOKUP(年度マスタ!$K$4&amp;"_"&amp;K$5,データシート1!$A:$BT,MATCH("cb_"&amp;$G6,データシート1!$A$1:$BT$1,0),0)</f>
        <v>23272.1</v>
      </c>
      <c r="L6" s="619">
        <f>VLOOKUP(年度マスタ!$K$4&amp;"_"&amp;L$5,データシート1!$A:$BT,MATCH("cb_"&amp;$G6,データシート1!$A$1:$BT$1,0),0)</f>
        <v>24442.7</v>
      </c>
      <c r="M6" s="619">
        <f>VLOOKUP(年度マスタ!$K$4&amp;"_"&amp;M$5,データシート1!$A:$BT,MATCH("cb_"&amp;$G6,データシート1!$A$1:$BT$1,0),0)</f>
        <v>25714.099999999984</v>
      </c>
      <c r="N6" s="619">
        <f>VLOOKUP(年度マスタ!$K$4&amp;"_"&amp;N$5,データシート1!$A:$BT,MATCH("cb_"&amp;$G6,データシート1!$A$1:$BT$1,0),0)</f>
        <v>27185.89999999994</v>
      </c>
      <c r="O6" s="619">
        <f>VLOOKUP(年度マスタ!$K$4&amp;"_"&amp;O$5,データシート1!$A:$BT,MATCH("cb_"&amp;$G6,データシート1!$A$1:$BT$1,0),0)</f>
        <v>28897.999999999931</v>
      </c>
      <c r="P6" s="619">
        <f>VLOOKUP(年度マスタ!$K$4&amp;"_"&amp;P$5,データシート1!$A:$BT,MATCH("cb_"&amp;$G6,データシート1!$A$1:$BT$1,0),0)</f>
        <v>30845.999999999862</v>
      </c>
      <c r="Q6" s="619">
        <f>VLOOKUP(年度マスタ!$K$4&amp;"_"&amp;Q$5,データシート1!$A:$BT,MATCH("cb_"&amp;$G6,データシート1!$A$1:$BT$1,0),0)</f>
        <v>34067.699999999873</v>
      </c>
      <c r="R6" s="633">
        <f>VLOOKUP(年度マスタ!$K$4&amp;"_"&amp;R$5,データシート1!$A:$BT,MATCH("cb_"&amp;$G6,データシート1!$A$1:$BT$1,0),0)</f>
        <v>38182.399999999863</v>
      </c>
      <c r="S6" s="568"/>
      <c r="T6" s="190"/>
      <c r="U6" s="581"/>
      <c r="V6" s="195"/>
      <c r="W6" s="195"/>
      <c r="X6" s="195"/>
      <c r="Y6" s="196" t="s">
        <v>372</v>
      </c>
      <c r="Z6" s="663" t="s">
        <v>373</v>
      </c>
      <c r="AA6" s="663"/>
      <c r="AB6" s="663"/>
      <c r="AC6" s="664">
        <f>SUM(AC7:AC8)</f>
        <v>1265642</v>
      </c>
      <c r="AD6" s="664">
        <f>SUM(AD7:AD8)</f>
        <v>1698337.6410000003</v>
      </c>
      <c r="AE6" s="665">
        <f>$AD6*3600/100000000</f>
        <v>61.140155076000013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4531.5</v>
      </c>
      <c r="K7" s="617">
        <f>VLOOKUP(年度マスタ!$K$4&amp;"_"&amp;K$5,データシート1!$A:$BT,MATCH("cb_"&amp;$G7,データシート1!$A$1:$BT$1,0),0)</f>
        <v>5553.1</v>
      </c>
      <c r="L7" s="617">
        <f>VLOOKUP(年度マスタ!$K$4&amp;"_"&amp;L$5,データシート1!$A:$BT,MATCH("cb_"&amp;$G7,データシート1!$A$1:$BT$1,0),0)</f>
        <v>6239.1000000000049</v>
      </c>
      <c r="M7" s="617">
        <f>VLOOKUP(年度マスタ!$K$4&amp;"_"&amp;M$5,データシート1!$A:$BT,MATCH("cb_"&amp;$G7,データシート1!$A$1:$BT$1,0),0)</f>
        <v>6844.1</v>
      </c>
      <c r="N7" s="617">
        <f>VLOOKUP(年度マスタ!$K$4&amp;"_"&amp;N$5,データシート1!$A:$BT,MATCH("cb_"&amp;$G7,データシート1!$A$1:$BT$1,0),0)</f>
        <v>7461.8000000000029</v>
      </c>
      <c r="O7" s="617">
        <f>VLOOKUP(年度マスタ!$K$4&amp;"_"&amp;O$5,データシート1!$A:$BT,MATCH("cb_"&amp;$G7,データシート1!$A$1:$BT$1,0),0)</f>
        <v>7598.6000000000022</v>
      </c>
      <c r="P7" s="617">
        <f>VLOOKUP(年度マスタ!$K$4&amp;"_"&amp;P$5,データシート1!$A:$BT,MATCH("cb_"&amp;$G7,データシート1!$A$1:$BT$1,0),0)</f>
        <v>7598.6000000000022</v>
      </c>
      <c r="Q7" s="617">
        <f>VLOOKUP(年度マスタ!$K$4&amp;"_"&amp;Q$5,データシート1!$A:$BT,MATCH("cb_"&amp;$G7,データシート1!$A$1:$BT$1,0),0)</f>
        <v>7623.1000000000022</v>
      </c>
      <c r="R7" s="634">
        <f>VLOOKUP(年度マスタ!$K$4&amp;"_"&amp;R$5,データシート1!$A:$BT,MATCH("cb_"&amp;$G7,データシート1!$A$1:$BT$1,0),0)</f>
        <v>7681.4000000000024</v>
      </c>
      <c r="S7" s="568"/>
      <c r="T7" s="190"/>
      <c r="U7" s="581"/>
      <c r="V7" s="195"/>
      <c r="W7" s="195"/>
      <c r="X7" s="195"/>
      <c r="Y7" s="196" t="s">
        <v>375</v>
      </c>
      <c r="Z7" s="212" t="s">
        <v>376</v>
      </c>
      <c r="AA7" s="212"/>
      <c r="AB7" s="212"/>
      <c r="AC7" s="1022">
        <f>VLOOKUP(年度マスタ!$K$4&amp;"_"&amp;年度マスタ!$K$9,データシート3!A:AB,MATCH("ea_"&amp;$Y7&amp;"_設備",データシート3!$A$1:$AB$1,0),0)</f>
        <v>1252355</v>
      </c>
      <c r="AD7" s="1022">
        <f>VLOOKUP(年度マスタ!$K$4&amp;"_"&amp;年度マスタ!$K$9,データシート3!A:AB,MATCH("ea_"&amp;$Y7&amp;"_年間発電",データシート3!$A$1:$AB$1,0),0)/10^3</f>
        <v>1680651.8270000003</v>
      </c>
      <c r="AE7" s="554">
        <f t="shared" ref="AE7:AE16" si="0">$AD7*3600/100000000</f>
        <v>60.503465772000006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13287</v>
      </c>
      <c r="AD8" s="1022">
        <f>VLOOKUP(年度マスタ!$K$4&amp;"_"&amp;年度マスタ!$K$9,データシート3!A:AB,MATCH("ea_"&amp;$Y8&amp;"_年間発電",データシート3!$A$1:$AB$1,0),0)/10^3</f>
        <v>17685.813999999995</v>
      </c>
      <c r="AE8" s="554">
        <f t="shared" si="0"/>
        <v>0.63668930399999979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10162.5</v>
      </c>
      <c r="K11" s="654">
        <f>VLOOKUP(年度マスタ!$K$4&amp;"_"&amp;K$5,データシート1!$A:$BT,MATCH("cb_"&amp;$G11,データシート1!$A$1:$BT$1,0),0)</f>
        <v>10162.5</v>
      </c>
      <c r="L11" s="654">
        <f>VLOOKUP(年度マスタ!$K$4&amp;"_"&amp;L$5,データシート1!$A:$BT,MATCH("cb_"&amp;$G11,データシート1!$A$1:$BT$1,0),0)</f>
        <v>10162.5</v>
      </c>
      <c r="M11" s="654">
        <f>VLOOKUP(年度マスタ!$K$4&amp;"_"&amp;M$5,データシート1!$A:$BT,MATCH("cb_"&amp;$G11,データシート1!$A$1:$BT$1,0),0)</f>
        <v>10162.5</v>
      </c>
      <c r="N11" s="654">
        <f>VLOOKUP(年度マスタ!$K$4&amp;"_"&amp;N$5,データシート1!$A:$BT,MATCH("cb_"&amp;$G11,データシート1!$A$1:$BT$1,0),0)</f>
        <v>10162.5</v>
      </c>
      <c r="O11" s="654">
        <f>VLOOKUP(年度マスタ!$K$4&amp;"_"&amp;O$5,データシート1!$A:$BT,MATCH("cb_"&amp;$G11,データシート1!$A$1:$BT$1,0),0)</f>
        <v>10162.5</v>
      </c>
      <c r="P11" s="654">
        <f>VLOOKUP(年度マスタ!$K$4&amp;"_"&amp;P$5,データシート1!$A:$BT,MATCH("cb_"&amp;$G11,データシート1!$A$1:$BT$1,0),0)</f>
        <v>10162.5</v>
      </c>
      <c r="Q11" s="654">
        <f>VLOOKUP(年度マスタ!$K$4&amp;"_"&amp;Q$5,データシート1!$A:$BT,MATCH("cb_"&amp;$G11,データシート1!$A$1:$BT$1,0),0)</f>
        <v>10162.5</v>
      </c>
      <c r="R11" s="655">
        <f>VLOOKUP(年度マスタ!$K$4&amp;"_"&amp;R$5,データシート1!$A:$BT,MATCH("cb_"&amp;$G11,データシート1!$A$1:$BT$1,0),0)</f>
        <v>10162.5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36400.1</v>
      </c>
      <c r="K12" s="651">
        <f t="shared" ref="K12:Q12" si="1">SUM(K6:K11)</f>
        <v>38987.699999999997</v>
      </c>
      <c r="L12" s="651">
        <f t="shared" si="1"/>
        <v>40844.300000000003</v>
      </c>
      <c r="M12" s="651">
        <f t="shared" si="1"/>
        <v>42720.699999999983</v>
      </c>
      <c r="N12" s="651">
        <f t="shared" si="1"/>
        <v>44810.199999999939</v>
      </c>
      <c r="O12" s="651">
        <f t="shared" si="1"/>
        <v>46659.099999999933</v>
      </c>
      <c r="P12" s="651">
        <f t="shared" si="1"/>
        <v>48607.09999999986</v>
      </c>
      <c r="Q12" s="651">
        <f t="shared" si="1"/>
        <v>51853.299999999872</v>
      </c>
      <c r="R12" s="652">
        <f t="shared" ref="R12" si="2">SUM(R6:R11)</f>
        <v>56026.299999999865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55</v>
      </c>
      <c r="AD13" s="666">
        <f>SUM(AD14:AD16)</f>
        <v>336.03399999999999</v>
      </c>
      <c r="AE13" s="667">
        <f t="shared" si="0"/>
        <v>1.2097223999999998E-2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55</v>
      </c>
      <c r="AD16" s="1022">
        <f>VLOOKUP(年度マスタ!$K$4&amp;"_"&amp;年度マスタ!$K$9,データシート3!A:AB,MATCH("ea_"&amp;$Y16&amp;"_年間発電",データシート3!$A$1:$AB$1,0),0)/10^3</f>
        <v>336.03399999999999</v>
      </c>
      <c r="AE16" s="554">
        <f t="shared" si="0"/>
        <v>1.2097223999999998E-2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38.172135660000002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172.94064383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26049.924731999992</v>
      </c>
      <c r="K19" s="615">
        <f>K6*別紙!$C5/100*別紙!$E5/10^3</f>
        <v>27929.312651999997</v>
      </c>
      <c r="L19" s="615">
        <f>L6*別紙!$C5/100*別紙!$E5/10^3</f>
        <v>29334.173123999997</v>
      </c>
      <c r="M19" s="615">
        <f>M6*別紙!$C5/100*別紙!$E5/10^3</f>
        <v>30860.005691999981</v>
      </c>
      <c r="N19" s="615">
        <f>N6*別紙!$C5/100*別紙!$E5/10^3</f>
        <v>32626.342307999923</v>
      </c>
      <c r="O19" s="615">
        <f>O6*別紙!$C5/100*別紙!$E5/10^3</f>
        <v>34681.067759999918</v>
      </c>
      <c r="P19" s="615">
        <f>P6*別紙!$C5/100*別紙!$E5/10^3</f>
        <v>37018.901519999832</v>
      </c>
      <c r="Q19" s="615">
        <f>Q6*別紙!$C5/100*別紙!$E5/10^3</f>
        <v>40885.32812399984</v>
      </c>
      <c r="R19" s="639">
        <f>R6*別紙!$C5/100*別紙!$E5/10^3</f>
        <v>45823.461887999831</v>
      </c>
      <c r="S19" s="572"/>
      <c r="T19" s="191"/>
      <c r="U19" s="588"/>
      <c r="W19" s="201"/>
      <c r="X19" s="201"/>
      <c r="Y19" s="173"/>
      <c r="Z19" s="628" t="s">
        <v>389</v>
      </c>
      <c r="AA19" s="671"/>
      <c r="AB19" s="672"/>
      <c r="AC19" s="673">
        <f>SUM($AC$6,$AC$9,$AC$10,$AC$13)</f>
        <v>1265697</v>
      </c>
      <c r="AD19" s="673">
        <f>SUM($AD$6,$AD$9,$AD$10,$AD$13)</f>
        <v>1698673.6750000003</v>
      </c>
      <c r="AE19" s="674">
        <f>SUM($AE$6,$AE$9,$AE$10,$AE$13,$AE$17,$AE$18)</f>
        <v>272.26503179000002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5994.0869399999992</v>
      </c>
      <c r="K20" s="617">
        <f>K7*別紙!$C6/100*別紙!$E6/10^3</f>
        <v>7345.4185559999996</v>
      </c>
      <c r="L20" s="617">
        <f>L7*別紙!$C6/100*別紙!$E6/10^3</f>
        <v>8252.8319160000065</v>
      </c>
      <c r="M20" s="617">
        <f>M7*別紙!$C6/100*別紙!$E6/10^3</f>
        <v>9053.1017159999992</v>
      </c>
      <c r="N20" s="617">
        <f>N7*別紙!$C6/100*別紙!$E6/10^3</f>
        <v>9870.1705680000032</v>
      </c>
      <c r="O20" s="617">
        <f>O7*別紙!$C6/100*別紙!$E6/10^3</f>
        <v>10051.124136000002</v>
      </c>
      <c r="P20" s="617">
        <f>P7*別紙!$C6/100*別紙!$E6/10^3</f>
        <v>10051.124136000002</v>
      </c>
      <c r="Q20" s="617">
        <f>Q7*別紙!$C6/100*別紙!$E6/10^3</f>
        <v>10083.531756</v>
      </c>
      <c r="R20" s="634">
        <f>R7*別紙!$C6/100*別紙!$E6/10^3</f>
        <v>10160.648664000002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71218.8</v>
      </c>
      <c r="K24" s="654">
        <f>K11*別紙!$C10/100*別紙!$E10/10^3</f>
        <v>71218.8</v>
      </c>
      <c r="L24" s="654">
        <f>L11*別紙!$C10/100*別紙!$E10/10^3</f>
        <v>71218.8</v>
      </c>
      <c r="M24" s="654">
        <f>M11*別紙!$C10/100*別紙!$E10/10^3</f>
        <v>71218.8</v>
      </c>
      <c r="N24" s="654">
        <f>N11*別紙!$C10/100*別紙!$E10/10^3</f>
        <v>71218.8</v>
      </c>
      <c r="O24" s="654">
        <f>O11*別紙!$C10/100*別紙!$E10/10^3</f>
        <v>71218.8</v>
      </c>
      <c r="P24" s="654">
        <f>P11*別紙!$C10/100*別紙!$E10/10^3</f>
        <v>71218.8</v>
      </c>
      <c r="Q24" s="654">
        <f>Q11*別紙!$C10/100*別紙!$E10/10^3</f>
        <v>71218.8</v>
      </c>
      <c r="R24" s="655">
        <f>R11*別紙!$C10/100*別紙!$E10/10^3</f>
        <v>71218.8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103262.811672</v>
      </c>
      <c r="K25" s="657">
        <f t="shared" si="3"/>
        <v>106493.531208</v>
      </c>
      <c r="L25" s="657">
        <f t="shared" si="3"/>
        <v>108805.80504000001</v>
      </c>
      <c r="M25" s="657">
        <f t="shared" si="3"/>
        <v>111131.90740799998</v>
      </c>
      <c r="N25" s="657">
        <f t="shared" si="3"/>
        <v>113715.31287599992</v>
      </c>
      <c r="O25" s="657">
        <f t="shared" si="3"/>
        <v>115950.99189599992</v>
      </c>
      <c r="P25" s="657">
        <f t="shared" si="3"/>
        <v>118288.82565599984</v>
      </c>
      <c r="Q25" s="657">
        <f t="shared" si="3"/>
        <v>122187.65987999985</v>
      </c>
      <c r="R25" s="658">
        <f t="shared" ref="R25" si="4">SUM(R19:R24)</f>
        <v>127202.91055199984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3557866.9528477411</v>
      </c>
      <c r="K26" s="654">
        <f>(VLOOKUP(年度マスタ!$K$4&amp;"_"&amp;K$18,データシート1!$A:$BT,MATCH("da_合計",データシート1!$A$1:$BT$1,0),0))/10^3</f>
        <v>3345077.9718891596</v>
      </c>
      <c r="L26" s="654">
        <f>(VLOOKUP(年度マスタ!$K$4&amp;"_"&amp;L$18,データシート1!$A:$BT,MATCH("da_合計",データシート1!$A$1:$BT$1,0),0))/10^3</f>
        <v>3565790.1417237869</v>
      </c>
      <c r="M26" s="654">
        <f>(VLOOKUP(年度マスタ!$K$4&amp;"_"&amp;M$18,データシート1!$A:$BT,MATCH("da_合計",データシート1!$A$1:$BT$1,0),0))/10^3</f>
        <v>3398762.6603678921</v>
      </c>
      <c r="N26" s="654">
        <f>(VLOOKUP(年度マスタ!$K$4&amp;"_"&amp;N$18,データシート1!$A:$BT,MATCH("da_合計",データシート1!$A$1:$BT$1,0),0))/10^3</f>
        <v>3389048.1341794427</v>
      </c>
      <c r="O26" s="654">
        <f>(VLOOKUP(年度マスタ!$K$4&amp;"_"&amp;O$18,データシート1!$A:$BT,MATCH("da_合計",データシート1!$A$1:$BT$1,0),0))/10^3</f>
        <v>3294184.869660683</v>
      </c>
      <c r="P26" s="654">
        <f>(VLOOKUP(年度マスタ!$K$4&amp;"_"&amp;P$18,データシート1!$A:$BT,MATCH("da_合計",データシート1!$A$1:$BT$1,0),0))/10^3</f>
        <v>3353785.896396874</v>
      </c>
      <c r="Q26" s="654">
        <f>(VLOOKUP(年度マスタ!$K$4&amp;"_"&amp;Q$18,データシート1!$A:$BT,MATCH("da_合計",データシート1!$A$1:$BT$1,0),0))/10^3</f>
        <v>3421679.5089251087</v>
      </c>
      <c r="R26" s="655">
        <f>Q26</f>
        <v>3421679.5089251087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2.9023797977984458E-2</v>
      </c>
      <c r="K27" s="839">
        <f t="shared" ref="K27:P27" si="5">K25/K26</f>
        <v>3.1835889059368301E-2</v>
      </c>
      <c r="L27" s="839">
        <f t="shared" si="5"/>
        <v>3.051379938680315E-2</v>
      </c>
      <c r="M27" s="839">
        <f t="shared" si="5"/>
        <v>3.2697754598719389E-2</v>
      </c>
      <c r="N27" s="839">
        <f t="shared" si="5"/>
        <v>3.3553761520573003E-2</v>
      </c>
      <c r="O27" s="839">
        <f t="shared" si="5"/>
        <v>3.5198689959359639E-2</v>
      </c>
      <c r="P27" s="839">
        <f t="shared" si="5"/>
        <v>3.5270237668744132E-2</v>
      </c>
      <c r="Q27" s="839">
        <f>Q25/Q26</f>
        <v>3.5709849376975709E-2</v>
      </c>
      <c r="R27" s="840">
        <f>R25/R26</f>
        <v>3.7175577145727348E-2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3.7175577145727348E-2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0.49644441291745178</v>
      </c>
      <c r="AA52" s="173"/>
      <c r="AB52" s="678" t="s">
        <v>413</v>
      </c>
      <c r="AC52" s="679">
        <f>$AD6</f>
        <v>1698337.6410000003</v>
      </c>
      <c r="AD52" s="680">
        <f>R19+R20</f>
        <v>55984.110551999831</v>
      </c>
      <c r="AE52" s="681">
        <f t="shared" ref="AE52:AE54" si="6">IFERROR(AD52/AC52,"-")</f>
        <v>3.2964063917841305E-2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1723005.8339251084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5822</v>
      </c>
      <c r="AK54" s="443">
        <f>VLOOKUP(年度マスタ!$K$4&amp;"_"&amp;AK$53,データシート1!$A$1:$BT$2000,MATCH("ca_太陽光発電（10kW未満）",データシート1!$A$1:$BT$1,0),0)</f>
        <v>6190</v>
      </c>
      <c r="AL54" s="443">
        <f>VLOOKUP(年度マスタ!$K$4&amp;"_"&amp;AL$53,データシート1!$A$1:$BT$2000,MATCH("ca_太陽光発電（10kW未満）",データシート1!$A$1:$BT$1,0),0)</f>
        <v>6454</v>
      </c>
      <c r="AM54" s="443">
        <f>VLOOKUP(年度マスタ!$K$4&amp;"_"&amp;AM$53,データシート1!$A$1:$BT$2000,MATCH("ca_太陽光発電（10kW未満）",データシート1!$A$1:$BT$1,0),0)</f>
        <v>6758</v>
      </c>
      <c r="AN54" s="443">
        <f>VLOOKUP(年度マスタ!$K$4&amp;"_"&amp;AN$53,データシート1!$A$1:$BT$2000,MATCH("ca_太陽光発電（10kW未満）",データシート1!$A$1:$BT$1,0),0)</f>
        <v>7102</v>
      </c>
      <c r="AO54" s="443">
        <f>VLOOKUP(年度マスタ!$K$4&amp;"_"&amp;AO$53,データシート1!$A$1:$BT$2000,MATCH("ca_太陽光発電（10kW未満）",データシート1!$A$1:$BT$1,0),0)</f>
        <v>7499</v>
      </c>
      <c r="AP54" s="443">
        <f>VLOOKUP(年度マスタ!$K$4&amp;"_"&amp;AP$53,データシート1!$A$1:$BT$2000,MATCH("ca_太陽光発電（10kW未満）",データシート1!$A$1:$BT$1,0),0)</f>
        <v>7934</v>
      </c>
      <c r="AQ54" s="443">
        <f>VLOOKUP(年度マスタ!$K$4&amp;"_"&amp;AQ$53,データシート1!$A$1:$BT$2000,MATCH("ca_太陽光発電（10kW未満）",データシート1!$A$1:$BT$1,0),0)</f>
        <v>8755</v>
      </c>
      <c r="AR54" s="443">
        <f>VLOOKUP(年度マスタ!$K$4&amp;"_"&amp;AR$53,データシート1!$A$1:$BT$2000,MATCH("ca_太陽光発電（10kW未満）",データシート1!$A$1:$BT$1,0),0)</f>
        <v>9790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336.03399999999999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世田谷区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世田谷区</v>
      </c>
      <c r="AZ12" s="1023" t="str">
        <f>年度マスタ!$K4</f>
        <v>13112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世田谷区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世田谷区</v>
      </c>
      <c r="AZ4" s="1038" t="str">
        <f>年度マスタ!$K4</f>
        <v>13112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世田谷区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13112</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26</v>
      </c>
      <c r="H7" s="701">
        <f t="shared" si="0"/>
        <v>27</v>
      </c>
      <c r="I7" s="701">
        <f t="shared" si="0"/>
        <v>28</v>
      </c>
      <c r="J7" s="701">
        <f t="shared" si="0"/>
        <v>29</v>
      </c>
      <c r="K7" s="702">
        <f t="shared" si="0"/>
        <v>29</v>
      </c>
      <c r="L7" s="702">
        <f t="shared" si="0"/>
        <v>29</v>
      </c>
      <c r="M7" s="702">
        <f t="shared" si="0"/>
        <v>28</v>
      </c>
      <c r="N7" s="702">
        <f t="shared" si="0"/>
        <v>28</v>
      </c>
      <c r="O7" s="702">
        <f>SUM(O8:O13)</f>
        <v>28</v>
      </c>
      <c r="P7" s="702">
        <f t="shared" si="0"/>
        <v>28</v>
      </c>
      <c r="Q7" s="703">
        <f>SUM(Q8:Q13)</f>
        <v>27</v>
      </c>
      <c r="R7" s="909">
        <f t="shared" si="0"/>
        <v>167.61099999999999</v>
      </c>
      <c r="S7" s="910">
        <f t="shared" si="0"/>
        <v>170.93700000000001</v>
      </c>
      <c r="T7" s="910">
        <f t="shared" si="0"/>
        <v>280.90000000000003</v>
      </c>
      <c r="U7" s="910">
        <f t="shared" si="0"/>
        <v>268.44</v>
      </c>
      <c r="V7" s="910">
        <f t="shared" si="0"/>
        <v>259.09699999999998</v>
      </c>
      <c r="W7" s="910">
        <f t="shared" si="0"/>
        <v>279.43200000000002</v>
      </c>
      <c r="X7" s="910">
        <f t="shared" si="0"/>
        <v>265.387</v>
      </c>
      <c r="Y7" s="910">
        <f t="shared" si="0"/>
        <v>265.56599999999997</v>
      </c>
      <c r="Z7" s="910">
        <f>SUM(Z8:Z13)</f>
        <v>267.07300000000004</v>
      </c>
      <c r="AA7" s="910">
        <f>SUM(AA8:AA13)</f>
        <v>247.52700000000002</v>
      </c>
      <c r="AB7" s="911">
        <f t="shared" si="0"/>
        <v>242.089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1</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3.0329999999999999</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26</v>
      </c>
      <c r="H11" s="714">
        <f>VLOOKUP($D$3&amp;"_"&amp;H$3,データシート1!$A:$BU,MATCH($G$2&amp;"_"&amp;$C11,データシート1!$A$1:$BU$1,0),0)</f>
        <v>27</v>
      </c>
      <c r="I11" s="714">
        <f>VLOOKUP($D$3&amp;"_"&amp;I$3,データシート1!$A:$BU,MATCH($G$2&amp;"_"&amp;$C11,データシート1!$A$1:$BU$1,0),0)</f>
        <v>28</v>
      </c>
      <c r="J11" s="714">
        <f>VLOOKUP($D$3&amp;"_"&amp;J$3,データシート1!$A:$BU,MATCH($G$2&amp;"_"&amp;$C11,データシート1!$A$1:$BU$1,0),0)</f>
        <v>28</v>
      </c>
      <c r="K11" s="715">
        <f>VLOOKUP($D$3&amp;"_"&amp;K$3,データシート1!$A:$BU,MATCH($G$2&amp;"_"&amp;$C11,データシート1!$A$1:$BU$1,0),0)</f>
        <v>29</v>
      </c>
      <c r="L11" s="715">
        <f>VLOOKUP($D$3&amp;"_"&amp;L$3,データシート1!$A:$BU,MATCH($G$2&amp;"_"&amp;$C11,データシート1!$A$1:$BU$1,0),0)</f>
        <v>29</v>
      </c>
      <c r="M11" s="715">
        <f>VLOOKUP($D$3&amp;"_"&amp;M$3,データシート1!$A:$BU,MATCH($G$2&amp;"_"&amp;$C11,データシート1!$A$1:$BU$1,0),0)</f>
        <v>28</v>
      </c>
      <c r="N11" s="715">
        <f>VLOOKUP($D$3&amp;"_"&amp;N$3,データシート1!$A:$BU,MATCH($G$2&amp;"_"&amp;$C11,データシート1!$A$1:$BU$1,0),0)</f>
        <v>28</v>
      </c>
      <c r="O11" s="715">
        <f>VLOOKUP($D$3&amp;"_"&amp;O$3,データシート1!$A:$BU,MATCH($G$2&amp;"_"&amp;$C11,データシート1!$A$1:$BU$1,0),0)</f>
        <v>28</v>
      </c>
      <c r="P11" s="715">
        <f>VLOOKUP($D$3&amp;"_"&amp;P$3,データシート1!$A:$BU,MATCH($G$2&amp;"_"&amp;$C11,データシート1!$A$1:$BU$1,0),0)</f>
        <v>28</v>
      </c>
      <c r="Q11" s="716">
        <f>VLOOKUP($D$3&amp;"_"&amp;Q$3,データシート1!$A:$BU,MATCH($G$2&amp;"_"&amp;$C11,データシート1!$A$1:$BU$1,0),0)</f>
        <v>27</v>
      </c>
      <c r="R11" s="915">
        <f>VLOOKUP($D$3&amp;"_"&amp;R$3,データシート1!$A:$BU,MATCH($R$2&amp;"_"&amp;$C11,データシート1!$A$1:$BU$1,0),0)</f>
        <v>167.61099999999999</v>
      </c>
      <c r="S11" s="916">
        <f>VLOOKUP($D$3&amp;"_"&amp;S$3,データシート1!$A:$BU,MATCH($R$2&amp;"_"&amp;$C11,データシート1!$A$1:$BU$1,0),0)</f>
        <v>170.93700000000001</v>
      </c>
      <c r="T11" s="916">
        <f>VLOOKUP($D$3&amp;"_"&amp;T$3,データシート1!$A:$BU,MATCH($R$2&amp;"_"&amp;$C11,データシート1!$A$1:$BU$1,0),0)</f>
        <v>280.90000000000003</v>
      </c>
      <c r="U11" s="916">
        <f>VLOOKUP($D$3&amp;"_"&amp;U$3,データシート1!$A:$BU,MATCH($R$2&amp;"_"&amp;$C11,データシート1!$A$1:$BU$1,0),0)</f>
        <v>265.40699999999998</v>
      </c>
      <c r="V11" s="916">
        <f>VLOOKUP($D$3&amp;"_"&amp;V$3,データシート1!$A:$BU,MATCH($R$2&amp;"_"&amp;$C11,データシート1!$A$1:$BU$1,0),0)</f>
        <v>259.09699999999998</v>
      </c>
      <c r="W11" s="916">
        <f>VLOOKUP($D$3&amp;"_"&amp;W$3,データシート1!$A:$BU,MATCH($R$2&amp;"_"&amp;$C11,データシート1!$A$1:$BU$1,0),0)</f>
        <v>279.43200000000002</v>
      </c>
      <c r="X11" s="916">
        <f>VLOOKUP($D$3&amp;"_"&amp;X$3,データシート1!$A:$BU,MATCH($R$2&amp;"_"&amp;$C11,データシート1!$A$1:$BU$1,0),0)</f>
        <v>265.387</v>
      </c>
      <c r="Y11" s="916">
        <f>VLOOKUP($D$3&amp;"_"&amp;Y$3,データシート1!$A:$BU,MATCH($R$2&amp;"_"&amp;$C11,データシート1!$A$1:$BU$1,0),0)</f>
        <v>265.56599999999997</v>
      </c>
      <c r="Z11" s="916">
        <f>VLOOKUP($D$3&amp;"_"&amp;Z$3,データシート1!$A:$BU,MATCH($R$2&amp;"_"&amp;$C11,データシート1!$A$1:$BU$1,0),0)</f>
        <v>267.07300000000004</v>
      </c>
      <c r="AA11" s="916">
        <f>VLOOKUP($D$3&amp;"_"&amp;AA$3,データシート1!$A:$BU,MATCH($R$2&amp;"_"&amp;$C11,データシート1!$A$1:$BU$1,0),0)</f>
        <v>247.52700000000002</v>
      </c>
      <c r="AB11" s="917">
        <f>VLOOKUP($D$3&amp;"_"&amp;AB$3,データシート1!$A:$BU,MATCH($R$2&amp;"_"&amp;$C11,データシート1!$A$1:$BU$1,0),0)</f>
        <v>242.089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1</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3.0329999999999999</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1</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3.0329999999999999</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9.4269999999999996</v>
      </c>
      <c r="S53" s="925">
        <f>VLOOKUP($D$3&amp;"_"&amp;S$3,データシート2!$A:$SI,MATCH($R$2&amp;"_"&amp;$B53,データシート2!$A$1:$SI$1,0),0)</f>
        <v>9.4269999999999996</v>
      </c>
      <c r="T53" s="925">
        <f>VLOOKUP($D$3&amp;"_"&amp;T$3,データシート2!$A:$SI,MATCH($R$2&amp;"_"&amp;$B53,データシート2!$A$1:$SI$1,0),0)</f>
        <v>9.65</v>
      </c>
      <c r="U53" s="925">
        <f>VLOOKUP($D$3&amp;"_"&amp;U$3,データシート2!$A:$SI,MATCH($R$2&amp;"_"&amp;$B53,データシート2!$A$1:$SI$1,0),0)</f>
        <v>9.4190000000000005</v>
      </c>
      <c r="V53" s="925">
        <f>VLOOKUP($D$3&amp;"_"&amp;V$3,データシート2!$A:$SI,MATCH($R$2&amp;"_"&amp;$B53,データシート2!$A$1:$SI$1,0),0)</f>
        <v>8.9610000000000003</v>
      </c>
      <c r="W53" s="925">
        <f>VLOOKUP($D$3&amp;"_"&amp;W$3,データシート2!$A:$SI,MATCH($R$2&amp;"_"&amp;$B53,データシート2!$A$1:$SI$1,0),0)</f>
        <v>6.7220000000000004</v>
      </c>
      <c r="X53" s="925">
        <f>VLOOKUP($D$3&amp;"_"&amp;X$3,データシート2!$A:$SI,MATCH($R$2&amp;"_"&amp;$B53,データシート2!$A$1:$SI$1,0),0)</f>
        <v>6.73</v>
      </c>
      <c r="Y53" s="925">
        <f>VLOOKUP($D$3&amp;"_"&amp;Y$3,データシート2!$A:$SI,MATCH($R$2&amp;"_"&amp;$B53,データシート2!$A$1:$SI$1,0),0)</f>
        <v>7.0570000000000004</v>
      </c>
      <c r="Z53" s="925">
        <f>VLOOKUP($D$3&amp;"_"&amp;Z$3,データシート2!$A:$SI,MATCH($R$2&amp;"_"&amp;$B53,データシート2!$A$1:$SI$1,0),0)</f>
        <v>6.258</v>
      </c>
      <c r="AA53" s="925">
        <f>VLOOKUP($D$3&amp;"_"&amp;AA$3,データシート2!$A:$SI,MATCH($R$2&amp;"_"&amp;$B53,データシート2!$A$1:$SI$1,0),0)</f>
        <v>5.1879999999999997</v>
      </c>
      <c r="AB53" s="926">
        <f>VLOOKUP($D$3&amp;"_"&amp;AB$3,データシート2!$A:$SI,MATCH($R$2&amp;"_"&amp;$B53,データシート2!$A$1:$SI$1,0),0)</f>
        <v>5.0019999999999998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3</v>
      </c>
      <c r="H61" s="797">
        <f>VLOOKUP($D$3&amp;"_"&amp;H$3,データシート2!$A:$SI,MATCH($G$2&amp;"_"&amp;$C61,データシート2!$A$1:$SI$1,0),0)</f>
        <v>3</v>
      </c>
      <c r="I61" s="797">
        <f>VLOOKUP($D$3&amp;"_"&amp;I$3,データシート2!$A:$SI,MATCH($G$2&amp;"_"&amp;$C61,データシート2!$A$1:$SI$1,0),0)</f>
        <v>3</v>
      </c>
      <c r="J61" s="797">
        <f>VLOOKUP($D$3&amp;"_"&amp;J$3,データシート2!$A:$SI,MATCH($G$2&amp;"_"&amp;$C61,データシート2!$A$1:$SI$1,0),0)</f>
        <v>3</v>
      </c>
      <c r="K61" s="798">
        <f>VLOOKUP($D$3&amp;"_"&amp;K$3,データシート2!$A:$SI,MATCH($G$2&amp;"_"&amp;$C61,データシート2!$A$1:$SI$1,0),0)</f>
        <v>3</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9.4269999999999996</v>
      </c>
      <c r="S61" s="944">
        <f>VLOOKUP($D$3&amp;"_"&amp;S$3,データシート2!$A:$SI,MATCH($R$2&amp;"_"&amp;$C61,データシート2!$A$1:$SI$1,0),0)</f>
        <v>9.4269999999999996</v>
      </c>
      <c r="T61" s="944">
        <f>VLOOKUP($D$3&amp;"_"&amp;T$3,データシート2!$A:$SI,MATCH($R$2&amp;"_"&amp;$C61,データシート2!$A$1:$SI$1,0),0)</f>
        <v>9.65</v>
      </c>
      <c r="U61" s="944">
        <f>VLOOKUP($D$3&amp;"_"&amp;U$3,データシート2!$A:$SI,MATCH($R$2&amp;"_"&amp;$C61,データシート2!$A$1:$SI$1,0),0)</f>
        <v>9.4190000000000005</v>
      </c>
      <c r="V61" s="944">
        <f>VLOOKUP($D$3&amp;"_"&amp;V$3,データシート2!$A:$SI,MATCH($R$2&amp;"_"&amp;$C61,データシート2!$A$1:$SI$1,0),0)</f>
        <v>8.9610000000000003</v>
      </c>
      <c r="W61" s="944">
        <f>VLOOKUP($D$3&amp;"_"&amp;W$3,データシート2!$A:$SI,MATCH($R$2&amp;"_"&amp;$C61,データシート2!$A$1:$SI$1,0),0)</f>
        <v>6.7220000000000004</v>
      </c>
      <c r="X61" s="944">
        <f>VLOOKUP($D$3&amp;"_"&amp;X$3,データシート2!$A:$SI,MATCH($R$2&amp;"_"&amp;$C61,データシート2!$A$1:$SI$1,0),0)</f>
        <v>6.73</v>
      </c>
      <c r="Y61" s="944">
        <f>VLOOKUP($D$3&amp;"_"&amp;Y$3,データシート2!$A:$SI,MATCH($R$2&amp;"_"&amp;$C61,データシート2!$A$1:$SI$1,0),0)</f>
        <v>7.0570000000000004</v>
      </c>
      <c r="Z61" s="944">
        <f>VLOOKUP($D$3&amp;"_"&amp;Z$3,データシート2!$A:$SI,MATCH($R$2&amp;"_"&amp;$C61,データシート2!$A$1:$SI$1,0),0)</f>
        <v>6.258</v>
      </c>
      <c r="AA61" s="944">
        <f>VLOOKUP($D$3&amp;"_"&amp;AA$3,データシート2!$A:$SI,MATCH($R$2&amp;"_"&amp;$C61,データシート2!$A$1:$SI$1,0),0)</f>
        <v>5.1879999999999997</v>
      </c>
      <c r="AB61" s="945">
        <f>VLOOKUP($D$3&amp;"_"&amp;AB$3,データシート2!$A:$SI,MATCH($R$2&amp;"_"&amp;$C61,データシート2!$A$1:$SI$1,0),0)</f>
        <v>5.0019999999999998</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0</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2</v>
      </c>
      <c r="M62" s="735">
        <f>VLOOKUP($D$3&amp;"_"&amp;M$3,データシート2!$A:$SI,MATCH($G$2&amp;"_"&amp;$B62,データシート2!$A$1:$SI$1,0),0)</f>
        <v>2</v>
      </c>
      <c r="N62" s="735">
        <f>VLOOKUP($D$3&amp;"_"&amp;N$3,データシート2!$A:$SI,MATCH($G$2&amp;"_"&amp;$B62,データシート2!$A$1:$SI$1,0),0)</f>
        <v>2</v>
      </c>
      <c r="O62" s="735">
        <f>VLOOKUP($D$3&amp;"_"&amp;O$3,データシート2!$A:$SI,MATCH($G$2&amp;"_"&amp;$B62,データシート2!$A$1:$SI$1,0),0)</f>
        <v>2</v>
      </c>
      <c r="P62" s="735">
        <f>VLOOKUP($D$3&amp;"_"&amp;P$3,データシート2!$A:$SI,MATCH($G$2&amp;"_"&amp;$B62,データシート2!$A$1:$SI$1,0),0)</f>
        <v>2</v>
      </c>
      <c r="Q62" s="736">
        <f>VLOOKUP($D$3&amp;"_"&amp;Q$3,データシート2!$A:$SI,MATCH($G$2&amp;"_"&amp;$B62,データシート2!$A$1:$SI$1,0),0)</f>
        <v>2</v>
      </c>
      <c r="R62" s="924">
        <f>VLOOKUP($D$3&amp;"_"&amp;R$3,データシート2!$A:$SI,MATCH($R$2&amp;"_"&amp;$B62,データシート2!$A$1:$SI$1,0),0)</f>
        <v>2.383</v>
      </c>
      <c r="S62" s="925">
        <f>VLOOKUP($D$3&amp;"_"&amp;S$3,データシート2!$A:$SI,MATCH($R$2&amp;"_"&amp;$B62,データシート2!$A$1:$SI$1,0),0)</f>
        <v>0</v>
      </c>
      <c r="T62" s="925">
        <f>VLOOKUP($D$3&amp;"_"&amp;T$3,データシート2!$A:$SI,MATCH($R$2&amp;"_"&amp;$B62,データシート2!$A$1:$SI$1,0),0)</f>
        <v>9.891</v>
      </c>
      <c r="U62" s="925">
        <f>VLOOKUP($D$3&amp;"_"&amp;U$3,データシート2!$A:$SI,MATCH($R$2&amp;"_"&amp;$B62,データシート2!$A$1:$SI$1,0),0)</f>
        <v>9.7789999999999999</v>
      </c>
      <c r="V62" s="925">
        <f>VLOOKUP($D$3&amp;"_"&amp;V$3,データシート2!$A:$SI,MATCH($R$2&amp;"_"&amp;$B62,データシート2!$A$1:$SI$1,0),0)</f>
        <v>9.2530000000000001</v>
      </c>
      <c r="W62" s="925">
        <f>VLOOKUP($D$3&amp;"_"&amp;W$3,データシート2!$A:$SI,MATCH($R$2&amp;"_"&amp;$B62,データシート2!$A$1:$SI$1,0),0)</f>
        <v>13.068</v>
      </c>
      <c r="X62" s="925">
        <f>VLOOKUP($D$3&amp;"_"&amp;X$3,データシート2!$A:$SI,MATCH($R$2&amp;"_"&amp;$B62,データシート2!$A$1:$SI$1,0),0)</f>
        <v>12.657999999999999</v>
      </c>
      <c r="Y62" s="925">
        <f>VLOOKUP($D$3&amp;"_"&amp;Y$3,データシート2!$A:$SI,MATCH($R$2&amp;"_"&amp;$B62,データシート2!$A$1:$SI$1,0),0)</f>
        <v>13.122999999999999</v>
      </c>
      <c r="Z62" s="925">
        <f>VLOOKUP($D$3&amp;"_"&amp;Z$3,データシート2!$A:$SI,MATCH($R$2&amp;"_"&amp;$B62,データシート2!$A$1:$SI$1,0),0)</f>
        <v>13.861000000000001</v>
      </c>
      <c r="AA62" s="925">
        <f>VLOOKUP($D$3&amp;"_"&amp;AA$3,データシート2!$A:$SI,MATCH($R$2&amp;"_"&amp;$B62,データシート2!$A$1:$SI$1,0),0)</f>
        <v>12.611000000000001</v>
      </c>
      <c r="AB62" s="926">
        <f>VLOOKUP($D$3&amp;"_"&amp;AB$3,データシート2!$A:$SI,MATCH($R$2&amp;"_"&amp;$B62,データシート2!$A$1:$SI$1,0),0)</f>
        <v>12.305999999999999</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1</v>
      </c>
      <c r="J64" s="766">
        <f>VLOOKUP($D$3&amp;"_"&amp;J$3,データシート2!$A:$SI,MATCH($G$2&amp;"_"&amp;$C64,データシート2!$A$1:$SI$1,0),0)</f>
        <v>1</v>
      </c>
      <c r="K64" s="767">
        <f>VLOOKUP($D$3&amp;"_"&amp;K$3,データシート2!$A:$SI,MATCH($G$2&amp;"_"&amp;$C64,データシート2!$A$1:$SI$1,0),0)</f>
        <v>1</v>
      </c>
      <c r="L64" s="767">
        <f>VLOOKUP($D$3&amp;"_"&amp;L$3,データシート2!$A:$SI,MATCH($G$2&amp;"_"&amp;$C64,データシート2!$A$1:$SI$1,0),0)</f>
        <v>1</v>
      </c>
      <c r="M64" s="767">
        <f>VLOOKUP($D$3&amp;"_"&amp;M$3,データシート2!$A:$SI,MATCH($G$2&amp;"_"&amp;$C64,データシート2!$A$1:$SI$1,0),0)</f>
        <v>1</v>
      </c>
      <c r="N64" s="767">
        <f>VLOOKUP($D$3&amp;"_"&amp;N$3,データシート2!$A:$SI,MATCH($G$2&amp;"_"&amp;$C64,データシート2!$A$1:$SI$1,0),0)</f>
        <v>1</v>
      </c>
      <c r="O64" s="767">
        <f>VLOOKUP($D$3&amp;"_"&amp;O$3,データシート2!$A:$SI,MATCH($G$2&amp;"_"&amp;$C64,データシート2!$A$1:$SI$1,0),0)</f>
        <v>1</v>
      </c>
      <c r="P64" s="767">
        <f>VLOOKUP($D$3&amp;"_"&amp;P$3,データシート2!$A:$SI,MATCH($G$2&amp;"_"&amp;$C64,データシート2!$A$1:$SI$1,0),0)</f>
        <v>1</v>
      </c>
      <c r="Q64" s="768">
        <f>VLOOKUP($D$3&amp;"_"&amp;Q$3,データシート2!$A:$SI,MATCH($G$2&amp;"_"&amp;$C64,データシート2!$A$1:$SI$1,0),0)</f>
        <v>1</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9.891</v>
      </c>
      <c r="U64" s="938">
        <f>VLOOKUP($D$3&amp;"_"&amp;U$3,データシート2!$A:$SI,MATCH($R$2&amp;"_"&amp;$C64,データシート2!$A$1:$SI$1,0),0)</f>
        <v>9.7789999999999999</v>
      </c>
      <c r="V64" s="938">
        <f>VLOOKUP($D$3&amp;"_"&amp;V$3,データシート2!$A:$SI,MATCH($R$2&amp;"_"&amp;$C64,データシート2!$A$1:$SI$1,0),0)</f>
        <v>9.2530000000000001</v>
      </c>
      <c r="W64" s="938">
        <f>VLOOKUP($D$3&amp;"_"&amp;W$3,データシート2!$A:$SI,MATCH($R$2&amp;"_"&amp;$C64,データシート2!$A$1:$SI$1,0),0)</f>
        <v>7.6870000000000003</v>
      </c>
      <c r="X64" s="938">
        <f>VLOOKUP($D$3&amp;"_"&amp;X$3,データシート2!$A:$SI,MATCH($R$2&amp;"_"&amp;$C64,データシート2!$A$1:$SI$1,0),0)</f>
        <v>6.9809999999999999</v>
      </c>
      <c r="Y64" s="938">
        <f>VLOOKUP($D$3&amp;"_"&amp;Y$3,データシート2!$A:$SI,MATCH($R$2&amp;"_"&amp;$C64,データシート2!$A$1:$SI$1,0),0)</f>
        <v>7.6870000000000003</v>
      </c>
      <c r="Z64" s="938">
        <f>VLOOKUP($D$3&amp;"_"&amp;Z$3,データシート2!$A:$SI,MATCH($R$2&amp;"_"&amp;$C64,データシート2!$A$1:$SI$1,0),0)</f>
        <v>7.97</v>
      </c>
      <c r="AA64" s="938">
        <f>VLOOKUP($D$3&amp;"_"&amp;AA$3,データシート2!$A:$SI,MATCH($R$2&amp;"_"&amp;$C64,データシート2!$A$1:$SI$1,0),0)</f>
        <v>8.0299999999999994</v>
      </c>
      <c r="AB64" s="939">
        <f>VLOOKUP($D$3&amp;"_"&amp;AB$3,データシート2!$A:$SI,MATCH($R$2&amp;"_"&amp;$C64,データシート2!$A$1:$SI$1,0),0)</f>
        <v>7.7770000000000001</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1</v>
      </c>
      <c r="M66" s="767">
        <f>VLOOKUP($D$3&amp;"_"&amp;M$3,データシート2!$A:$SI,MATCH($G$2&amp;"_"&amp;$C66,データシート2!$A$1:$SI$1,0),0)</f>
        <v>1</v>
      </c>
      <c r="N66" s="767">
        <f>VLOOKUP($D$3&amp;"_"&amp;N$3,データシート2!$A:$SI,MATCH($G$2&amp;"_"&amp;$C66,データシート2!$A$1:$SI$1,0),0)</f>
        <v>1</v>
      </c>
      <c r="O66" s="767">
        <f>VLOOKUP($D$3&amp;"_"&amp;O$3,データシート2!$A:$SI,MATCH($G$2&amp;"_"&amp;$C66,データシート2!$A$1:$SI$1,0),0)</f>
        <v>1</v>
      </c>
      <c r="P66" s="767">
        <f>VLOOKUP($D$3&amp;"_"&amp;P$3,データシート2!$A:$SI,MATCH($G$2&amp;"_"&amp;$C66,データシート2!$A$1:$SI$1,0),0)</f>
        <v>1</v>
      </c>
      <c r="Q66" s="768">
        <f>VLOOKUP($D$3&amp;"_"&amp;Q$3,データシート2!$A:$SI,MATCH($G$2&amp;"_"&amp;$C66,データシート2!$A$1:$SI$1,0),0)</f>
        <v>1</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5.3810000000000002</v>
      </c>
      <c r="X66" s="938">
        <f>VLOOKUP($D$3&amp;"_"&amp;X$3,データシート2!$A:$SI,MATCH($R$2&amp;"_"&amp;$C66,データシート2!$A$1:$SI$1,0),0)</f>
        <v>5.6769999999999996</v>
      </c>
      <c r="Y66" s="938">
        <f>VLOOKUP($D$3&amp;"_"&amp;Y$3,データシート2!$A:$SI,MATCH($R$2&amp;"_"&amp;$C66,データシート2!$A$1:$SI$1,0),0)</f>
        <v>5.4359999999999999</v>
      </c>
      <c r="Z66" s="938">
        <f>VLOOKUP($D$3&amp;"_"&amp;Z$3,データシート2!$A:$SI,MATCH($R$2&amp;"_"&amp;$C66,データシート2!$A$1:$SI$1,0),0)</f>
        <v>5.891</v>
      </c>
      <c r="AA66" s="938">
        <f>VLOOKUP($D$3&amp;"_"&amp;AA$3,データシート2!$A:$SI,MATCH($R$2&amp;"_"&amp;$C66,データシート2!$A$1:$SI$1,0),0)</f>
        <v>4.5810000000000004</v>
      </c>
      <c r="AB66" s="939">
        <f>VLOOKUP($D$3&amp;"_"&amp;AB$3,データシート2!$A:$SI,MATCH($R$2&amp;"_"&amp;$C66,データシート2!$A$1:$SI$1,0),0)</f>
        <v>4.5289999999999999</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2.383</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4.7130000000000001</v>
      </c>
      <c r="S77" s="925">
        <f>VLOOKUP($D$3&amp;"_"&amp;S$3,データシート2!$A:$SI,MATCH($R$2&amp;"_"&amp;$B77,データシート2!$A$1:$SI$1,0),0)</f>
        <v>14.416</v>
      </c>
      <c r="T77" s="925">
        <f>VLOOKUP($D$3&amp;"_"&amp;T$3,データシート2!$A:$SI,MATCH($R$2&amp;"_"&amp;$B77,データシート2!$A$1:$SI$1,0),0)</f>
        <v>12.932</v>
      </c>
      <c r="U77" s="925">
        <f>VLOOKUP($D$3&amp;"_"&amp;U$3,データシート2!$A:$SI,MATCH($R$2&amp;"_"&amp;$B77,データシート2!$A$1:$SI$1,0),0)</f>
        <v>14.715999999999999</v>
      </c>
      <c r="V77" s="925">
        <f>VLOOKUP($D$3&amp;"_"&amp;V$3,データシート2!$A:$SI,MATCH($R$2&amp;"_"&amp;$B77,データシート2!$A$1:$SI$1,0),0)</f>
        <v>13.429</v>
      </c>
      <c r="W77" s="925">
        <f>VLOOKUP($D$3&amp;"_"&amp;W$3,データシート2!$A:$SI,MATCH($R$2&amp;"_"&amp;$B77,データシート2!$A$1:$SI$1,0),0)</f>
        <v>12.595000000000001</v>
      </c>
      <c r="X77" s="925">
        <f>VLOOKUP($D$3&amp;"_"&amp;X$3,データシート2!$A:$SI,MATCH($R$2&amp;"_"&amp;$B77,データシート2!$A$1:$SI$1,0),0)</f>
        <v>12.259</v>
      </c>
      <c r="Y77" s="925">
        <f>VLOOKUP($D$3&amp;"_"&amp;Y$3,データシート2!$A:$SI,MATCH($R$2&amp;"_"&amp;$B77,データシート2!$A$1:$SI$1,0),0)</f>
        <v>11.427</v>
      </c>
      <c r="Z77" s="925">
        <f>VLOOKUP($D$3&amp;"_"&amp;Z$3,データシート2!$A:$SI,MATCH($R$2&amp;"_"&amp;$B77,データシート2!$A$1:$SI$1,0),0)</f>
        <v>10.654999999999999</v>
      </c>
      <c r="AA77" s="925">
        <f>VLOOKUP($D$3&amp;"_"&amp;AA$3,データシート2!$A:$SI,MATCH($R$2&amp;"_"&amp;$B77,データシート2!$A$1:$SI$1,0),0)</f>
        <v>10.488</v>
      </c>
      <c r="AB77" s="926">
        <f>VLOOKUP($D$3&amp;"_"&amp;AB$3,データシート2!$A:$SI,MATCH($R$2&amp;"_"&amp;$B77,データシート2!$A$1:$SI$1,0),0)</f>
        <v>10.696999999999999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4.7130000000000001</v>
      </c>
      <c r="S84" s="938">
        <f>VLOOKUP($D$3&amp;"_"&amp;S$3,データシート2!$A:$SI,MATCH($R$2&amp;"_"&amp;$C84,データシート2!$A$1:$SI$1,0),0)</f>
        <v>14.416</v>
      </c>
      <c r="T84" s="938">
        <f>VLOOKUP($D$3&amp;"_"&amp;T$3,データシート2!$A:$SI,MATCH($R$2&amp;"_"&amp;$C84,データシート2!$A$1:$SI$1,0),0)</f>
        <v>12.932</v>
      </c>
      <c r="U84" s="938">
        <f>VLOOKUP($D$3&amp;"_"&amp;U$3,データシート2!$A:$SI,MATCH($R$2&amp;"_"&amp;$C84,データシート2!$A$1:$SI$1,0),0)</f>
        <v>14.715999999999999</v>
      </c>
      <c r="V84" s="938">
        <f>VLOOKUP($D$3&amp;"_"&amp;V$3,データシート2!$A:$SI,MATCH($R$2&amp;"_"&amp;$C84,データシート2!$A$1:$SI$1,0),0)</f>
        <v>13.429</v>
      </c>
      <c r="W84" s="938">
        <f>VLOOKUP($D$3&amp;"_"&amp;W$3,データシート2!$A:$SI,MATCH($R$2&amp;"_"&amp;$C84,データシート2!$A$1:$SI$1,0),0)</f>
        <v>12.595000000000001</v>
      </c>
      <c r="X84" s="938">
        <f>VLOOKUP($D$3&amp;"_"&amp;X$3,データシート2!$A:$SI,MATCH($R$2&amp;"_"&amp;$C84,データシート2!$A$1:$SI$1,0),0)</f>
        <v>12.259</v>
      </c>
      <c r="Y84" s="938">
        <f>VLOOKUP($D$3&amp;"_"&amp;Y$3,データシート2!$A:$SI,MATCH($R$2&amp;"_"&amp;$C84,データシート2!$A$1:$SI$1,0),0)</f>
        <v>11.427</v>
      </c>
      <c r="Z84" s="938">
        <f>VLOOKUP($D$3&amp;"_"&amp;Z$3,データシート2!$A:$SI,MATCH($R$2&amp;"_"&amp;$C84,データシート2!$A$1:$SI$1,0),0)</f>
        <v>10.654999999999999</v>
      </c>
      <c r="AA84" s="938">
        <f>VLOOKUP($D$3&amp;"_"&amp;AA$3,データシート2!$A:$SI,MATCH($R$2&amp;"_"&amp;$C84,データシート2!$A$1:$SI$1,0),0)</f>
        <v>10.488</v>
      </c>
      <c r="AB84" s="939">
        <f>VLOOKUP($D$3&amp;"_"&amp;AB$3,データシート2!$A:$SI,MATCH($R$2&amp;"_"&amp;$C84,データシート2!$A$1:$SI$1,0),0)</f>
        <v>10.696999999999999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2</v>
      </c>
      <c r="I90" s="734">
        <f>VLOOKUP($D$3&amp;"_"&amp;I$3,データシート2!$A:$SI,MATCH($G$2&amp;"_"&amp;$B90,データシート2!$A$1:$SI$1,0),0)</f>
        <v>2</v>
      </c>
      <c r="J90" s="734">
        <f>VLOOKUP($D$3&amp;"_"&amp;J$3,データシート2!$A:$SI,MATCH($G$2&amp;"_"&amp;$B90,データシート2!$A$1:$SI$1,0),0)</f>
        <v>2</v>
      </c>
      <c r="K90" s="735">
        <f>VLOOKUP($D$3&amp;"_"&amp;K$3,データシート2!$A:$SI,MATCH($G$2&amp;"_"&amp;$B90,データシート2!$A$1:$SI$1,0),0)</f>
        <v>2</v>
      </c>
      <c r="L90" s="735">
        <f>VLOOKUP($D$3&amp;"_"&amp;L$3,データシート2!$A:$SI,MATCH($G$2&amp;"_"&amp;$B90,データシート2!$A$1:$SI$1,0),0)</f>
        <v>2</v>
      </c>
      <c r="M90" s="735">
        <f>VLOOKUP($D$3&amp;"_"&amp;M$3,データシート2!$A:$SI,MATCH($G$2&amp;"_"&amp;$B90,データシート2!$A$1:$SI$1,0),0)</f>
        <v>2</v>
      </c>
      <c r="N90" s="735">
        <f>VLOOKUP($D$3&amp;"_"&amp;N$3,データシート2!$A:$SI,MATCH($G$2&amp;"_"&amp;$B90,データシート2!$A$1:$SI$1,0),0)</f>
        <v>2</v>
      </c>
      <c r="O90" s="735">
        <f>VLOOKUP($D$3&amp;"_"&amp;O$3,データシート2!$A:$SI,MATCH($G$2&amp;"_"&amp;$B90,データシート2!$A$1:$SI$1,0),0)</f>
        <v>2</v>
      </c>
      <c r="P90" s="735">
        <f>VLOOKUP($D$3&amp;"_"&amp;P$3,データシート2!$A:$SI,MATCH($G$2&amp;"_"&amp;$B90,データシート2!$A$1:$SI$1,0),0)</f>
        <v>2</v>
      </c>
      <c r="Q90" s="736">
        <f>VLOOKUP($D$3&amp;"_"&amp;Q$3,データシート2!$A:$SI,MATCH($G$2&amp;"_"&amp;$B90,データシート2!$A$1:$SI$1,0),0)</f>
        <v>1</v>
      </c>
      <c r="R90" s="924">
        <f>VLOOKUP($D$3&amp;"_"&amp;R$3,データシート2!$A:$SI,MATCH($R$2&amp;"_"&amp;$B90,データシート2!$A$1:$SI$1,0),0)</f>
        <v>8.7609999999999992</v>
      </c>
      <c r="S90" s="925">
        <f>VLOOKUP($D$3&amp;"_"&amp;S$3,データシート2!$A:$SI,MATCH($R$2&amp;"_"&amp;$B90,データシート2!$A$1:$SI$1,0),0)</f>
        <v>13.847</v>
      </c>
      <c r="T90" s="925">
        <f>VLOOKUP($D$3&amp;"_"&amp;T$3,データシート2!$A:$SI,MATCH($R$2&amp;"_"&amp;$B90,データシート2!$A$1:$SI$1,0),0)</f>
        <v>12.468</v>
      </c>
      <c r="U90" s="925">
        <f>VLOOKUP($D$3&amp;"_"&amp;U$3,データシート2!$A:$SI,MATCH($R$2&amp;"_"&amp;$B90,データシート2!$A$1:$SI$1,0),0)</f>
        <v>11.574</v>
      </c>
      <c r="V90" s="925">
        <f>VLOOKUP($D$3&amp;"_"&amp;V$3,データシート2!$A:$SI,MATCH($R$2&amp;"_"&amp;$B90,データシート2!$A$1:$SI$1,0),0)</f>
        <v>8.6850000000000005</v>
      </c>
      <c r="W90" s="925">
        <f>VLOOKUP($D$3&amp;"_"&amp;W$3,データシート2!$A:$SI,MATCH($R$2&amp;"_"&amp;$B90,データシート2!$A$1:$SI$1,0),0)</f>
        <v>8.2010000000000005</v>
      </c>
      <c r="X90" s="925">
        <f>VLOOKUP($D$3&amp;"_"&amp;X$3,データシート2!$A:$SI,MATCH($R$2&amp;"_"&amp;$B90,データシート2!$A$1:$SI$1,0),0)</f>
        <v>8.3989999999999991</v>
      </c>
      <c r="Y90" s="925">
        <f>VLOOKUP($D$3&amp;"_"&amp;Y$3,データシート2!$A:$SI,MATCH($R$2&amp;"_"&amp;$B90,データシート2!$A$1:$SI$1,0),0)</f>
        <v>7.8150000000000004</v>
      </c>
      <c r="Z90" s="925">
        <f>VLOOKUP($D$3&amp;"_"&amp;Z$3,データシート2!$A:$SI,MATCH($R$2&amp;"_"&amp;$B90,データシート2!$A$1:$SI$1,0),0)</f>
        <v>7.4260000000000002</v>
      </c>
      <c r="AA90" s="925">
        <f>VLOOKUP($D$3&amp;"_"&amp;AA$3,データシート2!$A:$SI,MATCH($R$2&amp;"_"&amp;$B90,データシート2!$A$1:$SI$1,0),0)</f>
        <v>5.7880000000000003</v>
      </c>
      <c r="AB90" s="926">
        <f>VLOOKUP($D$3&amp;"_"&amp;AB$3,データシート2!$A:$SI,MATCH($R$2&amp;"_"&amp;$B90,データシート2!$A$1:$SI$1,0),0)</f>
        <v>4.7539999999999996</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2</v>
      </c>
      <c r="I91" s="742">
        <f>VLOOKUP($D$3&amp;"_"&amp;I$3,データシート2!$A:$SI,MATCH($G$2&amp;"_"&amp;$C91,データシート2!$A$1:$SI$1,0),0)</f>
        <v>2</v>
      </c>
      <c r="J91" s="742">
        <f>VLOOKUP($D$3&amp;"_"&amp;J$3,データシート2!$A:$SI,MATCH($G$2&amp;"_"&amp;$C91,データシート2!$A$1:$SI$1,0),0)</f>
        <v>2</v>
      </c>
      <c r="K91" s="743">
        <f>VLOOKUP($D$3&amp;"_"&amp;K$3,データシート2!$A:$SI,MATCH($G$2&amp;"_"&amp;$C91,データシート2!$A$1:$SI$1,0),0)</f>
        <v>2</v>
      </c>
      <c r="L91" s="743">
        <f>VLOOKUP($D$3&amp;"_"&amp;L$3,データシート2!$A:$SI,MATCH($G$2&amp;"_"&amp;$C91,データシート2!$A$1:$SI$1,0),0)</f>
        <v>2</v>
      </c>
      <c r="M91" s="743">
        <f>VLOOKUP($D$3&amp;"_"&amp;M$3,データシート2!$A:$SI,MATCH($G$2&amp;"_"&amp;$C91,データシート2!$A$1:$SI$1,0),0)</f>
        <v>2</v>
      </c>
      <c r="N91" s="743">
        <f>VLOOKUP($D$3&amp;"_"&amp;N$3,データシート2!$A:$SI,MATCH($G$2&amp;"_"&amp;$C91,データシート2!$A$1:$SI$1,0),0)</f>
        <v>2</v>
      </c>
      <c r="O91" s="743">
        <f>VLOOKUP($D$3&amp;"_"&amp;O$3,データシート2!$A:$SI,MATCH($G$2&amp;"_"&amp;$C91,データシート2!$A$1:$SI$1,0),0)</f>
        <v>2</v>
      </c>
      <c r="P91" s="743">
        <f>VLOOKUP($D$3&amp;"_"&amp;P$3,データシート2!$A:$SI,MATCH($G$2&amp;"_"&amp;$C91,データシート2!$A$1:$SI$1,0),0)</f>
        <v>2</v>
      </c>
      <c r="Q91" s="744">
        <f>VLOOKUP($D$3&amp;"_"&amp;Q$3,データシート2!$A:$SI,MATCH($G$2&amp;"_"&amp;$C91,データシート2!$A$1:$SI$1,0),0)</f>
        <v>1</v>
      </c>
      <c r="R91" s="933">
        <f>VLOOKUP($D$3&amp;"_"&amp;R$3,データシート2!$A:$SI,MATCH($R$2&amp;"_"&amp;$C91,データシート2!$A$1:$SI$1,0),0)</f>
        <v>8.7609999999999992</v>
      </c>
      <c r="S91" s="928">
        <f>VLOOKUP($D$3&amp;"_"&amp;S$3,データシート2!$A:$SI,MATCH($R$2&amp;"_"&amp;$C91,データシート2!$A$1:$SI$1,0),0)</f>
        <v>13.847</v>
      </c>
      <c r="T91" s="928">
        <f>VLOOKUP($D$3&amp;"_"&amp;T$3,データシート2!$A:$SI,MATCH($R$2&amp;"_"&amp;$C91,データシート2!$A$1:$SI$1,0),0)</f>
        <v>12.468</v>
      </c>
      <c r="U91" s="928">
        <f>VLOOKUP($D$3&amp;"_"&amp;U$3,データシート2!$A:$SI,MATCH($R$2&amp;"_"&amp;$C91,データシート2!$A$1:$SI$1,0),0)</f>
        <v>11.574</v>
      </c>
      <c r="V91" s="928">
        <f>VLOOKUP($D$3&amp;"_"&amp;V$3,データシート2!$A:$SI,MATCH($R$2&amp;"_"&amp;$C91,データシート2!$A$1:$SI$1,0),0)</f>
        <v>8.6850000000000005</v>
      </c>
      <c r="W91" s="928">
        <f>VLOOKUP($D$3&amp;"_"&amp;W$3,データシート2!$A:$SI,MATCH($R$2&amp;"_"&amp;$C91,データシート2!$A$1:$SI$1,0),0)</f>
        <v>8.2010000000000005</v>
      </c>
      <c r="X91" s="928">
        <f>VLOOKUP($D$3&amp;"_"&amp;X$3,データシート2!$A:$SI,MATCH($R$2&amp;"_"&amp;$C91,データシート2!$A$1:$SI$1,0),0)</f>
        <v>8.3989999999999991</v>
      </c>
      <c r="Y91" s="928">
        <f>VLOOKUP($D$3&amp;"_"&amp;Y$3,データシート2!$A:$SI,MATCH($R$2&amp;"_"&amp;$C91,データシート2!$A$1:$SI$1,0),0)</f>
        <v>7.8150000000000004</v>
      </c>
      <c r="Z91" s="928">
        <f>VLOOKUP($D$3&amp;"_"&amp;Z$3,データシート2!$A:$SI,MATCH($R$2&amp;"_"&amp;$C91,データシート2!$A$1:$SI$1,0),0)</f>
        <v>7.4260000000000002</v>
      </c>
      <c r="AA91" s="928">
        <f>VLOOKUP($D$3&amp;"_"&amp;AA$3,データシート2!$A:$SI,MATCH($R$2&amp;"_"&amp;$C91,データシート2!$A$1:$SI$1,0),0)</f>
        <v>5.7880000000000003</v>
      </c>
      <c r="AB91" s="929">
        <f>VLOOKUP($D$3&amp;"_"&amp;AB$3,データシート2!$A:$SI,MATCH($R$2&amp;"_"&amp;$C91,データシート2!$A$1:$SI$1,0),0)</f>
        <v>4.7539999999999996</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3</v>
      </c>
      <c r="H97" s="734">
        <f>VLOOKUP($D$3&amp;"_"&amp;H$3,データシート2!$A:$SI,MATCH($G$2&amp;"_"&amp;$B97,データシート2!$A$1:$SI$1,0),0)</f>
        <v>3</v>
      </c>
      <c r="I97" s="734">
        <f>VLOOKUP($D$3&amp;"_"&amp;I$3,データシート2!$A:$SI,MATCH($G$2&amp;"_"&amp;$B97,データシート2!$A$1:$SI$1,0),0)</f>
        <v>3</v>
      </c>
      <c r="J97" s="734">
        <f>VLOOKUP($D$3&amp;"_"&amp;J$3,データシート2!$A:$SI,MATCH($G$2&amp;"_"&amp;$B97,データシート2!$A$1:$SI$1,0),0)</f>
        <v>3</v>
      </c>
      <c r="K97" s="735">
        <f>VLOOKUP($D$3&amp;"_"&amp;K$3,データシート2!$A:$SI,MATCH($G$2&amp;"_"&amp;$B97,データシート2!$A$1:$SI$1,0),0)</f>
        <v>4</v>
      </c>
      <c r="L97" s="735">
        <f>VLOOKUP($D$3&amp;"_"&amp;L$3,データシート2!$A:$SI,MATCH($G$2&amp;"_"&amp;$B97,データシート2!$A$1:$SI$1,0),0)</f>
        <v>4</v>
      </c>
      <c r="M97" s="735">
        <f>VLOOKUP($D$3&amp;"_"&amp;M$3,データシート2!$A:$SI,MATCH($G$2&amp;"_"&amp;$B97,データシート2!$A$1:$SI$1,0),0)</f>
        <v>4</v>
      </c>
      <c r="N97" s="735">
        <f>VLOOKUP($D$3&amp;"_"&amp;N$3,データシート2!$A:$SI,MATCH($G$2&amp;"_"&amp;$B97,データシート2!$A$1:$SI$1,0),0)</f>
        <v>4</v>
      </c>
      <c r="O97" s="735">
        <f>VLOOKUP($D$3&amp;"_"&amp;O$3,データシート2!$A:$SI,MATCH($G$2&amp;"_"&amp;$B97,データシート2!$A$1:$SI$1,0),0)</f>
        <v>4</v>
      </c>
      <c r="P97" s="735">
        <f>VLOOKUP($D$3&amp;"_"&amp;P$3,データシート2!$A:$SI,MATCH($G$2&amp;"_"&amp;$B97,データシート2!$A$1:$SI$1,0),0)</f>
        <v>4</v>
      </c>
      <c r="Q97" s="736">
        <f>VLOOKUP($D$3&amp;"_"&amp;Q$3,データシート2!$A:$SI,MATCH($G$2&amp;"_"&amp;$B97,データシート2!$A$1:$SI$1,0),0)</f>
        <v>4</v>
      </c>
      <c r="R97" s="924">
        <f>VLOOKUP($D$3&amp;"_"&amp;R$3,データシート2!$A:$SI,MATCH($R$2&amp;"_"&amp;$B97,データシート2!$A$1:$SI$1,0),0)</f>
        <v>20.352</v>
      </c>
      <c r="S97" s="925">
        <f>VLOOKUP($D$3&amp;"_"&amp;S$3,データシート2!$A:$SI,MATCH($R$2&amp;"_"&amp;$B97,データシート2!$A$1:$SI$1,0),0)</f>
        <v>24.693999999999999</v>
      </c>
      <c r="T97" s="925">
        <f>VLOOKUP($D$3&amp;"_"&amp;T$3,データシート2!$A:$SI,MATCH($R$2&amp;"_"&amp;$B97,データシート2!$A$1:$SI$1,0),0)</f>
        <v>26.09</v>
      </c>
      <c r="U97" s="925">
        <f>VLOOKUP($D$3&amp;"_"&amp;U$3,データシート2!$A:$SI,MATCH($R$2&amp;"_"&amp;$B97,データシート2!$A$1:$SI$1,0),0)</f>
        <v>25.547999999999998</v>
      </c>
      <c r="V97" s="925">
        <f>VLOOKUP($D$3&amp;"_"&amp;V$3,データシート2!$A:$SI,MATCH($R$2&amp;"_"&amp;$B97,データシート2!$A$1:$SI$1,0),0)</f>
        <v>28.876000000000001</v>
      </c>
      <c r="W97" s="925">
        <f>VLOOKUP($D$3&amp;"_"&amp;W$3,データシート2!$A:$SI,MATCH($R$2&amp;"_"&amp;$B97,データシート2!$A$1:$SI$1,0),0)</f>
        <v>28.352</v>
      </c>
      <c r="X97" s="925">
        <f>VLOOKUP($D$3&amp;"_"&amp;X$3,データシート2!$A:$SI,MATCH($R$2&amp;"_"&amp;$B97,データシート2!$A$1:$SI$1,0),0)</f>
        <v>27.33</v>
      </c>
      <c r="Y97" s="925">
        <f>VLOOKUP($D$3&amp;"_"&amp;Y$3,データシート2!$A:$SI,MATCH($R$2&amp;"_"&amp;$B97,データシート2!$A$1:$SI$1,0),0)</f>
        <v>27.102</v>
      </c>
      <c r="Z97" s="925">
        <f>VLOOKUP($D$3&amp;"_"&amp;Z$3,データシート2!$A:$SI,MATCH($R$2&amp;"_"&amp;$B97,データシート2!$A$1:$SI$1,0),0)</f>
        <v>25.861000000000001</v>
      </c>
      <c r="AA97" s="925">
        <f>VLOOKUP($D$3&amp;"_"&amp;AA$3,データシート2!$A:$SI,MATCH($R$2&amp;"_"&amp;$B97,データシート2!$A$1:$SI$1,0),0)</f>
        <v>23.437999999999999</v>
      </c>
      <c r="AB97" s="926">
        <f>VLOOKUP($D$3&amp;"_"&amp;AB$3,データシート2!$A:$SI,MATCH($R$2&amp;"_"&amp;$B97,データシート2!$A$1:$SI$1,0),0)</f>
        <v>23.719000000000001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3</v>
      </c>
      <c r="H99" s="766">
        <f>VLOOKUP($D$3&amp;"_"&amp;H$3,データシート2!$A:$SI,MATCH($G$2&amp;"_"&amp;$C99,データシート2!$A$1:$SI$1,0),0)</f>
        <v>3</v>
      </c>
      <c r="I99" s="766">
        <f>VLOOKUP($D$3&amp;"_"&amp;I$3,データシート2!$A:$SI,MATCH($G$2&amp;"_"&amp;$C99,データシート2!$A$1:$SI$1,0),0)</f>
        <v>3</v>
      </c>
      <c r="J99" s="766">
        <f>VLOOKUP($D$3&amp;"_"&amp;J$3,データシート2!$A:$SI,MATCH($G$2&amp;"_"&amp;$C99,データシート2!$A$1:$SI$1,0),0)</f>
        <v>3</v>
      </c>
      <c r="K99" s="767">
        <f>VLOOKUP($D$3&amp;"_"&amp;K$3,データシート2!$A:$SI,MATCH($G$2&amp;"_"&amp;$C99,データシート2!$A$1:$SI$1,0),0)</f>
        <v>4</v>
      </c>
      <c r="L99" s="767">
        <f>VLOOKUP($D$3&amp;"_"&amp;L$3,データシート2!$A:$SI,MATCH($G$2&amp;"_"&amp;$C99,データシート2!$A$1:$SI$1,0),0)</f>
        <v>4</v>
      </c>
      <c r="M99" s="767">
        <f>VLOOKUP($D$3&amp;"_"&amp;M$3,データシート2!$A:$SI,MATCH($G$2&amp;"_"&amp;$C99,データシート2!$A$1:$SI$1,0),0)</f>
        <v>4</v>
      </c>
      <c r="N99" s="767">
        <f>VLOOKUP($D$3&amp;"_"&amp;N$3,データシート2!$A:$SI,MATCH($G$2&amp;"_"&amp;$C99,データシート2!$A$1:$SI$1,0),0)</f>
        <v>4</v>
      </c>
      <c r="O99" s="767">
        <f>VLOOKUP($D$3&amp;"_"&amp;O$3,データシート2!$A:$SI,MATCH($G$2&amp;"_"&amp;$C99,データシート2!$A$1:$SI$1,0),0)</f>
        <v>4</v>
      </c>
      <c r="P99" s="767">
        <f>VLOOKUP($D$3&amp;"_"&amp;P$3,データシート2!$A:$SI,MATCH($G$2&amp;"_"&amp;$C99,データシート2!$A$1:$SI$1,0),0)</f>
        <v>4</v>
      </c>
      <c r="Q99" s="768">
        <f>VLOOKUP($D$3&amp;"_"&amp;Q$3,データシート2!$A:$SI,MATCH($G$2&amp;"_"&amp;$C99,データシート2!$A$1:$SI$1,0),0)</f>
        <v>4</v>
      </c>
      <c r="R99" s="937">
        <f>VLOOKUP($D$3&amp;"_"&amp;R$3,データシート2!$A:$SI,MATCH($R$2&amp;"_"&amp;$C99,データシート2!$A$1:$SI$1,0),0)</f>
        <v>20.352</v>
      </c>
      <c r="S99" s="938">
        <f>VLOOKUP($D$3&amp;"_"&amp;S$3,データシート2!$A:$SI,MATCH($R$2&amp;"_"&amp;$C99,データシート2!$A$1:$SI$1,0),0)</f>
        <v>24.693999999999999</v>
      </c>
      <c r="T99" s="938">
        <f>VLOOKUP($D$3&amp;"_"&amp;T$3,データシート2!$A:$SI,MATCH($R$2&amp;"_"&amp;$C99,データシート2!$A$1:$SI$1,0),0)</f>
        <v>26.09</v>
      </c>
      <c r="U99" s="938">
        <f>VLOOKUP($D$3&amp;"_"&amp;U$3,データシート2!$A:$SI,MATCH($R$2&amp;"_"&amp;$C99,データシート2!$A$1:$SI$1,0),0)</f>
        <v>25.547999999999998</v>
      </c>
      <c r="V99" s="938">
        <f>VLOOKUP($D$3&amp;"_"&amp;V$3,データシート2!$A:$SI,MATCH($R$2&amp;"_"&amp;$C99,データシート2!$A$1:$SI$1,0),0)</f>
        <v>28.876000000000001</v>
      </c>
      <c r="W99" s="938">
        <f>VLOOKUP($D$3&amp;"_"&amp;W$3,データシート2!$A:$SI,MATCH($R$2&amp;"_"&amp;$C99,データシート2!$A$1:$SI$1,0),0)</f>
        <v>28.352</v>
      </c>
      <c r="X99" s="938">
        <f>VLOOKUP($D$3&amp;"_"&amp;X$3,データシート2!$A:$SI,MATCH($R$2&amp;"_"&amp;$C99,データシート2!$A$1:$SI$1,0),0)</f>
        <v>27.33</v>
      </c>
      <c r="Y99" s="938">
        <f>VLOOKUP($D$3&amp;"_"&amp;Y$3,データシート2!$A:$SI,MATCH($R$2&amp;"_"&amp;$C99,データシート2!$A$1:$SI$1,0),0)</f>
        <v>27.102</v>
      </c>
      <c r="Z99" s="938">
        <f>VLOOKUP($D$3&amp;"_"&amp;Z$3,データシート2!$A:$SI,MATCH($R$2&amp;"_"&amp;$C99,データシート2!$A$1:$SI$1,0),0)</f>
        <v>25.861000000000001</v>
      </c>
      <c r="AA99" s="938">
        <f>VLOOKUP($D$3&amp;"_"&amp;AA$3,データシート2!$A:$SI,MATCH($R$2&amp;"_"&amp;$C99,データシート2!$A$1:$SI$1,0),0)</f>
        <v>23.437999999999999</v>
      </c>
      <c r="AB99" s="939">
        <f>VLOOKUP($D$3&amp;"_"&amp;AB$3,データシート2!$A:$SI,MATCH($R$2&amp;"_"&amp;$C99,データシート2!$A$1:$SI$1,0),0)</f>
        <v>23.719000000000001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3</v>
      </c>
      <c r="H101" s="734">
        <f>VLOOKUP($D$3&amp;"_"&amp;H$3,データシート2!$A:$SI,MATCH($G$2&amp;"_"&amp;$B101,データシート2!$A$1:$SI$1,0),0)</f>
        <v>3</v>
      </c>
      <c r="I101" s="734">
        <f>VLOOKUP($D$3&amp;"_"&amp;I$3,データシート2!$A:$SI,MATCH($G$2&amp;"_"&amp;$B101,データシート2!$A$1:$SI$1,0),0)</f>
        <v>2</v>
      </c>
      <c r="J101" s="734">
        <f>VLOOKUP($D$3&amp;"_"&amp;J$3,データシート2!$A:$SI,MATCH($G$2&amp;"_"&amp;$B101,データシート2!$A$1:$SI$1,0),0)</f>
        <v>2</v>
      </c>
      <c r="K101" s="735">
        <f>VLOOKUP($D$3&amp;"_"&amp;K$3,データシート2!$A:$SI,MATCH($G$2&amp;"_"&amp;$B101,データシート2!$A$1:$SI$1,0),0)</f>
        <v>2</v>
      </c>
      <c r="L101" s="735">
        <f>VLOOKUP($D$3&amp;"_"&amp;L$3,データシート2!$A:$SI,MATCH($G$2&amp;"_"&amp;$B101,データシート2!$A$1:$SI$1,0),0)</f>
        <v>3</v>
      </c>
      <c r="M101" s="735">
        <f>VLOOKUP($D$3&amp;"_"&amp;M$3,データシート2!$A:$SI,MATCH($G$2&amp;"_"&amp;$B101,データシート2!$A$1:$SI$1,0),0)</f>
        <v>2</v>
      </c>
      <c r="N101" s="735">
        <f>VLOOKUP($D$3&amp;"_"&amp;N$3,データシート2!$A:$SI,MATCH($G$2&amp;"_"&amp;$B101,データシート2!$A$1:$SI$1,0),0)</f>
        <v>2</v>
      </c>
      <c r="O101" s="735">
        <f>VLOOKUP($D$3&amp;"_"&amp;O$3,データシート2!$A:$SI,MATCH($G$2&amp;"_"&amp;$B101,データシート2!$A$1:$SI$1,0),0)</f>
        <v>2</v>
      </c>
      <c r="P101" s="735">
        <f>VLOOKUP($D$3&amp;"_"&amp;P$3,データシート2!$A:$SI,MATCH($G$2&amp;"_"&amp;$B101,データシート2!$A$1:$SI$1,0),0)</f>
        <v>2</v>
      </c>
      <c r="Q101" s="736">
        <f>VLOOKUP($D$3&amp;"_"&amp;Q$3,データシート2!$A:$SI,MATCH($G$2&amp;"_"&amp;$B101,データシート2!$A$1:$SI$1,0),0)</f>
        <v>2</v>
      </c>
      <c r="R101" s="924">
        <f>VLOOKUP($D$3&amp;"_"&amp;R$3,データシート2!$A:$SI,MATCH($R$2&amp;"_"&amp;$B101,データシート2!$A$1:$SI$1,0),0)</f>
        <v>19.266999999999999</v>
      </c>
      <c r="S101" s="925">
        <f>VLOOKUP($D$3&amp;"_"&amp;S$3,データシート2!$A:$SI,MATCH($R$2&amp;"_"&amp;$B101,データシート2!$A$1:$SI$1,0),0)</f>
        <v>22.922000000000001</v>
      </c>
      <c r="T101" s="925">
        <f>VLOOKUP($D$3&amp;"_"&amp;T$3,データシート2!$A:$SI,MATCH($R$2&amp;"_"&amp;$B101,データシート2!$A$1:$SI$1,0),0)</f>
        <v>15.167999999999999</v>
      </c>
      <c r="U101" s="925">
        <f>VLOOKUP($D$3&amp;"_"&amp;U$3,データシート2!$A:$SI,MATCH($R$2&amp;"_"&amp;$B101,データシート2!$A$1:$SI$1,0),0)</f>
        <v>14.933999999999999</v>
      </c>
      <c r="V101" s="925">
        <f>VLOOKUP($D$3&amp;"_"&amp;V$3,データシート2!$A:$SI,MATCH($R$2&amp;"_"&amp;$B101,データシート2!$A$1:$SI$1,0),0)</f>
        <v>14.584</v>
      </c>
      <c r="W101" s="925">
        <f>VLOOKUP($D$3&amp;"_"&amp;W$3,データシート2!$A:$SI,MATCH($R$2&amp;"_"&amp;$B101,データシート2!$A$1:$SI$1,0),0)</f>
        <v>17.059999999999999</v>
      </c>
      <c r="X101" s="925">
        <f>VLOOKUP($D$3&amp;"_"&amp;X$3,データシート2!$A:$SI,MATCH($R$2&amp;"_"&amp;$B101,データシート2!$A$1:$SI$1,0),0)</f>
        <v>10.430999999999999</v>
      </c>
      <c r="Y101" s="925">
        <f>VLOOKUP($D$3&amp;"_"&amp;Y$3,データシート2!$A:$SI,MATCH($R$2&amp;"_"&amp;$B101,データシート2!$A$1:$SI$1,0),0)</f>
        <v>10.292</v>
      </c>
      <c r="Z101" s="925">
        <f>VLOOKUP($D$3&amp;"_"&amp;Z$3,データシート2!$A:$SI,MATCH($R$2&amp;"_"&amp;$B101,データシート2!$A$1:$SI$1,0),0)</f>
        <v>10.409000000000001</v>
      </c>
      <c r="AA101" s="925">
        <f>VLOOKUP($D$3&amp;"_"&amp;AA$3,データシート2!$A:$SI,MATCH($R$2&amp;"_"&amp;$B101,データシート2!$A$1:$SI$1,0),0)</f>
        <v>10.531000000000001</v>
      </c>
      <c r="AB101" s="926">
        <f>VLOOKUP($D$3&amp;"_"&amp;AB$3,データシート2!$A:$SI,MATCH($R$2&amp;"_"&amp;$B101,データシート2!$A$1:$SI$1,0),0)</f>
        <v>10.526999999999999</v>
      </c>
    </row>
    <row r="102" spans="2:28" s="745" customFormat="1" ht="16.5" customHeight="1">
      <c r="B102" s="737"/>
      <c r="C102" s="738">
        <v>71</v>
      </c>
      <c r="D102" s="739" t="s">
        <v>615</v>
      </c>
      <c r="E102" s="738"/>
      <c r="F102" s="740"/>
      <c r="G102" s="754">
        <f>VLOOKUP($D$3&amp;"_"&amp;G$3,データシート2!$A:$SI,MATCH($G$2&amp;"_"&amp;$C102,データシート2!$A$1:$SI$1,0),0)</f>
        <v>3</v>
      </c>
      <c r="H102" s="742">
        <f>VLOOKUP($D$3&amp;"_"&amp;H$3,データシート2!$A:$SI,MATCH($G$2&amp;"_"&amp;$C102,データシート2!$A$1:$SI$1,0),0)</f>
        <v>3</v>
      </c>
      <c r="I102" s="742">
        <f>VLOOKUP($D$3&amp;"_"&amp;I$3,データシート2!$A:$SI,MATCH($G$2&amp;"_"&amp;$C102,データシート2!$A$1:$SI$1,0),0)</f>
        <v>2</v>
      </c>
      <c r="J102" s="742">
        <f>VLOOKUP($D$3&amp;"_"&amp;J$3,データシート2!$A:$SI,MATCH($G$2&amp;"_"&amp;$C102,データシート2!$A$1:$SI$1,0),0)</f>
        <v>2</v>
      </c>
      <c r="K102" s="743">
        <f>VLOOKUP($D$3&amp;"_"&amp;K$3,データシート2!$A:$SI,MATCH($G$2&amp;"_"&amp;$C102,データシート2!$A$1:$SI$1,0),0)</f>
        <v>2</v>
      </c>
      <c r="L102" s="743">
        <f>VLOOKUP($D$3&amp;"_"&amp;L$3,データシート2!$A:$SI,MATCH($G$2&amp;"_"&amp;$C102,データシート2!$A$1:$SI$1,0),0)</f>
        <v>2</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19.266999999999999</v>
      </c>
      <c r="S102" s="928">
        <f>VLOOKUP($D$3&amp;"_"&amp;S$3,データシート2!$A:$SI,MATCH($R$2&amp;"_"&amp;$C102,データシート2!$A$1:$SI$1,0),0)</f>
        <v>22.922000000000001</v>
      </c>
      <c r="T102" s="928">
        <f>VLOOKUP($D$3&amp;"_"&amp;T$3,データシート2!$A:$SI,MATCH($R$2&amp;"_"&amp;$C102,データシート2!$A$1:$SI$1,0),0)</f>
        <v>15.167999999999999</v>
      </c>
      <c r="U102" s="928">
        <f>VLOOKUP($D$3&amp;"_"&amp;U$3,データシート2!$A:$SI,MATCH($R$2&amp;"_"&amp;$C102,データシート2!$A$1:$SI$1,0),0)</f>
        <v>14.933999999999999</v>
      </c>
      <c r="V102" s="928">
        <f>VLOOKUP($D$3&amp;"_"&amp;V$3,データシート2!$A:$SI,MATCH($R$2&amp;"_"&amp;$C102,データシート2!$A$1:$SI$1,0),0)</f>
        <v>14.584</v>
      </c>
      <c r="W102" s="928">
        <f>VLOOKUP($D$3&amp;"_"&amp;W$3,データシート2!$A:$SI,MATCH($R$2&amp;"_"&amp;$C102,データシート2!$A$1:$SI$1,0),0)</f>
        <v>13.893000000000001</v>
      </c>
      <c r="X102" s="928">
        <f>VLOOKUP($D$3&amp;"_"&amp;X$3,データシート2!$A:$SI,MATCH($R$2&amp;"_"&amp;$C102,データシート2!$A$1:$SI$1,0),0)</f>
        <v>7.41</v>
      </c>
      <c r="Y102" s="928">
        <f>VLOOKUP($D$3&amp;"_"&amp;Y$3,データシート2!$A:$SI,MATCH($R$2&amp;"_"&amp;$C102,データシート2!$A$1:$SI$1,0),0)</f>
        <v>7.3010000000000002</v>
      </c>
      <c r="Z102" s="928">
        <f>VLOOKUP($D$3&amp;"_"&amp;Z$3,データシート2!$A:$SI,MATCH($R$2&amp;"_"&amp;$C102,データシート2!$A$1:$SI$1,0),0)</f>
        <v>7.1040000000000001</v>
      </c>
      <c r="AA102" s="928">
        <f>VLOOKUP($D$3&amp;"_"&amp;AA$3,データシート2!$A:$SI,MATCH($R$2&amp;"_"&amp;$C102,データシート2!$A$1:$SI$1,0),0)</f>
        <v>7.1470000000000002</v>
      </c>
      <c r="AB102" s="929">
        <f>VLOOKUP($D$3&amp;"_"&amp;AB$3,データシート2!$A:$SI,MATCH($R$2&amp;"_"&amp;$C102,データシート2!$A$1:$SI$1,0),0)</f>
        <v>7.0030000000000001</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1</v>
      </c>
      <c r="M105" s="752">
        <f>VLOOKUP($D$3&amp;"_"&amp;M$3,データシート2!$A:$SI,MATCH($G$2&amp;"_"&amp;$C105,データシート2!$A$1:$SI$1,0),0)</f>
        <v>1</v>
      </c>
      <c r="N105" s="752">
        <f>VLOOKUP($D$3&amp;"_"&amp;N$3,データシート2!$A:$SI,MATCH($G$2&amp;"_"&amp;$C105,データシート2!$A$1:$SI$1,0),0)</f>
        <v>1</v>
      </c>
      <c r="O105" s="752">
        <f>VLOOKUP($D$3&amp;"_"&amp;O$3,データシート2!$A:$SI,MATCH($G$2&amp;"_"&amp;$C105,データシート2!$A$1:$SI$1,0),0)</f>
        <v>1</v>
      </c>
      <c r="P105" s="752">
        <f>VLOOKUP($D$3&amp;"_"&amp;P$3,データシート2!$A:$SI,MATCH($G$2&amp;"_"&amp;$C105,データシート2!$A$1:$SI$1,0),0)</f>
        <v>1</v>
      </c>
      <c r="Q105" s="753">
        <f>VLOOKUP($D$3&amp;"_"&amp;Q$3,データシート2!$A:$SI,MATCH($G$2&amp;"_"&amp;$C105,データシート2!$A$1:$SI$1,0),0)</f>
        <v>1</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3.1669999999999998</v>
      </c>
      <c r="X105" s="931">
        <f>VLOOKUP($D$3&amp;"_"&amp;X$3,データシート2!$A:$SI,MATCH($R$2&amp;"_"&amp;$C105,データシート2!$A$1:$SI$1,0),0)</f>
        <v>3.0209999999999999</v>
      </c>
      <c r="Y105" s="931">
        <f>VLOOKUP($D$3&amp;"_"&amp;Y$3,データシート2!$A:$SI,MATCH($R$2&amp;"_"&amp;$C105,データシート2!$A$1:$SI$1,0),0)</f>
        <v>2.9910000000000001</v>
      </c>
      <c r="Z105" s="931">
        <f>VLOOKUP($D$3&amp;"_"&amp;Z$3,データシート2!$A:$SI,MATCH($R$2&amp;"_"&amp;$C105,データシート2!$A$1:$SI$1,0),0)</f>
        <v>3.3050000000000002</v>
      </c>
      <c r="AA105" s="931">
        <f>VLOOKUP($D$3&amp;"_"&amp;AA$3,データシート2!$A:$SI,MATCH($R$2&amp;"_"&amp;$C105,データシート2!$A$1:$SI$1,0),0)</f>
        <v>3.3839999999999999</v>
      </c>
      <c r="AB105" s="932">
        <f>VLOOKUP($D$3&amp;"_"&amp;AB$3,データシート2!$A:$SI,MATCH($R$2&amp;"_"&amp;$C105,データシート2!$A$1:$SI$1,0),0)</f>
        <v>3.524</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8</v>
      </c>
      <c r="H114" s="734">
        <f>VLOOKUP($D$3&amp;"_"&amp;H$3,データシート2!$A:$SI,MATCH($G$2&amp;"_"&amp;$B114,データシート2!$A$1:$SI$1,0),0)</f>
        <v>8</v>
      </c>
      <c r="I114" s="734">
        <f>VLOOKUP($D$3&amp;"_"&amp;I$3,データシート2!$A:$SI,MATCH($G$2&amp;"_"&amp;$B114,データシート2!$A$1:$SI$1,0),0)</f>
        <v>8</v>
      </c>
      <c r="J114" s="734">
        <f>VLOOKUP($D$3&amp;"_"&amp;J$3,データシート2!$A:$SI,MATCH($G$2&amp;"_"&amp;$B114,データシート2!$A$1:$SI$1,0),0)</f>
        <v>8</v>
      </c>
      <c r="K114" s="735">
        <f>VLOOKUP($D$3&amp;"_"&amp;K$3,データシート2!$A:$SI,MATCH($G$2&amp;"_"&amp;$B114,データシート2!$A$1:$SI$1,0),0)</f>
        <v>8</v>
      </c>
      <c r="L114" s="735">
        <f>VLOOKUP($D$3&amp;"_"&amp;L$3,データシート2!$A:$SI,MATCH($G$2&amp;"_"&amp;$B114,データシート2!$A$1:$SI$1,0),0)</f>
        <v>8</v>
      </c>
      <c r="M114" s="735">
        <f>VLOOKUP($D$3&amp;"_"&amp;M$3,データシート2!$A:$SI,MATCH($G$2&amp;"_"&amp;$B114,データシート2!$A$1:$SI$1,0),0)</f>
        <v>8</v>
      </c>
      <c r="N114" s="735">
        <f>VLOOKUP($D$3&amp;"_"&amp;N$3,データシート2!$A:$SI,MATCH($G$2&amp;"_"&amp;$B114,データシート2!$A$1:$SI$1,0),0)</f>
        <v>8</v>
      </c>
      <c r="O114" s="735">
        <f>VLOOKUP($D$3&amp;"_"&amp;O$3,データシート2!$A:$SI,MATCH($G$2&amp;"_"&amp;$B114,データシート2!$A$1:$SI$1,0),0)</f>
        <v>8</v>
      </c>
      <c r="P114" s="735">
        <f>VLOOKUP($D$3&amp;"_"&amp;P$3,データシート2!$A:$SI,MATCH($G$2&amp;"_"&amp;$B114,データシート2!$A$1:$SI$1,0),0)</f>
        <v>8</v>
      </c>
      <c r="Q114" s="736">
        <f>VLOOKUP($D$3&amp;"_"&amp;Q$3,データシート2!$A:$SI,MATCH($G$2&amp;"_"&amp;$B114,データシート2!$A$1:$SI$1,0),0)</f>
        <v>8</v>
      </c>
      <c r="R114" s="924">
        <f>VLOOKUP($D$3&amp;"_"&amp;R$3,データシート2!$A:$SI,MATCH($R$2&amp;"_"&amp;$B114,データシート2!$A$1:$SI$1,0),0)</f>
        <v>29.888999999999999</v>
      </c>
      <c r="S114" s="925">
        <f>VLOOKUP($D$3&amp;"_"&amp;S$3,データシート2!$A:$SI,MATCH($R$2&amp;"_"&amp;$B114,データシート2!$A$1:$SI$1,0),0)</f>
        <v>37.670999999999999</v>
      </c>
      <c r="T114" s="925">
        <f>VLOOKUP($D$3&amp;"_"&amp;T$3,データシート2!$A:$SI,MATCH($R$2&amp;"_"&amp;$B114,データシート2!$A$1:$SI$1,0),0)</f>
        <v>42.597999999999999</v>
      </c>
      <c r="U114" s="925">
        <f>VLOOKUP($D$3&amp;"_"&amp;U$3,データシート2!$A:$SI,MATCH($R$2&amp;"_"&amp;$B114,データシート2!$A$1:$SI$1,0),0)</f>
        <v>41.752000000000002</v>
      </c>
      <c r="V114" s="925">
        <f>VLOOKUP($D$3&amp;"_"&amp;V$3,データシート2!$A:$SI,MATCH($R$2&amp;"_"&amp;$B114,データシート2!$A$1:$SI$1,0),0)</f>
        <v>39.807000000000002</v>
      </c>
      <c r="W114" s="925">
        <f>VLOOKUP($D$3&amp;"_"&amp;W$3,データシート2!$A:$SI,MATCH($R$2&amp;"_"&amp;$B114,データシート2!$A$1:$SI$1,0),0)</f>
        <v>40.188000000000002</v>
      </c>
      <c r="X114" s="925">
        <f>VLOOKUP($D$3&amp;"_"&amp;X$3,データシート2!$A:$SI,MATCH($R$2&amp;"_"&amp;$B114,データシート2!$A$1:$SI$1,0),0)</f>
        <v>40.598999999999997</v>
      </c>
      <c r="Y114" s="925">
        <f>VLOOKUP($D$3&amp;"_"&amp;Y$3,データシート2!$A:$SI,MATCH($R$2&amp;"_"&amp;$B114,データシート2!$A$1:$SI$1,0),0)</f>
        <v>39.744999999999997</v>
      </c>
      <c r="Z114" s="925">
        <f>VLOOKUP($D$3&amp;"_"&amp;Z$3,データシート2!$A:$SI,MATCH($R$2&amp;"_"&amp;$B114,データシート2!$A$1:$SI$1,0),0)</f>
        <v>37.798000000000002</v>
      </c>
      <c r="AA114" s="925">
        <f>VLOOKUP($D$3&amp;"_"&amp;AA$3,データシート2!$A:$SI,MATCH($R$2&amp;"_"&amp;$B114,データシート2!$A$1:$SI$1,0),0)</f>
        <v>31.86</v>
      </c>
      <c r="AB114" s="926">
        <f>VLOOKUP($D$3&amp;"_"&amp;AB$3,データシート2!$A:$SI,MATCH($R$2&amp;"_"&amp;$B114,データシート2!$A$1:$SI$1,0),0)</f>
        <v>36.344999999999999</v>
      </c>
    </row>
    <row r="115" spans="2:28" s="745" customFormat="1" ht="16.5" customHeight="1">
      <c r="B115" s="737"/>
      <c r="C115" s="738">
        <v>81</v>
      </c>
      <c r="D115" s="739" t="s">
        <v>631</v>
      </c>
      <c r="E115" s="738"/>
      <c r="F115" s="740"/>
      <c r="G115" s="754">
        <f>VLOOKUP($D$3&amp;"_"&amp;G$3,データシート2!$A:$SI,MATCH($G$2&amp;"_"&amp;$C115,データシート2!$A$1:$SI$1,0),0)</f>
        <v>8</v>
      </c>
      <c r="H115" s="742">
        <f>VLOOKUP($D$3&amp;"_"&amp;H$3,データシート2!$A:$SI,MATCH($G$2&amp;"_"&amp;$C115,データシート2!$A$1:$SI$1,0),0)</f>
        <v>8</v>
      </c>
      <c r="I115" s="742">
        <f>VLOOKUP($D$3&amp;"_"&amp;I$3,データシート2!$A:$SI,MATCH($G$2&amp;"_"&amp;$C115,データシート2!$A$1:$SI$1,0),0)</f>
        <v>8</v>
      </c>
      <c r="J115" s="742">
        <f>VLOOKUP($D$3&amp;"_"&amp;J$3,データシート2!$A:$SI,MATCH($G$2&amp;"_"&amp;$C115,データシート2!$A$1:$SI$1,0),0)</f>
        <v>8</v>
      </c>
      <c r="K115" s="743">
        <f>VLOOKUP($D$3&amp;"_"&amp;K$3,データシート2!$A:$SI,MATCH($G$2&amp;"_"&amp;$C115,データシート2!$A$1:$SI$1,0),0)</f>
        <v>8</v>
      </c>
      <c r="L115" s="743">
        <f>VLOOKUP($D$3&amp;"_"&amp;L$3,データシート2!$A:$SI,MATCH($G$2&amp;"_"&amp;$C115,データシート2!$A$1:$SI$1,0),0)</f>
        <v>8</v>
      </c>
      <c r="M115" s="743">
        <f>VLOOKUP($D$3&amp;"_"&amp;M$3,データシート2!$A:$SI,MATCH($G$2&amp;"_"&amp;$C115,データシート2!$A$1:$SI$1,0),0)</f>
        <v>8</v>
      </c>
      <c r="N115" s="743">
        <f>VLOOKUP($D$3&amp;"_"&amp;N$3,データシート2!$A:$SI,MATCH($G$2&amp;"_"&amp;$C115,データシート2!$A$1:$SI$1,0),0)</f>
        <v>8</v>
      </c>
      <c r="O115" s="743">
        <f>VLOOKUP($D$3&amp;"_"&amp;O$3,データシート2!$A:$SI,MATCH($G$2&amp;"_"&amp;$C115,データシート2!$A$1:$SI$1,0),0)</f>
        <v>8</v>
      </c>
      <c r="P115" s="743">
        <f>VLOOKUP($D$3&amp;"_"&amp;P$3,データシート2!$A:$SI,MATCH($G$2&amp;"_"&amp;$C115,データシート2!$A$1:$SI$1,0),0)</f>
        <v>8</v>
      </c>
      <c r="Q115" s="744">
        <f>VLOOKUP($D$3&amp;"_"&amp;Q$3,データシート2!$A:$SI,MATCH($G$2&amp;"_"&amp;$C115,データシート2!$A$1:$SI$1,0),0)</f>
        <v>8</v>
      </c>
      <c r="R115" s="933">
        <f>VLOOKUP($D$3&amp;"_"&amp;R$3,データシート2!$A:$SI,MATCH($R$2&amp;"_"&amp;$C115,データシート2!$A$1:$SI$1,0),0)</f>
        <v>29.888999999999999</v>
      </c>
      <c r="S115" s="928">
        <f>VLOOKUP($D$3&amp;"_"&amp;S$3,データシート2!$A:$SI,MATCH($R$2&amp;"_"&amp;$C115,データシート2!$A$1:$SI$1,0),0)</f>
        <v>37.670999999999999</v>
      </c>
      <c r="T115" s="928">
        <f>VLOOKUP($D$3&amp;"_"&amp;T$3,データシート2!$A:$SI,MATCH($R$2&amp;"_"&amp;$C115,データシート2!$A$1:$SI$1,0),0)</f>
        <v>42.597999999999999</v>
      </c>
      <c r="U115" s="928">
        <f>VLOOKUP($D$3&amp;"_"&amp;U$3,データシート2!$A:$SI,MATCH($R$2&amp;"_"&amp;$C115,データシート2!$A$1:$SI$1,0),0)</f>
        <v>41.752000000000002</v>
      </c>
      <c r="V115" s="928">
        <f>VLOOKUP($D$3&amp;"_"&amp;V$3,データシート2!$A:$SI,MATCH($R$2&amp;"_"&amp;$C115,データシート2!$A$1:$SI$1,0),0)</f>
        <v>39.807000000000002</v>
      </c>
      <c r="W115" s="928">
        <f>VLOOKUP($D$3&amp;"_"&amp;W$3,データシート2!$A:$SI,MATCH($R$2&amp;"_"&amp;$C115,データシート2!$A$1:$SI$1,0),0)</f>
        <v>40.188000000000002</v>
      </c>
      <c r="X115" s="928">
        <f>VLOOKUP($D$3&amp;"_"&amp;X$3,データシート2!$A:$SI,MATCH($R$2&amp;"_"&amp;$C115,データシート2!$A$1:$SI$1,0),0)</f>
        <v>40.598999999999997</v>
      </c>
      <c r="Y115" s="928">
        <f>VLOOKUP($D$3&amp;"_"&amp;Y$3,データシート2!$A:$SI,MATCH($R$2&amp;"_"&amp;$C115,データシート2!$A$1:$SI$1,0),0)</f>
        <v>39.744999999999997</v>
      </c>
      <c r="Z115" s="928">
        <f>VLOOKUP($D$3&amp;"_"&amp;Z$3,データシート2!$A:$SI,MATCH($R$2&amp;"_"&amp;$C115,データシート2!$A$1:$SI$1,0),0)</f>
        <v>37.798000000000002</v>
      </c>
      <c r="AA115" s="928">
        <f>VLOOKUP($D$3&amp;"_"&amp;AA$3,データシート2!$A:$SI,MATCH($R$2&amp;"_"&amp;$C115,データシート2!$A$1:$SI$1,0),0)</f>
        <v>31.86</v>
      </c>
      <c r="AB115" s="929">
        <f>VLOOKUP($D$3&amp;"_"&amp;AB$3,データシート2!$A:$SI,MATCH($R$2&amp;"_"&amp;$C115,データシート2!$A$1:$SI$1,0),0)</f>
        <v>36.344999999999999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4</v>
      </c>
      <c r="H117" s="734">
        <f>VLOOKUP($D$3&amp;"_"&amp;H$3,データシート2!$A:$SI,MATCH($G$2&amp;"_"&amp;$B117,データシート2!$A$1:$SI$1,0),0)</f>
        <v>4</v>
      </c>
      <c r="I117" s="734">
        <f>VLOOKUP($D$3&amp;"_"&amp;I$3,データシート2!$A:$SI,MATCH($G$2&amp;"_"&amp;$B117,データシート2!$A$1:$SI$1,0),0)</f>
        <v>4</v>
      </c>
      <c r="J117" s="734">
        <f>VLOOKUP($D$3&amp;"_"&amp;J$3,データシート2!$A:$SI,MATCH($G$2&amp;"_"&amp;$B117,データシート2!$A$1:$SI$1,0),0)</f>
        <v>4</v>
      </c>
      <c r="K117" s="735">
        <f>VLOOKUP($D$3&amp;"_"&amp;K$3,データシート2!$A:$SI,MATCH($G$2&amp;"_"&amp;$B117,データシート2!$A$1:$SI$1,0),0)</f>
        <v>4</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27.47</v>
      </c>
      <c r="S117" s="925">
        <f>VLOOKUP($D$3&amp;"_"&amp;S$3,データシート2!$A:$SI,MATCH($R$2&amp;"_"&amp;$B117,データシート2!$A$1:$SI$1,0),0)</f>
        <v>32.618000000000002</v>
      </c>
      <c r="T117" s="925">
        <f>VLOOKUP($D$3&amp;"_"&amp;T$3,データシート2!$A:$SI,MATCH($R$2&amp;"_"&amp;$B117,データシート2!$A$1:$SI$1,0),0)</f>
        <v>34.329000000000001</v>
      </c>
      <c r="U117" s="925">
        <f>VLOOKUP($D$3&amp;"_"&amp;U$3,データシート2!$A:$SI,MATCH($R$2&amp;"_"&amp;$B117,データシート2!$A$1:$SI$1,0),0)</f>
        <v>34.26</v>
      </c>
      <c r="V117" s="925">
        <f>VLOOKUP($D$3&amp;"_"&amp;V$3,データシート2!$A:$SI,MATCH($R$2&amp;"_"&amp;$B117,データシート2!$A$1:$SI$1,0),0)</f>
        <v>32.299999999999997</v>
      </c>
      <c r="W117" s="925">
        <f>VLOOKUP($D$3&amp;"_"&amp;W$3,データシート2!$A:$SI,MATCH($R$2&amp;"_"&amp;$B117,データシート2!$A$1:$SI$1,0),0)</f>
        <v>29.105</v>
      </c>
      <c r="X117" s="925">
        <f>VLOOKUP($D$3&amp;"_"&amp;X$3,データシート2!$A:$SI,MATCH($R$2&amp;"_"&amp;$B117,データシート2!$A$1:$SI$1,0),0)</f>
        <v>28.855</v>
      </c>
      <c r="Y117" s="925">
        <f>VLOOKUP($D$3&amp;"_"&amp;Y$3,データシート2!$A:$SI,MATCH($R$2&amp;"_"&amp;$B117,データシート2!$A$1:$SI$1,0),0)</f>
        <v>27.634</v>
      </c>
      <c r="Z117" s="925">
        <f>VLOOKUP($D$3&amp;"_"&amp;Z$3,データシート2!$A:$SI,MATCH($R$2&amp;"_"&amp;$B117,データシート2!$A$1:$SI$1,0),0)</f>
        <v>27.600999999999999</v>
      </c>
      <c r="AA117" s="925">
        <f>VLOOKUP($D$3&amp;"_"&amp;AA$3,データシート2!$A:$SI,MATCH($R$2&amp;"_"&amp;$B117,データシート2!$A$1:$SI$1,0),0)</f>
        <v>28.690999999999999</v>
      </c>
      <c r="AB117" s="926">
        <f>VLOOKUP($D$3&amp;"_"&amp;AB$3,データシート2!$A:$SI,MATCH($R$2&amp;"_"&amp;$B117,データシート2!$A$1:$SI$1,0),0)</f>
        <v>28.382000000000001</v>
      </c>
    </row>
    <row r="118" spans="2:28" s="745" customFormat="1" ht="16.5" customHeight="1">
      <c r="B118" s="737"/>
      <c r="C118" s="738">
        <v>83</v>
      </c>
      <c r="D118" s="739" t="s">
        <v>635</v>
      </c>
      <c r="E118" s="738"/>
      <c r="F118" s="740"/>
      <c r="G118" s="754">
        <f>VLOOKUP($D$3&amp;"_"&amp;G$3,データシート2!$A:$SI,MATCH($G$2&amp;"_"&amp;$C118,データシート2!$A$1:$SI$1,0),0)</f>
        <v>4</v>
      </c>
      <c r="H118" s="742">
        <f>VLOOKUP($D$3&amp;"_"&amp;H$3,データシート2!$A:$SI,MATCH($G$2&amp;"_"&amp;$C118,データシート2!$A$1:$SI$1,0),0)</f>
        <v>4</v>
      </c>
      <c r="I118" s="742">
        <f>VLOOKUP($D$3&amp;"_"&amp;I$3,データシート2!$A:$SI,MATCH($G$2&amp;"_"&amp;$C118,データシート2!$A$1:$SI$1,0),0)</f>
        <v>4</v>
      </c>
      <c r="J118" s="742">
        <f>VLOOKUP($D$3&amp;"_"&amp;J$3,データシート2!$A:$SI,MATCH($G$2&amp;"_"&amp;$C118,データシート2!$A$1:$SI$1,0),0)</f>
        <v>4</v>
      </c>
      <c r="K118" s="743">
        <f>VLOOKUP($D$3&amp;"_"&amp;K$3,データシート2!$A:$SI,MATCH($G$2&amp;"_"&amp;$C118,データシート2!$A$1:$SI$1,0),0)</f>
        <v>4</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27.47</v>
      </c>
      <c r="S118" s="928">
        <f>VLOOKUP($D$3&amp;"_"&amp;S$3,データシート2!$A:$SI,MATCH($R$2&amp;"_"&amp;$C118,データシート2!$A$1:$SI$1,0),0)</f>
        <v>32.618000000000002</v>
      </c>
      <c r="T118" s="928">
        <f>VLOOKUP($D$3&amp;"_"&amp;T$3,データシート2!$A:$SI,MATCH($R$2&amp;"_"&amp;$C118,データシート2!$A$1:$SI$1,0),0)</f>
        <v>34.329000000000001</v>
      </c>
      <c r="U118" s="928">
        <f>VLOOKUP($D$3&amp;"_"&amp;U$3,データシート2!$A:$SI,MATCH($R$2&amp;"_"&amp;$C118,データシート2!$A$1:$SI$1,0),0)</f>
        <v>34.26</v>
      </c>
      <c r="V118" s="928">
        <f>VLOOKUP($D$3&amp;"_"&amp;V$3,データシート2!$A:$SI,MATCH($R$2&amp;"_"&amp;$C118,データシート2!$A$1:$SI$1,0),0)</f>
        <v>32.299999999999997</v>
      </c>
      <c r="W118" s="928">
        <f>VLOOKUP($D$3&amp;"_"&amp;W$3,データシート2!$A:$SI,MATCH($R$2&amp;"_"&amp;$C118,データシート2!$A$1:$SI$1,0),0)</f>
        <v>29.105</v>
      </c>
      <c r="X118" s="928">
        <f>VLOOKUP($D$3&amp;"_"&amp;X$3,データシート2!$A:$SI,MATCH($R$2&amp;"_"&amp;$C118,データシート2!$A$1:$SI$1,0),0)</f>
        <v>28.855</v>
      </c>
      <c r="Y118" s="928">
        <f>VLOOKUP($D$3&amp;"_"&amp;Y$3,データシート2!$A:$SI,MATCH($R$2&amp;"_"&amp;$C118,データシート2!$A$1:$SI$1,0),0)</f>
        <v>27.634</v>
      </c>
      <c r="Z118" s="928">
        <f>VLOOKUP($D$3&amp;"_"&amp;Z$3,データシート2!$A:$SI,MATCH($R$2&amp;"_"&amp;$C118,データシート2!$A$1:$SI$1,0),0)</f>
        <v>27.600999999999999</v>
      </c>
      <c r="AA118" s="928">
        <f>VLOOKUP($D$3&amp;"_"&amp;AA$3,データシート2!$A:$SI,MATCH($R$2&amp;"_"&amp;$C118,データシート2!$A$1:$SI$1,0),0)</f>
        <v>28.690999999999999</v>
      </c>
      <c r="AB118" s="929">
        <f>VLOOKUP($D$3&amp;"_"&amp;AB$3,データシート2!$A:$SI,MATCH($R$2&amp;"_"&amp;$C118,データシート2!$A$1:$SI$1,0),0)</f>
        <v>28.382000000000001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33.406999999999996</v>
      </c>
      <c r="S124" s="925">
        <f>VLOOKUP($D$3&amp;"_"&amp;S$3,データシート2!$A:$SI,MATCH($R$2&amp;"_"&amp;$B124,データシート2!$A$1:$SI$1,0),0)</f>
        <v>4.58</v>
      </c>
      <c r="T124" s="925">
        <f>VLOOKUP($D$3&amp;"_"&amp;T$3,データシート2!$A:$SI,MATCH($R$2&amp;"_"&amp;$B124,データシート2!$A$1:$SI$1,0),0)</f>
        <v>104.947</v>
      </c>
      <c r="U124" s="925">
        <f>VLOOKUP($D$3&amp;"_"&amp;U$3,データシート2!$A:$SI,MATCH($R$2&amp;"_"&amp;$B124,データシート2!$A$1:$SI$1,0),0)</f>
        <v>91.695999999999998</v>
      </c>
      <c r="V124" s="925">
        <f>VLOOKUP($D$3&amp;"_"&amp;V$3,データシート2!$A:$SI,MATCH($R$2&amp;"_"&amp;$B124,データシート2!$A$1:$SI$1,0),0)</f>
        <v>92.932000000000002</v>
      </c>
      <c r="W124" s="925">
        <f>VLOOKUP($D$3&amp;"_"&amp;W$3,データシート2!$A:$SI,MATCH($R$2&amp;"_"&amp;$B124,データシート2!$A$1:$SI$1,0),0)</f>
        <v>113.538</v>
      </c>
      <c r="X124" s="925">
        <f>VLOOKUP($D$3&amp;"_"&amp;X$3,データシート2!$A:$SI,MATCH($R$2&amp;"_"&amp;$B124,データシート2!$A$1:$SI$1,0),0)</f>
        <v>108.617</v>
      </c>
      <c r="Y124" s="925">
        <f>VLOOKUP($D$3&amp;"_"&amp;Y$3,データシート2!$A:$SI,MATCH($R$2&amp;"_"&amp;$B124,データシート2!$A$1:$SI$1,0),0)</f>
        <v>110.03400000000001</v>
      </c>
      <c r="Z124" s="925">
        <f>VLOOKUP($D$3&amp;"_"&amp;Z$3,データシート2!$A:$SI,MATCH($R$2&amp;"_"&amp;$B124,データシート2!$A$1:$SI$1,0),0)</f>
        <v>116.13800000000001</v>
      </c>
      <c r="AA124" s="925">
        <f>VLOOKUP($D$3&amp;"_"&amp;AA$3,データシート2!$A:$SI,MATCH($R$2&amp;"_"&amp;$B124,データシート2!$A$1:$SI$1,0),0)</f>
        <v>107.91200000000001</v>
      </c>
      <c r="AB124" s="926">
        <f>VLOOKUP($D$3&amp;"_"&amp;AB$3,データシート2!$A:$SI,MATCH($R$2&amp;"_"&amp;$B124,データシート2!$A$1:$SI$1,0),0)</f>
        <v>105.078</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2</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33.406999999999996</v>
      </c>
      <c r="S125" s="941">
        <f>VLOOKUP($D$3&amp;"_"&amp;S$3,データシート2!$A:$SI,MATCH($R$2&amp;"_"&amp;$C125,データシート2!$A$1:$SI$1,0),0)</f>
        <v>4.58</v>
      </c>
      <c r="T125" s="941">
        <f>VLOOKUP($D$3&amp;"_"&amp;T$3,データシート2!$A:$SI,MATCH($R$2&amp;"_"&amp;$C125,データシート2!$A$1:$SI$1,0),0)</f>
        <v>104.947</v>
      </c>
      <c r="U125" s="941">
        <f>VLOOKUP($D$3&amp;"_"&amp;U$3,データシート2!$A:$SI,MATCH($R$2&amp;"_"&amp;$C125,データシート2!$A$1:$SI$1,0),0)</f>
        <v>91.695999999999998</v>
      </c>
      <c r="V125" s="941">
        <f>VLOOKUP($D$3&amp;"_"&amp;V$3,データシート2!$A:$SI,MATCH($R$2&amp;"_"&amp;$C125,データシート2!$A$1:$SI$1,0),0)</f>
        <v>92.932000000000002</v>
      </c>
      <c r="W125" s="941">
        <f>VLOOKUP($D$3&amp;"_"&amp;W$3,データシート2!$A:$SI,MATCH($R$2&amp;"_"&amp;$C125,データシート2!$A$1:$SI$1,0),0)</f>
        <v>113.538</v>
      </c>
      <c r="X125" s="941">
        <f>VLOOKUP($D$3&amp;"_"&amp;X$3,データシート2!$A:$SI,MATCH($R$2&amp;"_"&amp;$C125,データシート2!$A$1:$SI$1,0),0)</f>
        <v>108.617</v>
      </c>
      <c r="Y125" s="941">
        <f>VLOOKUP($D$3&amp;"_"&amp;Y$3,データシート2!$A:$SI,MATCH($R$2&amp;"_"&amp;$C125,データシート2!$A$1:$SI$1,0),0)</f>
        <v>110.03400000000001</v>
      </c>
      <c r="Z125" s="941">
        <f>VLOOKUP($D$3&amp;"_"&amp;Z$3,データシート2!$A:$SI,MATCH($R$2&amp;"_"&amp;$C125,データシート2!$A$1:$SI$1,0),0)</f>
        <v>116.13800000000001</v>
      </c>
      <c r="AA125" s="941">
        <f>VLOOKUP($D$3&amp;"_"&amp;AA$3,データシート2!$A:$SI,MATCH($R$2&amp;"_"&amp;$C125,データシート2!$A$1:$SI$1,0),0)</f>
        <v>107.91200000000001</v>
      </c>
      <c r="AB125" s="942">
        <f>VLOOKUP($D$3&amp;"_"&amp;AB$3,データシート2!$A:$SI,MATCH($R$2&amp;"_"&amp;$C125,データシート2!$A$1:$SI$1,0),0)</f>
        <v>105.078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11.942</v>
      </c>
      <c r="S133" s="925">
        <f>VLOOKUP($D$3&amp;"_"&amp;S$3,データシート2!$A:$SI,MATCH($R$2&amp;"_"&amp;$B133,データシート2!$A$1:$SI$1,0),0)</f>
        <v>10.762</v>
      </c>
      <c r="T133" s="925">
        <f>VLOOKUP($D$3&amp;"_"&amp;T$3,データシート2!$A:$SI,MATCH($R$2&amp;"_"&amp;$B133,データシート2!$A$1:$SI$1,0),0)</f>
        <v>12.827</v>
      </c>
      <c r="U133" s="925">
        <f>VLOOKUP($D$3&amp;"_"&amp;U$3,データシート2!$A:$SI,MATCH($R$2&amp;"_"&amp;$B133,データシート2!$A$1:$SI$1,0),0)</f>
        <v>11.728999999999999</v>
      </c>
      <c r="V133" s="925">
        <f>VLOOKUP($D$3&amp;"_"&amp;V$3,データシート2!$A:$SI,MATCH($R$2&amp;"_"&amp;$B133,データシート2!$A$1:$SI$1,0),0)</f>
        <v>10.27</v>
      </c>
      <c r="W133" s="925">
        <f>VLOOKUP($D$3&amp;"_"&amp;W$3,データシート2!$A:$SI,MATCH($R$2&amp;"_"&amp;$B133,データシート2!$A$1:$SI$1,0),0)</f>
        <v>10.603</v>
      </c>
      <c r="X133" s="925">
        <f>VLOOKUP($D$3&amp;"_"&amp;X$3,データシート2!$A:$SI,MATCH($R$2&amp;"_"&amp;$B133,データシート2!$A$1:$SI$1,0),0)</f>
        <v>9.5090000000000003</v>
      </c>
      <c r="Y133" s="925">
        <f>VLOOKUP($D$3&amp;"_"&amp;Y$3,データシート2!$A:$SI,MATCH($R$2&amp;"_"&amp;$B133,データシート2!$A$1:$SI$1,0),0)</f>
        <v>11.337</v>
      </c>
      <c r="Z133" s="925">
        <f>VLOOKUP($D$3&amp;"_"&amp;Z$3,データシート2!$A:$SI,MATCH($R$2&amp;"_"&amp;$B133,データシート2!$A$1:$SI$1,0),0)</f>
        <v>11.066000000000001</v>
      </c>
      <c r="AA133" s="925">
        <f>VLOOKUP($D$3&amp;"_"&amp;AA$3,データシート2!$A:$SI,MATCH($R$2&amp;"_"&amp;$B133,データシート2!$A$1:$SI$1,0),0)</f>
        <v>11.02</v>
      </c>
      <c r="AB133" s="926">
        <f>VLOOKUP($D$3&amp;"_"&amp;AB$3,データシート2!$A:$SI,MATCH($R$2&amp;"_"&amp;$B133,データシート2!$A$1:$SI$1,0),0)</f>
        <v>5.2789999999999999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11.942</v>
      </c>
      <c r="S135" s="938">
        <f>VLOOKUP($D$3&amp;"_"&amp;S$3,データシート2!$A:$SI,MATCH($R$2&amp;"_"&amp;$C135,データシート2!$A$1:$SI$1,0),0)</f>
        <v>10.762</v>
      </c>
      <c r="T135" s="938">
        <f>VLOOKUP($D$3&amp;"_"&amp;T$3,データシート2!$A:$SI,MATCH($R$2&amp;"_"&amp;$C135,データシート2!$A$1:$SI$1,0),0)</f>
        <v>12.827</v>
      </c>
      <c r="U135" s="938">
        <f>VLOOKUP($D$3&amp;"_"&amp;U$3,データシート2!$A:$SI,MATCH($R$2&amp;"_"&amp;$C135,データシート2!$A$1:$SI$1,0),0)</f>
        <v>11.728999999999999</v>
      </c>
      <c r="V135" s="938">
        <f>VLOOKUP($D$3&amp;"_"&amp;V$3,データシート2!$A:$SI,MATCH($R$2&amp;"_"&amp;$C135,データシート2!$A$1:$SI$1,0),0)</f>
        <v>10.27</v>
      </c>
      <c r="W135" s="938">
        <f>VLOOKUP($D$3&amp;"_"&amp;W$3,データシート2!$A:$SI,MATCH($R$2&amp;"_"&amp;$C135,データシート2!$A$1:$SI$1,0),0)</f>
        <v>10.603</v>
      </c>
      <c r="X135" s="938">
        <f>VLOOKUP($D$3&amp;"_"&amp;X$3,データシート2!$A:$SI,MATCH($R$2&amp;"_"&amp;$C135,データシート2!$A$1:$SI$1,0),0)</f>
        <v>9.5090000000000003</v>
      </c>
      <c r="Y135" s="938">
        <f>VLOOKUP($D$3&amp;"_"&amp;Y$3,データシート2!$A:$SI,MATCH($R$2&amp;"_"&amp;$C135,データシート2!$A$1:$SI$1,0),0)</f>
        <v>11.337</v>
      </c>
      <c r="Z135" s="938">
        <f>VLOOKUP($D$3&amp;"_"&amp;Z$3,データシート2!$A:$SI,MATCH($R$2&amp;"_"&amp;$C135,データシート2!$A$1:$SI$1,0),0)</f>
        <v>11.066000000000001</v>
      </c>
      <c r="AA135" s="938">
        <f>VLOOKUP($D$3&amp;"_"&amp;AA$3,データシート2!$A:$SI,MATCH($R$2&amp;"_"&amp;$C135,データシート2!$A$1:$SI$1,0),0)</f>
        <v>11.02</v>
      </c>
      <c r="AB135" s="939">
        <f>VLOOKUP($D$3&amp;"_"&amp;AB$3,データシート2!$A:$SI,MATCH($R$2&amp;"_"&amp;$C135,データシート2!$A$1:$SI$1,0),0)</f>
        <v>5.2789999999999999</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2025-03-04T09:29:03Z</dcterms:created>
  <dcterms:modified xsi:type="dcterms:W3CDTF">2025-03-04T09:29:03Z</dcterms:modified>
  <cp:category/>
  <cp:contentStatus/>
</cp:coreProperties>
</file>