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E112A2-1357-4C6F-A6F6-11C02D4D65F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<sst xmlns="http://schemas.openxmlformats.org/spreadsheetml/2006/main" count="16797" uniqueCount="2548">
  <si>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</si>
  <si>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</si>
  <si>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</si>
  <si>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</si>
  <si>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</si>
  <si>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</si>
  <si>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</si>
  <si>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</si>
  <si>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</si>
  <si>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</si>
  <si>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</si>
  <si>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</si>
  <si>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</si>
  <si>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</si>
  <si>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</si>
  <si>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</si>
  <si>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</si>
  <si>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</si>
  <si>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</si>
  <si>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</si>
  <si>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</si>
  <si>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</si>
  <si>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</si>
  <si>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</si>
  <si>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</si>
  <si>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</si>
  <si>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</si>
  <si>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</si>
  <si>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</si>
  <si>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</si>
  <si>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</si>
  <si>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</si>
  <si>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</si>
  <si>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</si>
  <si>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</si>
  <si>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</si>
  <si>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</si>
  <si>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</si>
  <si>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</si>
  <si>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</si>
  <si>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</si>
  <si>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</si>
  <si>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</si>
  <si>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</si>
  <si>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</si>
  <si>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</si>
  <si>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</si>
  <si>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</si>
  <si>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</si>
  <si>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</si>
  <si>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</si>
  <si>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</si>
  <si>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</si>
  <si>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</si>
  <si>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</si>
  <si>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</si>
  <si>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</si>
  <si>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</si>
  <si>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</si>
  <si>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</si>
  <si>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</si>
  <si>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</si>
  <si>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</si>
  <si>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</si>
  <si>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</si>
  <si>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</si>
  <si>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</si>
  <si>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</si>
  <si>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</si>
  <si>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</si>
  <si>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</si>
  <si>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</si>
  <si>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</si>
  <si>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</si>
  <si>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</si>
  <si>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</si>
  <si>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</si>
  <si>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</si>
  <si>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</si>
  <si>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</si>
  <si>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</si>
  <si>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</si>
  <si>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</si>
  <si>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</si>
  <si>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</si>
  <si>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</si>
  <si>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</si>
  <si>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</si>
  <si>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</si>
  <si>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</si>
  <si>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</si>
  <si>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</si>
  <si>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</si>
  <si>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</si>
  <si>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</si>
  <si>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</si>
  <si>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</si>
  <si>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</si>
  <si>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</si>
  <si>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</si>
  <si>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</si>
  <si>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</si>
  <si>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</si>
  <si>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</si>
  <si>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</si>
  <si>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</si>
  <si>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</si>
  <si>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</si>
  <si>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</si>
  <si>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</si>
  <si>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</si>
  <si>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</si>
  <si>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</si>
  <si>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</si>
  <si>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</si>
  <si>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</si>
  <si>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</si>
  <si>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</si>
  <si>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</si>
  <si>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</si>
  <si>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</si>
  <si>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</si>
  <si>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</si>
  <si>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</si>
  <si>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</si>
  <si>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</si>
  <si>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</si>
  <si>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</si>
  <si>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</si>
  <si>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</si>
  <si>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</si>
  <si>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</si>
  <si>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</si>
  <si>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</si>
  <si>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</si>
  <si>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</si>
  <si>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</si>
  <si>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</si>
  <si>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</si>
  <si>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</si>
  <si>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</si>
  <si>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</si>
  <si>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</si>
  <si>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</si>
  <si>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</si>
  <si>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</si>
  <si>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</si>
  <si>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</si>
  <si>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</si>
  <si>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</si>
  <si>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</si>
  <si>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</si>
  <si>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</si>
  <si>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</si>
  <si>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</si>
  <si>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</si>
  <si>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</si>
  <si>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</si>
  <si>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</si>
  <si>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</si>
  <si>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</si>
  <si>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</si>
  <si>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</si>
  <si>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</si>
  <si>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</si>
  <si>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</si>
  <si>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</si>
  <si>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</si>
  <si>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</si>
  <si>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</si>
  <si>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</si>
  <si>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</si>
  <si>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</si>
  <si>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</si>
  <si>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</si>
  <si>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</si>
  <si>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</si>
  <si>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</si>
  <si>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</si>
  <si>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</si>
  <si>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</si>
  <si>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</si>
  <si>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</si>
  <si>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</si>
  <si>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</si>
  <si>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</si>
  <si>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</si>
  <si>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</si>
  <si>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</si>
  <si>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</si>
  <si>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</si>
  <si>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</si>
  <si>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</si>
  <si>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</si>
  <si>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</si>
  <si>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</si>
  <si>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</si>
  <si>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</si>
  <si>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</si>
  <si>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</si>
  <si>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</si>
  <si>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</si>
  <si>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</si>
  <si>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</si>
  <si>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</si>
  <si>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</si>
  <si>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</si>
  <si>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</si>
  <si>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</si>
  <si>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</si>
  <si>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</si>
  <si>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</si>
  <si>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</si>
  <si>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</si>
  <si>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</si>
  <si>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</si>
  <si>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</si>
  <si>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</si>
  <si>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</si>
  <si>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</si>
  <si>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</si>
  <si>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</si>
  <si>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</si>
  <si>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</si>
  <si>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</si>
  <si>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</si>
  <si>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</si>
  <si>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</si>
  <si>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</si>
  <si>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</si>
  <si>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</si>
  <si>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</si>
  <si>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</si>
  <si>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</si>
  <si>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</si>
  <si>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</si>
  <si>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</si>
  <si>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</si>
  <si>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</si>
  <si>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</si>
  <si>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</si>
  <si>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</si>
  <si>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</si>
  <si>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</si>
  <si>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</si>
  <si>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</si>
  <si>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</si>
  <si>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</si>
  <si>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</si>
  <si>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</si>
  <si>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</si>
  <si>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</si>
  <si>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</si>
  <si>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</si>
  <si>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</si>
  <si>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</si>
  <si>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</si>
  <si>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</si>
  <si>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</si>
  <si>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</si>
  <si>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</si>
  <si>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</si>
  <si>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</si>
  <si>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</si>
  <si>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</si>
  <si>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</si>
  <si>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</si>
  <si>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</si>
  <si>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</si>
  <si>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</si>
  <si>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</si>
  <si>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</si>
  <si>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</si>
  <si>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</si>
  <si>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</si>
  <si>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</si>
  <si>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</si>
  <si>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</si>
  <si>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</si>
  <si>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</si>
  <si>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</si>
  <si>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</si>
  <si>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</si>
  <si>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</si>
  <si>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</si>
  <si>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</si>
  <si>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</si>
  <si>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</si>
  <si>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</si>
  <si>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</si>
  <si>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</si>
  <si>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</si>
  <si>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</si>
  <si>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</si>
  <si>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</si>
  <si>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</si>
  <si>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</si>
  <si>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</si>
  <si>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</si>
  <si>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</si>
  <si>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</si>
  <si>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</si>
  <si>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</si>
  <si>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</si>
  <si>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</si>
  <si>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</si>
  <si>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</si>
  <si>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</si>
  <si>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</si>
  <si>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</si>
  <si>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</si>
  <si>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</si>
  <si>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</si>
  <si>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</si>
  <si>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</si>
  <si>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</si>
  <si>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</si>
  <si>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</si>
  <si>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</si>
  <si>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</si>
  <si>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</si>
  <si>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</si>
  <si>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</si>
  <si>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</si>
  <si>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</si>
  <si>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</si>
  <si>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</si>
  <si>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</si>
  <si>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</si>
  <si>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</si>
  <si>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</si>
  <si>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</si>
  <si>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</si>
  <si>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</si>
  <si>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</si>
  <si>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</si>
  <si>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</si>
  <si>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</si>
  <si>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</si>
  <si>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</si>
  <si>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</si>
  <si>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</si>
  <si>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</si>
  <si>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</si>
  <si>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</si>
  <si>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</si>
  <si>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</si>
  <si>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</si>
  <si>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</si>
  <si>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</si>
  <si>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</si>
  <si>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</si>
  <si>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</si>
  <si>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</si>
  <si>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</si>
  <si>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</si>
  <si>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</si>
  <si>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</si>
  <si>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</si>
  <si>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</si>
  <si>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</si>
  <si>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</si>
  <si>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</si>
  <si>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</si>
  <si>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</si>
  <si>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</si>
  <si>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</si>
  <si>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</si>
  <si>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</si>
  <si>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</si>
  <si>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</si>
  <si>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</si>
  <si>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</si>
  <si>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</si>
  <si>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</si>
  <si>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</si>
  <si>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</si>
  <si>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</si>
  <si>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</si>
  <si>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</si>
  <si>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</si>
  <si>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</si>
  <si>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</si>
  <si>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</si>
  <si>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</si>
  <si>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</si>
  <si>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</si>
  <si>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</si>
  <si>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</si>
  <si>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</si>
  <si>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</si>
  <si>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</si>
  <si>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</si>
  <si>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</si>
  <si>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</si>
  <si>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</si>
  <si>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</si>
  <si>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</si>
  <si>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</si>
  <si>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</si>
  <si>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</si>
  <si>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</si>
  <si>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</si>
  <si>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</si>
  <si>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</si>
  <si>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</si>
  <si>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</si>
  <si>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</si>
  <si>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</si>
  <si>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</si>
  <si>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</si>
  <si>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</si>
  <si>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</si>
  <si>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</si>
  <si>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</si>
  <si>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</si>
  <si>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</si>
  <si>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</si>
  <si>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</si>
  <si>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</si>
  <si>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</si>
  <si>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</si>
  <si>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</si>
  <si>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</si>
  <si>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</si>
  <si>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</si>
  <si>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</si>
  <si>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</si>
  <si>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</si>
  <si>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</si>
  <si>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</si>
  <si>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</si>
  <si>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</si>
  <si>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</si>
  <si>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</si>
  <si>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</si>
  <si>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</si>
  <si>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</si>
  <si>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</si>
  <si>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</si>
  <si>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</si>
  <si>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</si>
  <si>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</si>
  <si>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</si>
  <si>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</si>
  <si>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</si>
  <si>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</si>
  <si>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</si>
  <si>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</si>
  <si>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</si>
  <si>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</si>
  <si>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</si>
  <si>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</si>
  <si>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</si>
  <si>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</si>
  <si>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</si>
  <si>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</si>
  <si>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</si>
  <si>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</si>
  <si>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</si>
  <si>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</si>
  <si>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</si>
  <si>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</si>
  <si>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</si>
  <si>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</si>
  <si>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</si>
  <si>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</si>
  <si>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</si>
  <si>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</si>
  <si>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</si>
  <si>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</si>
  <si>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</si>
  <si>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</si>
  <si>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</si>
  <si>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</si>
  <si>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</si>
  <si>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</si>
  <si>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</si>
  <si>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</si>
  <si>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</si>
  <si>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</si>
  <si>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</si>
  <si>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</si>
  <si>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</si>
  <si>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</si>
  <si>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</si>
  <si>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</si>
  <si>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</si>
  <si>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</si>
  <si>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</si>
  <si>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</si>
  <si>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</si>
  <si>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</si>
  <si>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</si>
  <si>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</si>
  <si>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</si>
  <si>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</si>
  <si>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</si>
  <si>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</si>
  <si>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</si>
  <si>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</si>
  <si>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</si>
  <si>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</si>
  <si>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</si>
  <si>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</si>
  <si>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</si>
  <si>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</si>
  <si>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</si>
  <si>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</si>
  <si>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</si>
  <si>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</si>
  <si>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</si>
  <si>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</si>
  <si>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</si>
  <si>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</si>
  <si>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</si>
  <si>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</si>
  <si>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</si>
  <si>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</si>
  <si>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</si>
  <si>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</si>
  <si>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</si>
  <si>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</si>
  <si>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</si>
  <si>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</si>
  <si>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</si>
  <si>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</si>
  <si>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</si>
  <si>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</si>
  <si>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</si>
  <si>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</si>
  <si>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</si>
  <si>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</si>
  <si>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</si>
  <si>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</si>
  <si>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</si>
  <si>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</si>
  <si>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</si>
  <si>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</si>
  <si>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</si>
  <si>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</si>
  <si>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</si>
  <si>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</si>
  <si>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</si>
  <si>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</si>
  <si>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</si>
  <si>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</si>
  <si>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</si>
  <si>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</si>
  <si>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</si>
  <si>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</si>
  <si>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</si>
  <si>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</si>
  <si>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</si>
  <si>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</si>
  <si>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</si>
  <si>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</si>
  <si>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</si>
  <si>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</si>
  <si>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</si>
  <si>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</si>
  <si>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</si>
  <si>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</si>
  <si>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</si>
  <si>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</si>
  <si>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</si>
  <si>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</si>
  <si>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</si>
  <si>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</si>
  <si>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</si>
  <si>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</si>
  <si>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</si>
  <si>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</si>
  <si>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</si>
  <si>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</si>
  <si>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</si>
  <si>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</si>
  <si>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</si>
  <si>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</si>
  <si>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</si>
  <si>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</si>
  <si>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</si>
  <si>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</si>
  <si>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</si>
  <si>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</si>
  <si>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</si>
  <si>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</si>
  <si>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</si>
  <si>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</si>
  <si>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</si>
  <si>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</si>
  <si>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</si>
  <si>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</si>
  <si>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</si>
  <si>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</si>
  <si>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</si>
  <si>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</si>
  <si>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</si>
  <si>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</si>
  <si>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</si>
  <si>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</si>
  <si>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</si>
  <si>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</si>
  <si>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</si>
  <si>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</si>
  <si>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</si>
  <si>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</si>
  <si>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</si>
  <si>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</si>
  <si>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</si>
  <si>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</si>
  <si>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</si>
  <si>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</si>
  <si>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</si>
  <si>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</si>
  <si>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</si>
  <si>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</si>
  <si>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</si>
  <si>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</si>
  <si>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</si>
  <si>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</si>
  <si>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</si>
  <si>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</si>
  <si>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</si>
  <si>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</si>
  <si>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</si>
  <si>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</si>
  <si>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</si>
  <si>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</si>
  <si>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</si>
  <si>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</si>
  <si>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</si>
  <si>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</si>
  <si>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</si>
  <si>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</si>
  <si>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</si>
  <si>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</si>
  <si>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</si>
  <si>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</si>
  <si>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</si>
  <si>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</si>
  <si>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</si>
  <si>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</si>
  <si>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</si>
  <si>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</si>
  <si>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</si>
  <si>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</si>
  <si>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</si>
  <si>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</si>
  <si>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</si>
  <si>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</si>
  <si>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</si>
  <si>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</si>
  <si>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</si>
  <si>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</si>
  <si>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</si>
  <si>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</si>
  <si>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</si>
  <si>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</si>
  <si>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</si>
  <si>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</si>
  <si>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</si>
  <si>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</si>
  <si>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</si>
  <si>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</si>
  <si>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</si>
  <si>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</si>
  <si>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</si>
  <si>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</si>
  <si>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</si>
  <si>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</si>
  <si>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</si>
  <si>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</si>
  <si>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</si>
  <si>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</si>
  <si>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</si>
  <si>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</si>
  <si>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</si>
  <si>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</si>
  <si>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</si>
  <si>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</si>
  <si>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</si>
  <si>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</si>
  <si>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</si>
  <si>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</si>
  <si>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</si>
  <si>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</si>
  <si>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</si>
  <si>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</si>
  <si>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</si>
  <si>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</si>
  <si>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</si>
  <si>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</si>
  <si>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</si>
  <si>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</si>
  <si>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</si>
  <si>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</si>
  <si>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</si>
  <si>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</si>
  <si>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</si>
  <si>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</si>
  <si>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</si>
  <si>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</si>
  <si>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</si>
  <si>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</si>
  <si>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</si>
  <si>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</si>
  <si>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</si>
  <si>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</si>
  <si>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</si>
  <si>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</si>
  <si>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</si>
  <si>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</si>
  <si>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</si>
  <si>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</si>
  <si>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</si>
  <si>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</si>
  <si>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</si>
  <si>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</si>
  <si>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</si>
  <si>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</si>
  <si>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</si>
  <si>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</si>
  <si>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</si>
  <si>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</si>
  <si>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</si>
  <si>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</si>
  <si>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</si>
  <si>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</si>
  <si>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</si>
  <si>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</si>
  <si>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</si>
  <si>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</si>
  <si>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</si>
  <si>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</si>
  <si>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</si>
  <si>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</si>
  <si>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</si>
  <si>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</si>
  <si>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</si>
  <si>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</si>
  <si>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</si>
  <si>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</si>
  <si>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</si>
  <si>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</si>
  <si>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</si>
  <si>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</si>
  <si>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</si>
  <si>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</si>
  <si>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</si>
  <si>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</si>
  <si>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</si>
  <si>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</si>
  <si>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</si>
  <si>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</si>
  <si>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</si>
  <si>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</si>
  <si>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</si>
  <si>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</si>
  <si>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</si>
  <si>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</si>
  <si>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</si>
  <si>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</si>
  <si>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</si>
  <si>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</si>
  <si>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</si>
  <si>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</si>
  <si>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</si>
  <si>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</si>
  <si>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</si>
  <si>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</si>
  <si>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</si>
  <si>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</si>
  <si>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</si>
  <si>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</si>
  <si>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</si>
  <si>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</si>
  <si>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</si>
  <si>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</si>
  <si>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</si>
  <si>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</si>
  <si>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</si>
  <si>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</si>
  <si>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</si>
  <si>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</si>
  <si>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</si>
  <si>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</si>
  <si>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</si>
  <si>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</si>
  <si>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</si>
  <si>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</si>
  <si>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</si>
  <si>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</si>
  <si>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</si>
  <si>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</si>
  <si>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</si>
  <si>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</si>
  <si>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</si>
  <si>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</si>
  <si>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</si>
  <si>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</si>
  <si>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</si>
  <si>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</si>
  <si>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</si>
  <si>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</si>
  <si>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</si>
  <si>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</si>
  <si>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</si>
  <si>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</si>
  <si>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</si>
  <si>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</si>
  <si>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</si>
  <si>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</si>
  <si>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</si>
  <si>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</si>
  <si>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</si>
  <si>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</si>
  <si>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</si>
  <si>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</si>
  <si>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</si>
  <si>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</si>
  <si>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</si>
  <si>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</si>
  <si>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</si>
  <si>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</si>
  <si>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</si>
  <si>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</si>
  <si>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</si>
  <si>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</si>
  <si>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</si>
  <si>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</si>
  <si>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</si>
  <si>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</si>
  <si>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</si>
  <si>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</si>
  <si>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</si>
  <si>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</si>
  <si>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</si>
  <si>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</si>
  <si>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</si>
  <si>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</si>
  <si>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</si>
  <si>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</si>
  <si>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</si>
  <si>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</si>
  <si>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</si>
  <si>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</si>
  <si>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</si>
  <si>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</si>
  <si>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</si>
  <si>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</si>
  <si>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</si>
  <si>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</si>
  <si>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</si>
  <si>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</si>
  <si>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</si>
  <si>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</si>
  <si>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</si>
  <si>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</si>
  <si>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</si>
  <si>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</si>
  <si>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</si>
  <si>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</si>
  <si>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</si>
  <si>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</si>
  <si>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</si>
  <si>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</si>
  <si>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</si>
  <si>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</si>
  <si>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</si>
  <si>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</si>
  <si>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</si>
  <si>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</si>
  <si>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</si>
  <si>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</si>
  <si>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</si>
  <si>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</si>
  <si>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</si>
  <si>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</si>
  <si>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</si>
  <si>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</si>
  <si>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</si>
  <si>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</si>
  <si>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</si>
  <si>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</si>
  <si>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</si>
  <si>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</si>
  <si>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</si>
  <si>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</si>
  <si>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</si>
  <si>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</si>
  <si>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</si>
  <si>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</si>
  <si>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</si>
  <si>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</si>
  <si>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</si>
  <si>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</si>
  <si>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</si>
  <si>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</si>
  <si>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</si>
  <si>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</si>
  <si>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</si>
  <si>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</si>
  <si>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</si>
  <si>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</si>
  <si>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</si>
  <si>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</si>
  <si>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</si>
  <si>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</si>
  <si>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</si>
  <si>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</si>
  <si>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</si>
  <si>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</si>
  <si>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</si>
  <si>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</si>
  <si>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</si>
  <si>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</si>
  <si>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</si>
  <si>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</si>
  <si>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</si>
  <si>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</si>
  <si>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</si>
  <si>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</si>
  <si>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</si>
  <si>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</si>
  <si>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</si>
  <si>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</si>
  <si>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</si>
  <si>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</si>
  <si>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</si>
  <si>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</si>
  <si>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</si>
  <si>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</si>
  <si>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</si>
  <si>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</si>
  <si>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</si>
  <si>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</si>
  <si>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</si>
  <si>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</si>
  <si>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</si>
  <si>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</si>
  <si>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</si>
  <si>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</si>
  <si>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</si>
  <si>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</si>
  <si>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</si>
  <si>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</si>
  <si>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</si>
  <si>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</si>
  <si>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</si>
  <si>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</si>
  <si>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</si>
  <si>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</si>
  <si>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</si>
  <si>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</si>
  <si>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</si>
  <si>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</si>
  <si>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</si>
  <si>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</si>
  <si>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</si>
  <si>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</si>
  <si>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</si>
  <si>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</si>
  <si>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</si>
  <si>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</si>
  <si>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</si>
  <si>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</si>
  <si>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</si>
  <si>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</si>
  <si>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</si>
  <si>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</si>
  <si>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</si>
  <si>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</si>
  <si>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</si>
  <si>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</si>
  <si>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</si>
  <si>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</si>
  <si>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</si>
  <si>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</si>
  <si>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</si>
  <si>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</si>
  <si>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</si>
  <si>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</si>
  <si>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</si>
  <si>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</si>
  <si>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</si>
  <si>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</si>
  <si>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</si>
  <si>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</si>
  <si>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</si>
  <si>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</si>
  <si>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</si>
  <si>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</si>
  <si>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</si>
  <si>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</si>
  <si>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</si>
  <si>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</si>
  <si>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</si>
  <si>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</si>
  <si>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</si>
  <si>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</si>
  <si>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</si>
  <si>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</si>
  <si>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</si>
  <si>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</si>
  <si>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</si>
  <si>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</si>
  <si>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</si>
  <si>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</si>
  <si>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</si>
  <si>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</si>
  <si>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</si>
  <si>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</si>
  <si>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</si>
  <si>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</si>
  <si>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</si>
  <si>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</si>
  <si>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</si>
  <si>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</si>
  <si>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</si>
  <si>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</si>
  <si>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</si>
  <si>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</si>
  <si>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</si>
  <si>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</si>
  <si>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</si>
  <si>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</si>
  <si>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</si>
  <si>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</si>
  <si>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</si>
  <si>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</si>
  <si>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</si>
  <si>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</si>
  <si>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</si>
  <si>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</si>
  <si>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</si>
  <si>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</si>
  <si>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</si>
  <si>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</si>
  <si>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</si>
  <si>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</si>
  <si>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</si>
  <si>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</si>
  <si>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</si>
  <si>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</si>
  <si>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</si>
  <si>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</si>
  <si>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</si>
  <si>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</si>
  <si>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</si>
  <si>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</si>
  <si>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</si>
  <si>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</si>
  <si>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</si>
  <si>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</si>
  <si>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</si>
  <si>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</si>
  <si>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</si>
  <si>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</si>
  <si>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</si>
  <si>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</si>
  <si>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</si>
  <si>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</si>
  <si>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</si>
  <si>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</si>
  <si>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</si>
  <si>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</si>
  <si>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</si>
  <si>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</si>
  <si>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</si>
  <si>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</si>
  <si>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</si>
  <si>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</si>
  <si>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</si>
  <si>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</si>
  <si>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</si>
  <si>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</si>
  <si>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</si>
  <si>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</si>
  <si>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</si>
  <si>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</si>
  <si>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</si>
  <si>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</si>
  <si>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</si>
  <si>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</si>
  <si>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</si>
  <si>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</si>
  <si>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</si>
  <si>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</si>
  <si>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</si>
  <si>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</si>
  <si>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</si>
  <si>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</si>
  <si>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</si>
  <si>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</si>
  <si>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</si>
  <si>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</si>
  <si>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</si>
  <si>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</si>
  <si>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</si>
  <si>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</si>
  <si>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</si>
  <si>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</si>
  <si>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</si>
  <si>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</si>
  <si>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</si>
  <si>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</si>
  <si>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</si>
  <si>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</si>
  <si>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</si>
  <si>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</si>
  <si>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</si>
  <si>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</si>
  <si>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</si>
  <si>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</si>
  <si>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</si>
  <si>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</si>
  <si>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</si>
  <si>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</si>
  <si>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</si>
  <si>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</si>
  <si>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</si>
  <si>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</si>
  <si>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</si>
  <si>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</si>
  <si>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</si>
  <si>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</si>
  <si>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</si>
  <si>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</si>
  <si>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</si>
  <si>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</si>
  <si>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</si>
  <si>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</si>
  <si>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</si>
  <si>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</si>
  <si>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</si>
  <si>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</si>
  <si>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</si>
  <si>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</si>
  <si>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</si>
  <si>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</si>
  <si>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</si>
  <si>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</si>
  <si>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</si>
  <si>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</si>
  <si>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</si>
  <si>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</si>
  <si>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</si>
  <si>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</si>
  <si>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</si>
  <si>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</si>
  <si>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</si>
  <si>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</si>
  <si>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</si>
  <si>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</si>
  <si>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</si>
  <si>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</si>
  <si>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</si>
  <si>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</si>
  <si>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</si>
  <si>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</si>
  <si>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</si>
  <si>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</si>
  <si>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</si>
  <si>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</si>
  <si>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</si>
  <si>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</si>
  <si>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</si>
  <si>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</si>
  <si>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</si>
  <si>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</si>
  <si>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</si>
  <si>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</si>
  <si>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</si>
  <si>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</si>
  <si>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</si>
  <si>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</si>
  <si>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</si>
  <si>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</si>
  <si>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</si>
  <si>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</si>
  <si>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</si>
  <si>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</si>
  <si>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</si>
  <si>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</si>
  <si>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</si>
  <si>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</si>
  <si>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</si>
  <si>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</si>
  <si>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</si>
  <si>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</si>
  <si>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</si>
  <si>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</si>
  <si>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</si>
  <si>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</si>
  <si>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</si>
  <si>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</si>
  <si>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</si>
  <si>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</si>
  <si>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</si>
  <si>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</si>
  <si>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</si>
  <si>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</si>
  <si>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</si>
  <si>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</si>
  <si>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</si>
  <si>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</si>
  <si>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</si>
  <si>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</si>
  <si>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</si>
  <si>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</si>
  <si>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</si>
  <si>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</si>
  <si>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</si>
  <si>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</si>
  <si>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</si>
  <si>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</si>
  <si>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</si>
  <si>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</si>
  <si>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</si>
  <si>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</si>
  <si>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</si>
  <si>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</si>
  <si>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</si>
  <si>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</si>
  <si>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</si>
  <si>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</si>
  <si>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</si>
  <si>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</si>
  <si>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</si>
  <si>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</si>
  <si>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</si>
  <si>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</si>
  <si>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</si>
  <si>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</si>
  <si>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</si>
  <si>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</si>
  <si>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</si>
  <si>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</si>
  <si>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</si>
  <si>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</si>
  <si>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</si>
  <si>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</si>
  <si>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</si>
  <si>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</si>
  <si>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</si>
  <si>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</si>
  <si>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</si>
  <si>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</si>
  <si>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</si>
  <si>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</si>
  <si>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</si>
  <si>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</si>
  <si>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</si>
  <si>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</si>
  <si>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</si>
  <si>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</si>
  <si>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</si>
  <si>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</si>
  <si>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</si>
  <si>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</si>
  <si>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</si>
  <si>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</si>
  <si>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</si>
  <si>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</si>
  <si>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</si>
  <si>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</si>
  <si>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</si>
  <si>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</si>
  <si>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</si>
  <si>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</si>
  <si>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</si>
  <si>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</si>
  <si>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</si>
  <si>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</si>
  <si>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</si>
  <si>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</si>
  <si>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</si>
  <si>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</si>
  <si>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</si>
  <si>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</si>
  <si>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</si>
  <si>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</si>
  <si>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</si>
  <si>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</si>
  <si>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</si>
  <si>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</si>
  <si>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</si>
  <si>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</si>
  <si>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</si>
  <si>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</si>
  <si>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</si>
  <si>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</si>
  <si>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</si>
  <si>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</si>
  <si>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</si>
  <si>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</si>
  <si>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</si>
  <si>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</si>
  <si>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</si>
  <si>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</si>
  <si>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</si>
  <si>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</si>
  <si>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</si>
  <si>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</si>
  <si>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</si>
  <si>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</si>
  <si>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</si>
  <si>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</si>
  <si>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</si>
  <si>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</si>
  <si>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</si>
  <si>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</si>
  <si>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</si>
  <si>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</si>
  <si>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</si>
  <si>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</si>
  <si>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</si>
  <si>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</si>
  <si>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</si>
  <si>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</si>
  <si>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</si>
  <si>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</si>
  <si>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</si>
  <si>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</si>
  <si>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</si>
  <si>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</si>
  <si>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</si>
  <si>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</si>
  <si>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</si>
  <si>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</si>
  <si>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</si>
  <si>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</si>
  <si>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</si>
  <si>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</si>
  <si>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</si>
  <si>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</si>
  <si>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</si>
  <si>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</si>
  <si>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</si>
  <si>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</si>
  <si>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</si>
  <si>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</si>
  <si>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</si>
  <si>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</si>
  <si>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</si>
  <si>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</si>
  <si>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</si>
  <si>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</si>
  <si>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</si>
  <si>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</si>
  <si>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</si>
  <si>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</si>
  <si>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</si>
  <si>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</si>
  <si>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</si>
  <si>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</si>
  <si>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</si>
  <si>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</si>
  <si>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</si>
  <si>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</si>
  <si>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</si>
  <si>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</si>
  <si>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</si>
  <si>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</si>
  <si>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</si>
  <si>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</si>
  <si>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</si>
  <si>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</si>
  <si>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</si>
  <si>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</si>
  <si>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</si>
  <si>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</si>
  <si>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</si>
  <si>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</si>
  <si>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</si>
  <si>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</si>
  <si>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</si>
  <si>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</si>
  <si>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</si>
  <si>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</si>
  <si>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</si>
  <si>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</si>
  <si>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</si>
  <si>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</si>
  <si>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</si>
  <si>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</si>
  <si>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</si>
  <si>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</si>
  <si>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</si>
  <si>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</si>
  <si>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</si>
  <si>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</si>
  <si>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</si>
  <si>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</si>
  <si>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</si>
  <si>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</si>
  <si>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</si>
  <si>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</si>
  <si>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</si>
  <si>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</si>
  <si>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</si>
  <si>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</si>
  <si>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</si>
  <si>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</si>
  <si>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</si>
  <si>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</si>
  <si>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</si>
  <si>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</si>
  <si>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</si>
  <si>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</si>
  <si>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</si>
  <si>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</si>
  <si>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</si>
  <si>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</si>
  <si>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</si>
  <si>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</si>
  <si>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</si>
  <si>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</si>
  <si>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</si>
  <si>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</si>
  <si>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</si>
  <si>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</si>
  <si>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</si>
  <si>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</si>
  <si>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</si>
  <si>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</si>
  <si>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</si>
  <si>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</si>
  <si>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</si>
  <si>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</si>
  <si>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</si>
  <si>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</si>
  <si>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</si>
  <si>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</si>
  <si>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</si>
  <si>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</si>
  <si>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</si>
  <si>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</si>
  <si>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</si>
  <si>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</si>
  <si>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</si>
  <si>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</si>
  <si>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</si>
  <si>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</si>
  <si>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</si>
  <si>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</si>
  <si>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</si>
  <si>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</si>
  <si>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</si>
  <si>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</si>
  <si>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</si>
  <si>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</si>
  <si>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</si>
  <si>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</si>
  <si>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</si>
  <si>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</si>
  <si>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</si>
  <si>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</si>
  <si>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</si>
  <si>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</si>
  <si>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</si>
  <si>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</si>
  <si>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</si>
  <si>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</si>
  <si>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</si>
  <si>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</si>
  <si>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</si>
  <si>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</si>
  <si>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</si>
  <si>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</si>
  <si>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</si>
  <si>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</si>
  <si>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</si>
  <si>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</si>
  <si>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</si>
  <si>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</si>
  <si>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</si>
  <si>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</si>
  <si>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</si>
  <si>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</si>
  <si>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</si>
  <si>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</si>
  <si>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</si>
  <si>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</si>
  <si>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</si>
  <si>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</si>
  <si>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</si>
  <si>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</si>
  <si>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</si>
  <si>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</si>
  <si>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</si>
  <si>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</si>
  <si>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</si>
  <si>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</si>
  <si>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</si>
  <si>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</si>
  <si>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</si>
  <si>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</si>
  <si>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</si>
  <si>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</si>
  <si>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</si>
  <si>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</si>
  <si>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</si>
  <si>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</si>
  <si>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</si>
  <si>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</si>
  <si>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</si>
  <si>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</si>
  <si>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</si>
  <si>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</si>
  <si>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</si>
  <si>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</si>
  <si>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</si>
  <si>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</si>
  <si>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</si>
  <si>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</si>
  <si>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</si>
  <si>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</si>
  <si>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</si>
  <si>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</si>
  <si>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</si>
  <si>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</si>
  <si>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</si>
  <si>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</si>
  <si>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</si>
  <si>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</si>
  <si>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</si>
  <si>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</si>
  <si>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</si>
  <si>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</si>
  <si>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</si>
  <si>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</si>
  <si>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</si>
  <si>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</si>
  <si>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</si>
  <si>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</si>
  <si>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</si>
  <si>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</si>
  <si>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</si>
  <si>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</si>
  <si>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</si>
  <si>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</si>
  <si>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</si>
  <si>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</si>
  <si>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</si>
  <si>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</si>
  <si>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</si>
  <si>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</si>
  <si>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</si>
  <si>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</si>
  <si>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</si>
  <si>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</si>
  <si>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</si>
  <si>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</si>
  <si>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</si>
  <si>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</si>
  <si>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</si>
  <si>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</si>
  <si>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</si>
  <si>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</si>
  <si>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</si>
  <si>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</si>
  <si>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</si>
  <si>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</si>
  <si>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</si>
  <si>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</si>
  <si>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</si>
  <si>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</si>
  <si>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</si>
  <si>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</si>
  <si>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</si>
  <si>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</si>
  <si>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</si>
  <si>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</si>
  <si>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</si>
  <si>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</si>
  <si>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</si>
  <si>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</si>
  <si>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</si>
  <si>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</si>
  <si>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</si>
  <si>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</si>
  <si>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</si>
  <si>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</si>
  <si>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</si>
  <si>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</si>
  <si>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</si>
  <si>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</si>
  <si>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</si>
  <si>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</si>
  <si>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</si>
  <si>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</si>
  <si>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</si>
  <si>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</si>
  <si>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</si>
  <si>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</si>
  <si>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</si>
  <si>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</si>
  <si>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</si>
  <si>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</si>
  <si>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</si>
  <si>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</si>
  <si>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</si>
  <si>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</si>
  <si>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</si>
  <si>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</si>
  <si>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</si>
  <si>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</si>
  <si>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</si>
  <si>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</si>
  <si>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</si>
  <si>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</si>
  <si>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</si>
  <si>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</si>
  <si>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</si>
  <si>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</si>
  <si>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</si>
  <si>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</si>
  <si>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</si>
  <si>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</si>
  <si>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</si>
  <si>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</si>
  <si>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</si>
  <si>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</si>
  <si>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</si>
  <si>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</si>
  <si>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</si>
  <si>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</si>
  <si>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</si>
  <si>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</si>
  <si>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</si>
  <si>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</si>
  <si>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</si>
  <si>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</si>
  <si>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</si>
  <si>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</si>
  <si>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</si>
  <si>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</si>
  <si>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</si>
  <si>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</si>
  <si>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</si>
  <si>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</si>
  <si>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</si>
  <si>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</si>
  <si>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</si>
  <si>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</si>
  <si>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</si>
  <si>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</si>
  <si>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</si>
  <si>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</si>
  <si>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</si>
  <si>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</si>
  <si>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</si>
  <si>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</si>
  <si>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</si>
  <si>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</si>
  <si>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</si>
  <si>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</si>
  <si>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</si>
  <si>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</si>
  <si>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</si>
  <si>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</si>
  <si>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</si>
  <si>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</si>
  <si>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</si>
  <si>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</si>
  <si>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</si>
  <si>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</si>
  <si>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</si>
  <si>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</si>
  <si>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</si>
  <si>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</si>
  <si>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</si>
  <si>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</si>
  <si>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</si>
  <si>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</si>
  <si>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</si>
  <si>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</si>
  <si>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</si>
  <si>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</si>
  <si>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</si>
  <si>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</si>
  <si>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</si>
  <si>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</si>
  <si>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</si>
  <si>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</si>
  <si>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</si>
  <si>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</si>
  <si>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</si>
  <si>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</si>
  <si>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</si>
  <si>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</si>
  <si>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</si>
  <si>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</si>
  <si>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</si>
  <si>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</si>
  <si>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</si>
  <si>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</si>
  <si>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</si>
  <si>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</si>
  <si>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</si>
  <si>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</si>
  <si>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</si>
  <si>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</si>
  <si>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</si>
  <si>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</si>
  <si>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</si>
  <si>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</si>
  <si>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</si>
  <si>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</si>
  <si>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</si>
  <si>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</si>
  <si>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</si>
  <si>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</si>
  <si>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</si>
  <si>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</si>
  <si>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</si>
  <si>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</si>
  <si>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</si>
  <si>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</si>
  <si>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</si>
  <si>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</si>
  <si>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</si>
  <si>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</si>
  <si>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</si>
  <si>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</si>
  <si>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</si>
  <si>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</si>
  <si>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</si>
  <si>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</si>
  <si>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</si>
  <si>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</si>
  <si>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</si>
  <si>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</si>
  <si>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</si>
  <si>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</si>
  <si>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</si>
  <si>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</si>
  <si>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</si>
  <si>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</si>
  <si>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</si>
  <si>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</si>
  <si>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</si>
  <si>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</si>
  <si>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</si>
  <si>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</si>
  <si>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</si>
  <si>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</si>
  <si>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</si>
  <si>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</si>
  <si>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</si>
  <si>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</si>
  <si>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</si>
  <si>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</si>
  <si>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</si>
  <si>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</si>
  <si>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</si>
  <si>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</si>
  <si>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</si>
  <si>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</si>
  <si>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</si>
  <si>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</si>
  <si>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</si>
  <si>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</si>
  <si>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</si>
  <si>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</si>
  <si>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</si>
  <si>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</si>
  <si>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</si>
  <si>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</si>
  <si>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</si>
  <si>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</si>
  <si>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</si>
  <si>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</si>
  <si>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</si>
  <si>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</si>
  <si>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</si>
  <si>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</si>
  <si>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</si>
  <si>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</si>
  <si>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</si>
  <si>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</si>
  <si>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</si>
  <si>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</si>
  <si>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</si>
  <si>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</si>
  <si>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</si>
  <si>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</si>
  <si>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</si>
  <si>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</si>
  <si>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</si>
  <si>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</si>
  <si>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</si>
  <si>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</si>
  <si>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</si>
  <si>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</si>
  <si>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</si>
  <si>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</si>
  <si>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</si>
  <si>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</si>
  <si>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</si>
  <si>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</si>
  <si>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</si>
  <si>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</si>
  <si>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</si>
  <si>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</si>
  <si>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</si>
  <si>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</si>
  <si>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</si>
  <si>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</si>
  <si>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</si>
  <si>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</si>
  <si>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</si>
  <si>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</si>
  <si>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</si>
  <si>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</si>
  <si>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</si>
  <si>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</si>
  <si>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</si>
  <si>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</si>
  <si>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</si>
  <si>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</si>
  <si>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</si>
  <si>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</si>
  <si>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</si>
  <si>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</si>
  <si>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</si>
  <si>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</si>
  <si>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</si>
  <si>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</si>
  <si>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</si>
  <si>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</si>
  <si>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</si>
  <si>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</si>
  <si>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</si>
  <si>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</si>
  <si>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</si>
  <si>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</si>
  <si>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</si>
  <si>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</si>
  <si>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</si>
  <si>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</si>
  <si>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</si>
  <si>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</si>
  <si>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</si>
  <si>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</si>
  <si>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</si>
  <si>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</si>
  <si>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</si>
  <si>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</si>
  <si>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</si>
  <si>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</si>
  <si>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</si>
  <si>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</si>
  <si>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</si>
  <si>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</si>
  <si>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</si>
  <si>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</si>
  <si>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</si>
  <si>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</si>
  <si>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</si>
  <si>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</si>
  <si>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</si>
  <si>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</si>
  <si>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</si>
  <si>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</si>
  <si>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</si>
  <si>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</si>
  <si>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</si>
  <si>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</si>
  <si>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</si>
  <si>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</si>
  <si>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</si>
  <si>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</si>
  <si>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</si>
  <si>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</si>
  <si>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</si>
  <si>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</si>
  <si>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</si>
  <si>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</si>
  <si>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</si>
  <si>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</si>
  <si>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</si>
  <si>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</si>
  <si>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</si>
  <si>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</si>
  <si>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</si>
  <si>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</si>
  <si>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</si>
  <si>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</si>
  <si>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</si>
  <si>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</si>
  <si>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</si>
  <si>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</si>
  <si>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</si>
  <si>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</si>
  <si>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</si>
  <si>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</si>
  <si>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</si>
  <si>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</si>
  <si>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</si>
  <si>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</si>
  <si>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</si>
  <si>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</si>
  <si>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</si>
  <si>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</si>
  <si>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</si>
  <si>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</si>
  <si>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</si>
  <si>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</si>
  <si>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</si>
  <si>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</si>
  <si>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</si>
  <si>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</si>
  <si>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</si>
  <si>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</si>
  <si>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</si>
  <si>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</si>
  <si>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</si>
  <si>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</si>
  <si>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</si>
  <si>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</si>
  <si>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</si>
  <si>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</si>
  <si>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</si>
  <si>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</si>
  <si>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</si>
  <si>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</si>
  <si>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</si>
  <si>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</si>
  <si>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</si>
  <si>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</si>
  <si>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</si>
  <si>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</si>
  <si>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</si>
  <si>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</si>
  <si>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</si>
  <si>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</si>
  <si>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</si>
  <si>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</si>
  <si>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</si>
  <si>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</si>
  <si>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</si>
  <si>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</si>
  <si>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</si>
  <si>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</si>
  <si>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</si>
  <si>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</si>
  <si>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</si>
  <si>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</si>
  <si>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</si>
  <si>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</si>
  <si>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</si>
  <si>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</si>
  <si>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</si>
  <si>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</si>
  <si>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</si>
  <si>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</si>
  <si>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</si>
  <si>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</si>
  <si>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</si>
  <si>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</si>
  <si>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</si>
  <si>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</si>
  <si>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</si>
  <si>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</si>
  <si>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</si>
  <si>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</si>
  <si>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</si>
  <si>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</si>
  <si>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</si>
  <si>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</si>
  <si>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</si>
  <si>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</si>
  <si>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</si>
  <si>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</si>
  <si>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</si>
  <si>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</si>
  <si>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</si>
  <si>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</si>
  <si>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</si>
  <si>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</si>
  <si>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</si>
  <si>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</si>
  <si>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</si>
  <si>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</si>
  <si>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</si>
  <si>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</si>
  <si>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</si>
  <si>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</si>
  <si>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</si>
  <si>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</si>
  <si>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</si>
  <si>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</si>
  <si>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</si>
  <si>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</si>
  <si>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</si>
  <si>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</si>
  <si>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</si>
  <si>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</si>
  <si>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</si>
  <si>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</si>
  <si>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</si>
  <si>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</si>
  <si>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</si>
  <si>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</si>
  <si>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</si>
  <si>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</si>
  <si>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</si>
  <si>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</si>
  <si>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</si>
  <si>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</si>
  <si>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</si>
  <si>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</si>
  <si>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</si>
  <si>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</si>
  <si>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</si>
  <si>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</si>
  <si>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</si>
  <si>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</si>
  <si>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</si>
  <si>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</si>
  <si>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</si>
  <si>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</si>
  <si>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</si>
  <si>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</si>
  <si>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</si>
  <si>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</si>
  <si>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</si>
  <si>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</si>
  <si>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</si>
  <si>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</si>
  <si>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</si>
  <si>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</si>
  <si>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</si>
  <si>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</si>
  <si>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</si>
  <si>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</si>
  <si>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</si>
  <si>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</si>
  <si>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</si>
  <si>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</si>
  <si>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</si>
  <si>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</si>
  <si>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</si>
  <si>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</si>
  <si>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</si>
  <si>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</si>
  <si>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</si>
  <si>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</si>
  <si>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</si>
  <si>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</si>
  <si>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</si>
  <si>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</si>
  <si>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</si>
  <si>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</si>
  <si>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</si>
  <si>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</si>
  <si>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</si>
  <si>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</si>
  <si>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</si>
  <si>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</si>
  <si>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</si>
  <si>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</si>
  <si>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</si>
  <si>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</si>
  <si>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</si>
  <si>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</si>
  <si>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</si>
  <si>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</si>
  <si>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</si>
  <si>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</si>
  <si>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</si>
  <si>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</si>
  <si>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</si>
  <si>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</si>
  <si>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</si>
  <si>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</si>
  <si>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</si>
  <si>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</si>
  <si>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</si>
  <si>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</si>
  <si>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</si>
  <si>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</si>
  <si>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</si>
  <si>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</si>
  <si>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</si>
  <si>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</si>
  <si>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</si>
  <si>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</si>
  <si>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</si>
  <si>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</si>
  <si>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</si>
  <si>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</si>
  <si>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</si>
  <si>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</si>
  <si>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</si>
  <si>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</si>
  <si>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</si>
  <si>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</si>
  <si>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</si>
  <si>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</si>
  <si>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</si>
  <si>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</si>
  <si>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</si>
  <si>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</si>
  <si>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</si>
  <si>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</si>
  <si>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</si>
  <si>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</si>
  <si>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</si>
  <si>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</si>
  <si>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</si>
  <si>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</si>
  <si>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</si>
  <si>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</si>
  <si>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</si>
  <si>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</si>
  <si>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</si>
  <si>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</si>
  <si>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</si>
  <si>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</si>
  <si>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</si>
  <si>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</si>
  <si>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</si>
  <si>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</si>
  <si>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</si>
  <si>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</si>
  <si>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</si>
  <si>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</si>
  <si>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</si>
  <si>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</si>
  <si>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</si>
  <si>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</si>
  <si>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</si>
  <si>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</si>
  <si>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</si>
  <si>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</si>
  <si>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</si>
  <si>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</si>
  <si>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</si>
  <si>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</si>
  <si>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</si>
  <si>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</si>
  <si>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</si>
  <si>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</si>
  <si>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</si>
  <si>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</si>
  <si>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</si>
  <si>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</si>
  <si>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</si>
  <si>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</si>
  <si>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</si>
  <si>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</si>
  <si>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</si>
  <si>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</si>
  <si>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</si>
  <si>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</si>
  <si>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</si>
  <si>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</si>
  <si>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</si>
  <si>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</si>
  <si>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</si>
  <si>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</si>
  <si>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</si>
  <si>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</si>
  <si>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</si>
  <si>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</si>
  <si>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</si>
  <si>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</si>
  <si>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</si>
  <si>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</si>
  <si>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</si>
  <si>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</si>
  <si>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</si>
  <si>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</si>
  <si>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</si>
  <si>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</si>
  <si>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</si>
  <si>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</si>
  <si>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</si>
  <si>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</si>
  <si>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</si>
  <si>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</si>
  <si>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</si>
  <si>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</si>
  <si>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</si>
  <si>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</si>
  <si>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</si>
  <si>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</si>
  <si>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</si>
  <si>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</si>
  <si>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</si>
  <si>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</si>
  <si>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</si>
  <si>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</si>
  <si>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</si>
  <si>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</si>
  <si>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</si>
  <si>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</si>
  <si>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</si>
  <si>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</si>
  <si>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</si>
  <si>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</si>
  <si>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</si>
  <si>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</si>
  <si>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</si>
  <si>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</si>
  <si>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</si>
  <si>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</si>
  <si>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</si>
  <si>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</si>
  <si>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</si>
  <si>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</si>
  <si>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</si>
  <si>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</si>
  <si>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</si>
  <si>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</si>
  <si>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</si>
  <si>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</si>
  <si>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</si>
  <si>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</si>
  <si>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</si>
  <si>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</si>
  <si>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</si>
  <si>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</si>
  <si>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</si>
  <si>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</si>
  <si>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</si>
  <si>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</si>
  <si>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</si>
  <si>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</si>
  <si>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</si>
  <si>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</si>
  <si>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</si>
  <si>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</si>
  <si>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</si>
  <si>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</si>
  <si>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</si>
  <si>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</si>
  <si>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</si>
  <si>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</si>
  <si>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</si>
  <si>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</si>
  <si>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</si>
  <si>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</si>
  <si>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</si>
  <si>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</si>
  <si>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</si>
  <si>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</si>
  <si>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</si>
  <si>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</si>
  <si>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</si>
  <si>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</si>
  <si>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</si>
  <si>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</si>
  <si>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</si>
  <si>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</si>
  <si>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</si>
  <si>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</si>
  <si>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</si>
  <si>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</si>
  <si>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</si>
  <si>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</si>
  <si>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</si>
  <si>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</si>
  <si>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</si>
  <si>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</si>
  <si>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</si>
  <si>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</si>
  <si>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</si>
  <si>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</si>
  <si>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</si>
  <si>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</si>
  <si>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</si>
  <si>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</si>
  <si>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</si>
  <si>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</si>
  <si>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</si>
  <si>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</si>
  <si>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</si>
  <si>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</si>
  <si>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</si>
  <si>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</si>
  <si>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</si>
  <si>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</si>
  <si>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</si>
  <si>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</si>
  <si>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</si>
  <si>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</si>
  <si>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</si>
  <si>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</si>
  <si>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</si>
  <si>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</si>
  <si>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</si>
  <si>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</si>
  <si>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</si>
  <si>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</si>
  <si>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</si>
  <si>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</si>
  <si>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</si>
  <si>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</si>
  <si>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</si>
  <si>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</si>
  <si>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</si>
  <si>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</si>
  <si>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</si>
  <si>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</si>
  <si>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</si>
  <si>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</si>
  <si>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</si>
  <si>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</si>
  <si>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</si>
  <si>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</si>
  <si>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</si>
  <si>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</si>
  <si>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</si>
  <si>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</si>
  <si>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</si>
  <si>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</si>
  <si>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</si>
  <si>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</si>
  <si>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</si>
  <si>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</si>
  <si>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</si>
  <si>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</si>
  <si>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</si>
  <si>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</si>
  <si>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</si>
  <si>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</si>
  <si>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</si>
  <si>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</si>
  <si>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</si>
  <si>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</si>
  <si>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</si>
  <si>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</si>
  <si>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</si>
  <si>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</si>
  <si>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</si>
  <si>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</si>
  <si>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</si>
  <si>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</si>
  <si>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</si>
  <si>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</si>
  <si>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</si>
  <si>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</si>
  <si>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</si>
  <si>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</si>
  <si>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</si>
  <si>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</si>
  <si>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</si>
  <si>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</si>
  <si>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</si>
  <si>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</si>
  <si>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</si>
  <si>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</si>
  <si>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</si>
  <si>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</si>
  <si>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</si>
  <si>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</si>
  <si>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</si>
  <si>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</si>
  <si>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</si>
  <si>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</si>
  <si>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</si>
  <si>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</si>
  <si>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</si>
  <si>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</si>
  <si>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</si>
  <si>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</si>
  <si>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</si>
  <si>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</si>
  <si>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</si>
  <si>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</si>
  <si>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</si>
  <si>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</si>
  <si>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</si>
  <si>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</si>
  <si>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</si>
  <si>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</si>
  <si>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</si>
  <si>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</si>
  <si>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</si>
  <si>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</si>
  <si>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</si>
  <si>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</si>
  <si>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</si>
  <si>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</si>
  <si>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</si>
  <si>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</si>
  <si>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</si>
  <si>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</si>
  <si>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</si>
  <si>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</si>
  <si>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</si>
  <si>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</si>
  <si>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</si>
  <si>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</si>
  <si>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</si>
  <si>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</si>
  <si>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</si>
  <si>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</si>
  <si>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</si>
  <si>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</si>
  <si>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</si>
  <si>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</si>
  <si>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</si>
  <si>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</si>
  <si>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</si>
  <si>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</si>
  <si>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</si>
  <si>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</si>
  <si>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</si>
  <si>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</si>
  <si>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</si>
  <si>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</si>
  <si>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</si>
  <si>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</si>
  <si>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</si>
  <si>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</si>
  <si>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</si>
  <si>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</si>
  <si>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</si>
  <si>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</si>
  <si>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</si>
  <si>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</si>
  <si>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</si>
  <si>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</si>
  <si>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</si>
  <si>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</si>
  <si>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</si>
  <si>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</si>
  <si>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</si>
  <si>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</si>
  <si>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</si>
  <si>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</si>
  <si>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</si>
  <si>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</si>
  <si>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</si>
  <si>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</si>
  <si>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</si>
  <si>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</si>
  <si>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</si>
  <si>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</si>
  <si>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</si>
  <si>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</si>
  <si>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</si>
  <si>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</si>
  <si>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</si>
  <si>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</si>
  <si>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</si>
  <si>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</si>
  <si>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</si>
  <si>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</si>
  <si>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</si>
  <si>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</si>
  <si>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</si>
  <si>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</si>
  <si>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</si>
  <si>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</si>
  <si>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</si>
  <si>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</si>
  <si>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</si>
  <si>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</si>
  <si>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</si>
  <si>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</si>
  <si>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</si>
  <si>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</si>
  <si>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</si>
  <si>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</si>
  <si>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</si>
  <si>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</si>
  <si>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</si>
  <si>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</si>
  <si>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</si>
  <si>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</si>
  <si>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</si>
  <si>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</si>
  <si>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</si>
  <si>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</si>
  <si>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</si>
  <si>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</si>
  <si>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</si>
  <si>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</si>
  <si>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</si>
  <si>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</si>
  <si>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</si>
  <si>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</si>
  <si>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</si>
  <si>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</si>
  <si>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</si>
  <si>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</si>
  <si>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</si>
  <si>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</si>
  <si>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</si>
  <si>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</si>
  <si>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</si>
  <si>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</si>
  <si>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</si>
  <si>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</si>
  <si>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</si>
  <si>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</si>
  <si>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</si>
  <si>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</si>
  <si>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</si>
  <si>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</si>
  <si>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</si>
  <si>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</si>
  <si>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</si>
  <si>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</si>
  <si>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</si>
  <si>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</si>
  <si>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</si>
  <si>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</si>
  <si>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</si>
  <si>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</si>
  <si>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</si>
  <si>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</si>
  <si>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</si>
  <si>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</si>
  <si>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</si>
  <si>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</si>
  <si>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</si>
  <si>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</si>
  <si>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</si>
  <si>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</si>
  <si>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</si>
  <si>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</si>
  <si>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</si>
  <si>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</si>
  <si>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</si>
  <si>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</si>
  <si>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</si>
  <si>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</si>
  <si>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</si>
  <si>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</si>
  <si>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</si>
  <si>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</si>
  <si>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</si>
  <si>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</si>
  <si>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</si>
  <si>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13111_令和7年度</t>
  </si>
  <si>
    <t>13111_令和8年度</t>
  </si>
  <si>
    <t>13111_令和9年度</t>
  </si>
  <si>
    <t>13111_令和10年度</t>
  </si>
  <si>
    <t>13111_令和11年度</t>
  </si>
  <si>
    <t>13111_令和12年度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</si>
</sst>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59.491791976868583</c:v>
                </c:pt>
                <c:pt idx="1">
                  <c:v>71.966962492498467</c:v>
                </c:pt>
                <c:pt idx="2">
                  <c:v>71.619645867997264</c:v>
                </c:pt>
                <c:pt idx="3">
                  <c:v>71.672119865101465</c:v>
                </c:pt>
                <c:pt idx="4">
                  <c:v>77.016365371021124</c:v>
                </c:pt>
                <c:pt idx="5">
                  <c:v>75.077191841862657</c:v>
                </c:pt>
                <c:pt idx="6">
                  <c:v>78.680112498767954</c:v>
                </c:pt>
                <c:pt idx="7">
                  <c:v>96.874485493189184</c:v>
                </c:pt>
                <c:pt idx="8">
                  <c:v>101.99402030322125</c:v>
                </c:pt>
                <c:pt idx="9">
                  <c:v>106.93160013520784</c:v>
                </c:pt>
                <c:pt idx="10">
                  <c:v>110.50850145484235</c:v>
                </c:pt>
                <c:pt idx="11">
                  <c:v>103.59453223748351</c:v>
                </c:pt>
                <c:pt idx="12">
                  <c:v>103.4070922814678</c:v>
                </c:pt>
                <c:pt idx="13">
                  <c:v>108.5710569752013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605.22420580302139</c:v>
                </c:pt>
                <c:pt idx="1">
                  <c:v>606.37618706809019</c:v>
                </c:pt>
                <c:pt idx="2">
                  <c:v>600.58039072506881</c:v>
                </c:pt>
                <c:pt idx="3">
                  <c:v>605.19704726781947</c:v>
                </c:pt>
                <c:pt idx="4">
                  <c:v>599.03619165789939</c:v>
                </c:pt>
                <c:pt idx="5">
                  <c:v>586.48853556724578</c:v>
                </c:pt>
                <c:pt idx="6">
                  <c:v>583.14636213256188</c:v>
                </c:pt>
                <c:pt idx="7">
                  <c:v>577.33286489455463</c:v>
                </c:pt>
                <c:pt idx="8">
                  <c:v>572.17269160260389</c:v>
                </c:pt>
                <c:pt idx="9">
                  <c:v>565.37271641185339</c:v>
                </c:pt>
                <c:pt idx="10">
                  <c:v>553.84644861484935</c:v>
                </c:pt>
                <c:pt idx="11">
                  <c:v>505.26798870326746</c:v>
                </c:pt>
                <c:pt idx="12">
                  <c:v>506.48633236054064</c:v>
                </c:pt>
                <c:pt idx="13">
                  <c:v>514.42458891376089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862.27646552155352</c:v>
                </c:pt>
                <c:pt idx="1">
                  <c:v>878.95755536733327</c:v>
                </c:pt>
                <c:pt idx="2">
                  <c:v>1021.18558611878</c:v>
                </c:pt>
                <c:pt idx="3">
                  <c:v>1115.0277994408971</c:v>
                </c:pt>
                <c:pt idx="4">
                  <c:v>1079.577774035283</c:v>
                </c:pt>
                <c:pt idx="5">
                  <c:v>982.99364566887255</c:v>
                </c:pt>
                <c:pt idx="6">
                  <c:v>990.7896602479625</c:v>
                </c:pt>
                <c:pt idx="7">
                  <c:v>952.44195188621859</c:v>
                </c:pt>
                <c:pt idx="8">
                  <c:v>986.25907646321491</c:v>
                </c:pt>
                <c:pt idx="9">
                  <c:v>952.82586190145457</c:v>
                </c:pt>
                <c:pt idx="10">
                  <c:v>905.70842683798833</c:v>
                </c:pt>
                <c:pt idx="11">
                  <c:v>914.20240135601568</c:v>
                </c:pt>
                <c:pt idx="12">
                  <c:v>920.50972970813234</c:v>
                </c:pt>
                <c:pt idx="13">
                  <c:v>945.25123989121732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971.5920748655102</c:v>
                </c:pt>
                <c:pt idx="1">
                  <c:v>982.89433534095019</c:v>
                </c:pt>
                <c:pt idx="2">
                  <c:v>1249.8691201935119</c:v>
                </c:pt>
                <c:pt idx="3">
                  <c:v>1316.0046234731949</c:v>
                </c:pt>
                <c:pt idx="4">
                  <c:v>1400.254436670439</c:v>
                </c:pt>
                <c:pt idx="5">
                  <c:v>1388.4102725371729</c:v>
                </c:pt>
                <c:pt idx="6">
                  <c:v>1477.1844054731721</c:v>
                </c:pt>
                <c:pt idx="7">
                  <c:v>1137.8128392126239</c:v>
                </c:pt>
                <c:pt idx="8">
                  <c:v>1141.513890010765</c:v>
                </c:pt>
                <c:pt idx="9">
                  <c:v>1132.8098647424422</c:v>
                </c:pt>
                <c:pt idx="10">
                  <c:v>1096.0440414159777</c:v>
                </c:pt>
                <c:pt idx="11">
                  <c:v>981.85747364387294</c:v>
                </c:pt>
                <c:pt idx="12">
                  <c:v>1073.9282490899598</c:v>
                </c:pt>
                <c:pt idx="13">
                  <c:v>1057.2240885203914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489.79441688700075</c:v>
                </c:pt>
                <c:pt idx="1">
                  <c:v>397.85849838784213</c:v>
                </c:pt>
                <c:pt idx="2">
                  <c:v>453.06566276750493</c:v>
                </c:pt>
                <c:pt idx="3">
                  <c:v>406.20006123396251</c:v>
                </c:pt>
                <c:pt idx="4">
                  <c:v>370.60852301176226</c:v>
                </c:pt>
                <c:pt idx="5">
                  <c:v>322.24504650714664</c:v>
                </c:pt>
                <c:pt idx="6">
                  <c:v>412.08126140918426</c:v>
                </c:pt>
                <c:pt idx="7">
                  <c:v>307.7834717954471</c:v>
                </c:pt>
                <c:pt idx="8">
                  <c:v>288.89919797363325</c:v>
                </c:pt>
                <c:pt idx="9">
                  <c:v>293.20780975884873</c:v>
                </c:pt>
                <c:pt idx="10">
                  <c:v>290.80276848338093</c:v>
                </c:pt>
                <c:pt idx="11">
                  <c:v>287.95202210912311</c:v>
                </c:pt>
                <c:pt idx="12">
                  <c:v>328.07236539266762</c:v>
                </c:pt>
                <c:pt idx="13">
                  <c:v>309.25813528322129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150305</c:v>
                </c:pt>
                <c:pt idx="1">
                  <c:v>148342</c:v>
                </c:pt>
                <c:pt idx="2">
                  <c:v>147177</c:v>
                </c:pt>
                <c:pt idx="3">
                  <c:v>146543</c:v>
                </c:pt>
                <c:pt idx="4">
                  <c:v>146551</c:v>
                </c:pt>
                <c:pt idx="5">
                  <c:v>146087</c:v>
                </c:pt>
                <c:pt idx="6">
                  <c:v>145573</c:v>
                </c:pt>
                <c:pt idx="7">
                  <c:v>146023</c:v>
                </c:pt>
                <c:pt idx="8">
                  <c:v>146148</c:v>
                </c:pt>
                <c:pt idx="9">
                  <c:v>145887</c:v>
                </c:pt>
                <c:pt idx="10">
                  <c:v>145024</c:v>
                </c:pt>
                <c:pt idx="11">
                  <c:v>144440</c:v>
                </c:pt>
                <c:pt idx="12">
                  <c:v>144440</c:v>
                </c:pt>
                <c:pt idx="13">
                  <c:v>144294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46133</c:v>
                </c:pt>
                <c:pt idx="1">
                  <c:v>45500</c:v>
                </c:pt>
                <c:pt idx="2">
                  <c:v>45467</c:v>
                </c:pt>
                <c:pt idx="3">
                  <c:v>45456</c:v>
                </c:pt>
                <c:pt idx="4">
                  <c:v>45689</c:v>
                </c:pt>
                <c:pt idx="5">
                  <c:v>46079</c:v>
                </c:pt>
                <c:pt idx="6">
                  <c:v>46253</c:v>
                </c:pt>
                <c:pt idx="7">
                  <c:v>47178</c:v>
                </c:pt>
                <c:pt idx="8">
                  <c:v>47188</c:v>
                </c:pt>
                <c:pt idx="9">
                  <c:v>47513</c:v>
                </c:pt>
                <c:pt idx="10">
                  <c:v>46686</c:v>
                </c:pt>
                <c:pt idx="11">
                  <c:v>46321</c:v>
                </c:pt>
                <c:pt idx="12">
                  <c:v>46162</c:v>
                </c:pt>
                <c:pt idx="13">
                  <c:v>46328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345965</c:v>
                </c:pt>
                <c:pt idx="1">
                  <c:v>347864</c:v>
                </c:pt>
                <c:pt idx="2">
                  <c:v>349888</c:v>
                </c:pt>
                <c:pt idx="3">
                  <c:v>361857</c:v>
                </c:pt>
                <c:pt idx="4">
                  <c:v>364423</c:v>
                </c:pt>
                <c:pt idx="5">
                  <c:v>369863</c:v>
                </c:pt>
                <c:pt idx="6">
                  <c:v>374463</c:v>
                </c:pt>
                <c:pt idx="7">
                  <c:v>379497</c:v>
                </c:pt>
                <c:pt idx="8">
                  <c:v>385193</c:v>
                </c:pt>
                <c:pt idx="9">
                  <c:v>391146</c:v>
                </c:pt>
                <c:pt idx="10">
                  <c:v>396961</c:v>
                </c:pt>
                <c:pt idx="11">
                  <c:v>398687</c:v>
                </c:pt>
                <c:pt idx="12">
                  <c:v>398254</c:v>
                </c:pt>
                <c:pt idx="13">
                  <c:v>401856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c:v>
                </c:pt>
                <c:pt idx="1">
                  <c:v>111</c:v>
                </c:pt>
                <c:pt idx="2">
                  <c:v>111</c:v>
                </c:pt>
                <c:pt idx="3">
                  <c:v>111</c:v>
                </c:pt>
                <c:pt idx="4">
                  <c:v>111</c:v>
                </c:pt>
                <c:pt idx="5">
                  <c:v>103</c:v>
                </c:pt>
                <c:pt idx="6">
                  <c:v>103</c:v>
                </c:pt>
                <c:pt idx="7">
                  <c:v>103</c:v>
                </c:pt>
                <c:pt idx="8">
                  <c:v>103</c:v>
                </c:pt>
                <c:pt idx="9">
                  <c:v>103</c:v>
                </c:pt>
                <c:pt idx="10">
                  <c:v>103</c:v>
                </c:pt>
                <c:pt idx="11">
                  <c:v>418</c:v>
                </c:pt>
                <c:pt idx="12">
                  <c:v>418</c:v>
                </c:pt>
                <c:pt idx="13">
                  <c:v>418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19751</c:v>
                </c:pt>
                <c:pt idx="1">
                  <c:v>19751</c:v>
                </c:pt>
                <c:pt idx="2">
                  <c:v>19751</c:v>
                </c:pt>
                <c:pt idx="3">
                  <c:v>19751</c:v>
                </c:pt>
                <c:pt idx="4">
                  <c:v>19751</c:v>
                </c:pt>
                <c:pt idx="5">
                  <c:v>18493</c:v>
                </c:pt>
                <c:pt idx="6">
                  <c:v>18493</c:v>
                </c:pt>
                <c:pt idx="7">
                  <c:v>18493</c:v>
                </c:pt>
                <c:pt idx="8">
                  <c:v>18493</c:v>
                </c:pt>
                <c:pt idx="9">
                  <c:v>18493</c:v>
                </c:pt>
                <c:pt idx="10">
                  <c:v>18493</c:v>
                </c:pt>
                <c:pt idx="11">
                  <c:v>18384</c:v>
                </c:pt>
                <c:pt idx="12">
                  <c:v>18384</c:v>
                </c:pt>
                <c:pt idx="13">
                  <c:v>18384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5510.5365000000002</c:v>
                </c:pt>
                <c:pt idx="1">
                  <c:v>4730.3499000000002</c:v>
                </c:pt>
                <c:pt idx="2">
                  <c:v>5021.3833999999997</c:v>
                </c:pt>
                <c:pt idx="3">
                  <c:v>4796.1715000000004</c:v>
                </c:pt>
                <c:pt idx="4">
                  <c:v>4261.8320000000003</c:v>
                </c:pt>
                <c:pt idx="5">
                  <c:v>4110.2927</c:v>
                </c:pt>
                <c:pt idx="6">
                  <c:v>4877.5320000000002</c:v>
                </c:pt>
                <c:pt idx="7">
                  <c:v>4019.0587</c:v>
                </c:pt>
                <c:pt idx="8">
                  <c:v>4043.0356000000002</c:v>
                </c:pt>
                <c:pt idx="9">
                  <c:v>4212.5693000000001</c:v>
                </c:pt>
                <c:pt idx="10">
                  <c:v>4424.0403999999999</c:v>
                </c:pt>
                <c:pt idx="11">
                  <c:v>4344.6228000000001</c:v>
                </c:pt>
                <c:pt idx="12">
                  <c:v>4920.7343000000001</c:v>
                </c:pt>
                <c:pt idx="13">
                  <c:v>5630.9223000000002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3.5259999999999998</c:v>
                </c:pt>
                <c:pt idx="9">
                  <c:v>3.6509999999999998</c:v>
                </c:pt>
                <c:pt idx="10">
                  <c:v>3.8570000000000002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69.846000000000004</c:v>
                </c:pt>
                <c:pt idx="2">
                  <c:v>81.613</c:v>
                </c:pt>
                <c:pt idx="3">
                  <c:v>78.037000000000006</c:v>
                </c:pt>
                <c:pt idx="4">
                  <c:v>71.066000000000003</c:v>
                </c:pt>
                <c:pt idx="5">
                  <c:v>0</c:v>
                </c:pt>
                <c:pt idx="6">
                  <c:v>65.421000000000006</c:v>
                </c:pt>
                <c:pt idx="7">
                  <c:v>61.792999999999999</c:v>
                </c:pt>
                <c:pt idx="8">
                  <c:v>52.052</c:v>
                </c:pt>
                <c:pt idx="9">
                  <c:v>44.691000000000003</c:v>
                </c:pt>
                <c:pt idx="10">
                  <c:v>50.994999999999997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7.7560000000000002</c:v>
                </c:pt>
                <c:pt idx="2">
                  <c:v>7.6459999999999999</c:v>
                </c:pt>
                <c:pt idx="3">
                  <c:v>7.7409999999999997</c:v>
                </c:pt>
                <c:pt idx="4">
                  <c:v>9.0459999999999994</c:v>
                </c:pt>
                <c:pt idx="5">
                  <c:v>0</c:v>
                </c:pt>
                <c:pt idx="6">
                  <c:v>8.7370000000000001</c:v>
                </c:pt>
                <c:pt idx="7">
                  <c:v>8.7989999999999995</c:v>
                </c:pt>
                <c:pt idx="8">
                  <c:v>9.3030000000000008</c:v>
                </c:pt>
                <c:pt idx="9">
                  <c:v>9.4030000000000005</c:v>
                </c:pt>
                <c:pt idx="10">
                  <c:v>9.548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89.9</c:v>
                </c:pt>
                <c:pt idx="1">
                  <c:v>0</c:v>
                </c:pt>
                <c:pt idx="2">
                  <c:v>114.364</c:v>
                </c:pt>
                <c:pt idx="3">
                  <c:v>73.156999999999996</c:v>
                </c:pt>
                <c:pt idx="4">
                  <c:v>118.124</c:v>
                </c:pt>
                <c:pt idx="5">
                  <c:v>114.48</c:v>
                </c:pt>
                <c:pt idx="6">
                  <c:v>110.026</c:v>
                </c:pt>
                <c:pt idx="7">
                  <c:v>141.98599999999999</c:v>
                </c:pt>
                <c:pt idx="8">
                  <c:v>149.03800000000001</c:v>
                </c:pt>
                <c:pt idx="9">
                  <c:v>164.006</c:v>
                </c:pt>
                <c:pt idx="10">
                  <c:v>165.02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438.25799999999998</c:v>
                </c:pt>
                <c:pt idx="1">
                  <c:v>541.178</c:v>
                </c:pt>
                <c:pt idx="2">
                  <c:v>536.12800000000004</c:v>
                </c:pt>
                <c:pt idx="3">
                  <c:v>574.81500000000005</c:v>
                </c:pt>
                <c:pt idx="4">
                  <c:v>549.19799999999998</c:v>
                </c:pt>
                <c:pt idx="5">
                  <c:v>558.125</c:v>
                </c:pt>
                <c:pt idx="6">
                  <c:v>549.54</c:v>
                </c:pt>
                <c:pt idx="7">
                  <c:v>550.44799999999998</c:v>
                </c:pt>
                <c:pt idx="8">
                  <c:v>535.22104999999999</c:v>
                </c:pt>
                <c:pt idx="9">
                  <c:v>473.77883000000003</c:v>
                </c:pt>
                <c:pt idx="10">
                  <c:v>477.74400000000003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6.65</c:v>
                </c:pt>
                <c:pt idx="1">
                  <c:v>7.492</c:v>
                </c:pt>
                <c:pt idx="2">
                  <c:v>15.597</c:v>
                </c:pt>
                <c:pt idx="3">
                  <c:v>7.4329999999999998</c:v>
                </c:pt>
                <c:pt idx="4">
                  <c:v>6.7969999999999997</c:v>
                </c:pt>
                <c:pt idx="5">
                  <c:v>6.5289999999999999</c:v>
                </c:pt>
                <c:pt idx="6">
                  <c:v>5.2779999999999996</c:v>
                </c:pt>
                <c:pt idx="7">
                  <c:v>5.4109999999999996</c:v>
                </c:pt>
                <c:pt idx="8">
                  <c:v>4.468</c:v>
                </c:pt>
                <c:pt idx="9">
                  <c:v>4.335</c:v>
                </c:pt>
                <c:pt idx="10">
                  <c:v>35.966000000000001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469.60599999999999</c:v>
                </c:pt>
                <c:pt idx="1">
                  <c:v>546.98800000000006</c:v>
                </c:pt>
                <c:pt idx="2">
                  <c:v>653.67900000000009</c:v>
                </c:pt>
                <c:pt idx="3">
                  <c:v>657.20800000000008</c:v>
                </c:pt>
                <c:pt idx="4">
                  <c:v>677.29900000000009</c:v>
                </c:pt>
                <c:pt idx="5">
                  <c:v>610.5</c:v>
                </c:pt>
                <c:pt idx="6">
                  <c:v>673.42599999999993</c:v>
                </c:pt>
                <c:pt idx="7">
                  <c:v>702.81500000000005</c:v>
                </c:pt>
                <c:pt idx="8">
                  <c:v>692.72104999999999</c:v>
                </c:pt>
                <c:pt idx="9">
                  <c:v>645.06782999999996</c:v>
                </c:pt>
                <c:pt idx="10">
                  <c:v>626.81599999999992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51.902000000000001</c:v>
                </c:pt>
                <c:pt idx="1">
                  <c:v>64.3</c:v>
                </c:pt>
                <c:pt idx="2">
                  <c:v>70.474999999999994</c:v>
                </c:pt>
                <c:pt idx="3">
                  <c:v>69.108999999999995</c:v>
                </c:pt>
                <c:pt idx="4">
                  <c:v>63.338000000000001</c:v>
                </c:pt>
                <c:pt idx="5">
                  <c:v>55.576000000000001</c:v>
                </c:pt>
                <c:pt idx="6">
                  <c:v>55.02</c:v>
                </c:pt>
                <c:pt idx="7">
                  <c:v>54.8</c:v>
                </c:pt>
                <c:pt idx="8">
                  <c:v>51.951000000000001</c:v>
                </c:pt>
                <c:pt idx="9">
                  <c:v>46.127000000000002</c:v>
                </c:pt>
                <c:pt idx="10">
                  <c:v>44.381999999999998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1249.8691201935119</c:v>
                </c:pt>
                <c:pt idx="1">
                  <c:v>1316.0046234731949</c:v>
                </c:pt>
                <c:pt idx="2">
                  <c:v>1400.254436670439</c:v>
                </c:pt>
                <c:pt idx="3">
                  <c:v>1388.4102725371729</c:v>
                </c:pt>
                <c:pt idx="4">
                  <c:v>1477.1844054731721</c:v>
                </c:pt>
                <c:pt idx="5">
                  <c:v>1137.8128392126239</c:v>
                </c:pt>
                <c:pt idx="6">
                  <c:v>1141.513890010765</c:v>
                </c:pt>
                <c:pt idx="7">
                  <c:v>1132.8098647424422</c:v>
                </c:pt>
                <c:pt idx="8">
                  <c:v>1096.0440414159777</c:v>
                </c:pt>
                <c:pt idx="9">
                  <c:v>981.85747364387294</c:v>
                </c:pt>
                <c:pt idx="10">
                  <c:v>1073.9282490899598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453.06566276750493</c:v>
                </c:pt>
                <c:pt idx="1">
                  <c:v>406.20006123396251</c:v>
                </c:pt>
                <c:pt idx="2">
                  <c:v>370.60852301176226</c:v>
                </c:pt>
                <c:pt idx="3">
                  <c:v>322.24504650714664</c:v>
                </c:pt>
                <c:pt idx="4">
                  <c:v>412.08126140918426</c:v>
                </c:pt>
                <c:pt idx="5">
                  <c:v>307.7834717954471</c:v>
                </c:pt>
                <c:pt idx="6">
                  <c:v>288.89919797363325</c:v>
                </c:pt>
                <c:pt idx="7">
                  <c:v>293.20780975884873</c:v>
                </c:pt>
                <c:pt idx="8">
                  <c:v>290.80276848338093</c:v>
                </c:pt>
                <c:pt idx="9">
                  <c:v>287.95202210912311</c:v>
                </c:pt>
                <c:pt idx="10">
                  <c:v>328.07236539266762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0.11455734624195968</c:v>
                </c:pt>
                <c:pt idx="1">
                  <c:v>0.15829638184856051</c:v>
                </c:pt>
                <c:pt idx="2">
                  <c:v>0.19016022466856025</c:v>
                </c:pt>
                <c:pt idx="3">
                  <c:v>0.21446101576759946</c:v>
                </c:pt>
                <c:pt idx="4">
                  <c:v>0.15370269393809508</c:v>
                </c:pt>
                <c:pt idx="5">
                  <c:v>0.18056850056242074</c:v>
                </c:pt>
                <c:pt idx="6">
                  <c:v>0.19044704999500023</c:v>
                </c:pt>
                <c:pt idx="7">
                  <c:v>0.18689815951720634</c:v>
                </c:pt>
                <c:pt idx="8">
                  <c:v>0.17864685494893748</c:v>
                </c:pt>
                <c:pt idx="9">
                  <c:v>0.16018988046043164</c:v>
                </c:pt>
                <c:pt idx="10">
                  <c:v>0.13528112904870693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0.37572413976216396</c:v>
                </c:pt>
                <c:pt idx="1">
                  <c:v>0.41564291663078751</c:v>
                </c:pt>
                <c:pt idx="2">
                  <c:v>0.46682872975166917</c:v>
                </c:pt>
                <c:pt idx="3">
                  <c:v>0.47335287918824021</c:v>
                </c:pt>
                <c:pt idx="4">
                  <c:v>0.45850673584862783</c:v>
                </c:pt>
                <c:pt idx="5">
                  <c:v>0.5365557312769218</c:v>
                </c:pt>
                <c:pt idx="6">
                  <c:v>0.58994113509529811</c:v>
                </c:pt>
                <c:pt idx="7">
                  <c:v>0.62041744327481951</c:v>
                </c:pt>
                <c:pt idx="8">
                  <c:v>0.63201935672682885</c:v>
                </c:pt>
                <c:pt idx="9">
                  <c:v>0.65698723828624728</c:v>
                </c:pt>
                <c:pt idx="10">
                  <c:v>0.58366655363722852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44.381999999999998</c:v>
                </c:pt>
                <c:pt idx="2">
                  <c:v>0</c:v>
                </c:pt>
                <c:pt idx="3">
                  <c:v>0</c:v>
                </c:pt>
                <c:pt idx="4">
                  <c:v>626.81599999999992</c:v>
                </c:pt>
                <c:pt idx="5">
                  <c:v>35.966000000000001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44.381999999999998</c:v>
                </c:pt>
                <c:pt idx="4" formatCode="#,##0">
                  <c:v>626.81599999999992</c:v>
                </c:pt>
                <c:pt idx="5" formatCode="#,##0">
                  <c:v>35.966000000000001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G：情報通信業(N=5)</c:v>
                </c:pt>
                <c:pt idx="26">
                  <c:v>H：運輸業，郵便業(N=20)</c:v>
                </c:pt>
                <c:pt idx="27">
                  <c:v>I：卸売業，小売業(N=2)</c:v>
                </c:pt>
                <c:pt idx="28">
                  <c:v>J：金融業，保険業(N=0)</c:v>
                </c:pt>
                <c:pt idx="29">
                  <c:v>K：不動産業，物品賃貸業(N=3)</c:v>
                </c:pt>
                <c:pt idx="30">
                  <c:v>L：学術研究,専門･技術ｻｰﾋﾞｽ業(N=0)</c:v>
                </c:pt>
                <c:pt idx="31">
                  <c:v>M：宿泊業，飲食サービス業(N=0)</c:v>
                </c:pt>
                <c:pt idx="32">
                  <c:v>N：生活関連ｻｰﾋﾞｽ業,娯楽業(N=2)</c:v>
                </c:pt>
                <c:pt idx="33">
                  <c:v>O：教育，学習支援業(N=4)</c:v>
                </c:pt>
                <c:pt idx="34">
                  <c:v>P：医療，福祉(N=3)</c:v>
                </c:pt>
                <c:pt idx="35">
                  <c:v>Q：複合サービス事業(N=0)</c:v>
                </c:pt>
                <c:pt idx="36">
                  <c:v>R：ｻｰﾋﾞｽ業(他に分類されない)(N=7)</c:v>
                </c:pt>
                <c:pt idx="37">
                  <c:v>S：公務(N=1)</c:v>
                </c:pt>
                <c:pt idx="38">
                  <c:v>石油精製業・コークス製造業(N=0)</c:v>
                </c:pt>
                <c:pt idx="39">
                  <c:v>発電所・変電所(N=0)</c:v>
                </c:pt>
                <c:pt idx="40">
                  <c:v>ガス製造工場(N=0)</c:v>
                </c:pt>
                <c:pt idx="41">
                  <c:v>熱供給業(N=2)</c:v>
                </c:pt>
              </c:strCache>
            </c:strRef>
          </c:cat>
          <c:val>
            <c:numRef>
              <c:f>③特定事業所の現状把握!$BF$16:$BF$57</c:f>
              <c:numCache>
                <c:formatCode>[=0]#,##0;[&lt;1]0.00;#,##0</c:formatCode>
                <c:ptCount val="42"/>
                <c:pt idx="0">
                  <c:v>0</c:v>
                </c:pt>
                <c:pt idx="1">
                  <c:v>0</c:v>
                </c:pt>
                <c:pt idx="2">
                  <c:v>0</c:v>
                </c:pt>
                <c:pt idx="3">
                  <c:v>0</c:v>
                </c:pt>
                <c:pt idx="4">
                  <c:v>0</c:v>
                </c:pt>
                <c:pt idx="5">
                  <c:v>11.872</c:v>
                </c:pt>
                <c:pt idx="6">
                  <c:v>0</c:v>
                </c:pt>
                <c:pt idx="7">
                  <c:v>0</c:v>
                </c:pt>
                <c:pt idx="8">
                  <c:v>0</c:v>
                </c:pt>
                <c:pt idx="9">
                  <c:v>0</c:v>
                </c:pt>
                <c:pt idx="10">
                  <c:v>0</c:v>
                </c:pt>
                <c:pt idx="11">
                  <c:v>0</c:v>
                </c:pt>
                <c:pt idx="12">
                  <c:v>0</c:v>
                </c:pt>
                <c:pt idx="13">
                  <c:v>0</c:v>
                </c:pt>
                <c:pt idx="14">
                  <c:v>0</c:v>
                </c:pt>
                <c:pt idx="15">
                  <c:v>2.633</c:v>
                </c:pt>
                <c:pt idx="16">
                  <c:v>0</c:v>
                </c:pt>
                <c:pt idx="17">
                  <c:v>8.2289999999999992</c:v>
                </c:pt>
                <c:pt idx="18">
                  <c:v>21.648</c:v>
                </c:pt>
                <c:pt idx="19">
                  <c:v>0</c:v>
                </c:pt>
                <c:pt idx="20">
                  <c:v>0</c:v>
                </c:pt>
                <c:pt idx="21">
                  <c:v>0</c:v>
                </c:pt>
                <c:pt idx="22">
                  <c:v>0</c:v>
                </c:pt>
                <c:pt idx="23">
                  <c:v>0</c:v>
                </c:pt>
                <c:pt idx="24">
                  <c:v>160.64599999999999</c:v>
                </c:pt>
                <c:pt idx="25">
                  <c:v>33.468000000000004</c:v>
                </c:pt>
                <c:pt idx="26">
                  <c:v>178.35499999999999</c:v>
                </c:pt>
                <c:pt idx="27">
                  <c:v>10.391999999999999</c:v>
                </c:pt>
                <c:pt idx="28">
                  <c:v>0</c:v>
                </c:pt>
                <c:pt idx="29">
                  <c:v>15.609</c:v>
                </c:pt>
                <c:pt idx="30">
                  <c:v>0</c:v>
                </c:pt>
                <c:pt idx="31">
                  <c:v>0</c:v>
                </c:pt>
                <c:pt idx="32">
                  <c:v>4.53</c:v>
                </c:pt>
                <c:pt idx="33">
                  <c:v>14.62</c:v>
                </c:pt>
                <c:pt idx="34">
                  <c:v>17.881</c:v>
                </c:pt>
                <c:pt idx="35">
                  <c:v>0</c:v>
                </c:pt>
                <c:pt idx="36">
                  <c:v>178.185</c:v>
                </c:pt>
                <c:pt idx="37">
                  <c:v>13.13</c:v>
                </c:pt>
                <c:pt idx="38">
                  <c:v>0</c:v>
                </c:pt>
                <c:pt idx="39">
                  <c:v>0</c:v>
                </c:pt>
                <c:pt idx="40">
                  <c:v>0</c:v>
                </c:pt>
                <c:pt idx="41">
                  <c:v>35.966000000000001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569.07298313091405</c:v>
                </c:pt>
                <c:pt idx="2">
                  <c:v>41.313697058042543</c:v>
                </c:pt>
                <c:pt idx="3">
                  <c:v>4.4956335426444589</c:v>
                </c:pt>
                <c:pt idx="4">
                  <c:v>899.07359661721705</c:v>
                </c:pt>
                <c:pt idx="5">
                  <c:v>871.52129806309256</c:v>
                </c:pt>
                <c:pt idx="7">
                  <c:v>578.71288715201422</c:v>
                </c:pt>
                <c:pt idx="8">
                  <c:v>39.014710278858097</c:v>
                </c:pt>
                <c:pt idx="9">
                  <c:v>48.775437594719051</c:v>
                </c:pt>
                <c:pt idx="10">
                  <c:v>41.293249057533927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614.88231373160102</c:v>
                </c:pt>
                <c:pt idx="4" formatCode="#,##0">
                  <c:v>899.07359661721705</c:v>
                </c:pt>
                <c:pt idx="5" formatCode="#,##0">
                  <c:v>871.52129806309256</c:v>
                </c:pt>
                <c:pt idx="6" formatCode="#,##0">
                  <c:v>666.50303502559132</c:v>
                </c:pt>
                <c:pt idx="10" formatCode="#,##0">
                  <c:v>41.293249057533927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477.74400000000003</c:v>
                </c:pt>
                <c:pt idx="2" formatCode="#,##0_);[Red]\(#,##0\)">
                  <c:v>0</c:v>
                </c:pt>
                <c:pt idx="3" formatCode="#,##0_);[Red]\(#,##0\)">
                  <c:v>165.02</c:v>
                </c:pt>
                <c:pt idx="4" formatCode="#,##0_);[Red]\(#,##0\)">
                  <c:v>9.548</c:v>
                </c:pt>
                <c:pt idx="5" formatCode="#,##0_);[Red]\(#,##0\)">
                  <c:v>50.994999999999997</c:v>
                </c:pt>
                <c:pt idx="6" formatCode="#,##0_);[Red]\(#,##0\)">
                  <c:v>3.8570000000000002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477.74400000000003</c:v>
                </c:pt>
                <c:pt idx="1">
                  <c:v>165.02</c:v>
                </c:pt>
                <c:pt idx="4" formatCode="#,##0_);[Red]\(#,##0\)">
                  <c:v>9.548</c:v>
                </c:pt>
                <c:pt idx="5" formatCode="#,##0_);[Red]\(#,##0\)">
                  <c:v>50.994999999999997</c:v>
                </c:pt>
                <c:pt idx="6" formatCode="#,##0_);[Red]\(#,##0\)">
                  <c:v>3.8570000000000002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大田区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5.9359999999999999</c:v>
                </c:pt>
                <c:pt idx="1">
                  <c:v>0</c:v>
                </c:pt>
                <c:pt idx="2">
                  <c:v>0</c:v>
                </c:pt>
                <c:pt idx="3">
                  <c:v>0</c:v>
                </c:pt>
                <c:pt idx="4">
                  <c:v>0</c:v>
                </c:pt>
                <c:pt idx="5">
                  <c:v>0</c:v>
                </c:pt>
                <c:pt idx="6">
                  <c:v>0</c:v>
                </c:pt>
                <c:pt idx="7">
                  <c:v>0</c:v>
                </c:pt>
                <c:pt idx="8">
                  <c:v>0</c:v>
                </c:pt>
                <c:pt idx="9">
                  <c:v>0</c:v>
                </c:pt>
                <c:pt idx="10">
                  <c:v>2.633</c:v>
                </c:pt>
                <c:pt idx="11">
                  <c:v>0</c:v>
                </c:pt>
                <c:pt idx="12">
                  <c:v>8.2289999999999992</c:v>
                </c:pt>
                <c:pt idx="13">
                  <c:v>21.648</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大田区</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G：情報通信業(N=5)</c:v>
                </c:pt>
                <c:pt idx="2">
                  <c:v>H：運輸業，郵便業(N=20)</c:v>
                </c:pt>
                <c:pt idx="3">
                  <c:v>I：卸売業，小売業(N=2)</c:v>
                </c:pt>
                <c:pt idx="4">
                  <c:v>J：金融業，保険業(N=0)</c:v>
                </c:pt>
                <c:pt idx="5">
                  <c:v>K：不動産業，物品賃貸業(N=3)</c:v>
                </c:pt>
                <c:pt idx="6">
                  <c:v>L：学術研究,専門･技術ｻｰﾋﾞｽ業(N=0)</c:v>
                </c:pt>
                <c:pt idx="7">
                  <c:v>M：宿泊業，飲食サービス業(N=0)</c:v>
                </c:pt>
                <c:pt idx="8">
                  <c:v>N：生活関連ｻｰﾋﾞｽ業,娯楽業(N=2)</c:v>
                </c:pt>
                <c:pt idx="9">
                  <c:v>O：教育，学習支援業(N=4)</c:v>
                </c:pt>
                <c:pt idx="10">
                  <c:v>P：医療，福祉(N=3)</c:v>
                </c:pt>
                <c:pt idx="11">
                  <c:v>Q：複合サービス事業(N=0)</c:v>
                </c:pt>
                <c:pt idx="12">
                  <c:v>R：ｻｰﾋﾞｽ業(他に分類されない)(N=7)</c:v>
                </c:pt>
                <c:pt idx="13">
                  <c:v>S：公務(N=1)</c:v>
                </c:pt>
              </c:strCache>
            </c:strRef>
          </c:cat>
          <c:val>
            <c:numRef>
              <c:f>③特定事業所の現状把握!$BG$40:$BG$53</c:f>
              <c:numCache>
                <c:formatCode>[=0]#,##0;[&lt;1]0.00;#,##0</c:formatCode>
                <c:ptCount val="14"/>
                <c:pt idx="0">
                  <c:v>53.548666666666662</c:v>
                </c:pt>
                <c:pt idx="1">
                  <c:v>6.6936000000000009</c:v>
                </c:pt>
                <c:pt idx="2">
                  <c:v>8.9177499999999998</c:v>
                </c:pt>
                <c:pt idx="3">
                  <c:v>5.1959999999999997</c:v>
                </c:pt>
                <c:pt idx="4">
                  <c:v>0</c:v>
                </c:pt>
                <c:pt idx="5">
                  <c:v>5.2030000000000003</c:v>
                </c:pt>
                <c:pt idx="6">
                  <c:v>0</c:v>
                </c:pt>
                <c:pt idx="7">
                  <c:v>0</c:v>
                </c:pt>
                <c:pt idx="8">
                  <c:v>2.2650000000000001</c:v>
                </c:pt>
                <c:pt idx="9">
                  <c:v>3.6549999999999998</c:v>
                </c:pt>
                <c:pt idx="10">
                  <c:v>5.9603333333333337</c:v>
                </c:pt>
                <c:pt idx="11">
                  <c:v>0</c:v>
                </c:pt>
                <c:pt idx="12">
                  <c:v>25.455000000000002</c:v>
                </c:pt>
                <c:pt idx="13">
                  <c:v>13.13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G：情報通信業(N=5)</c:v>
                </c:pt>
                <c:pt idx="2">
                  <c:v>H：運輸業，郵便業(N=20)</c:v>
                </c:pt>
                <c:pt idx="3">
                  <c:v>I：卸売業，小売業(N=2)</c:v>
                </c:pt>
                <c:pt idx="4">
                  <c:v>J：金融業，保険業(N=0)</c:v>
                </c:pt>
                <c:pt idx="5">
                  <c:v>K：不動産業，物品賃貸業(N=3)</c:v>
                </c:pt>
                <c:pt idx="6">
                  <c:v>L：学術研究,専門･技術ｻｰﾋﾞｽ業(N=0)</c:v>
                </c:pt>
                <c:pt idx="7">
                  <c:v>M：宿泊業，飲食サービス業(N=0)</c:v>
                </c:pt>
                <c:pt idx="8">
                  <c:v>N：生活関連ｻｰﾋﾞｽ業,娯楽業(N=2)</c:v>
                </c:pt>
                <c:pt idx="9">
                  <c:v>O：教育，学習支援業(N=4)</c:v>
                </c:pt>
                <c:pt idx="10">
                  <c:v>P：医療，福祉(N=3)</c:v>
                </c:pt>
                <c:pt idx="11">
                  <c:v>Q：複合サービス事業(N=0)</c:v>
                </c:pt>
                <c:pt idx="12">
                  <c:v>R：ｻｰﾋﾞｽ業(他に分類されない)(N=7)</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大田区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③特定事業所の現状把握!$BG$54:$BG$57</c:f>
              <c:numCache>
                <c:formatCode>[=0]#,##0;[&lt;1]0.00;#,##0</c:formatCode>
                <c:ptCount val="4"/>
                <c:pt idx="0">
                  <c:v>0</c:v>
                </c:pt>
                <c:pt idx="1">
                  <c:v>0</c:v>
                </c:pt>
                <c:pt idx="2">
                  <c:v>0</c:v>
                </c:pt>
                <c:pt idx="3">
                  <c:v>17.983000000000001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熱供給業(N=2)</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大田区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21364.699999999979</c:v>
                </c:pt>
                <c:pt idx="1">
                  <c:v>9819.1999999999953</c:v>
                </c:pt>
                <c:pt idx="2">
                  <c:v>0</c:v>
                </c:pt>
                <c:pt idx="3">
                  <c:v>0</c:v>
                </c:pt>
                <c:pt idx="4">
                  <c:v>0</c:v>
                </c:pt>
                <c:pt idx="5">
                  <c:v>16643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155,263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25640.203763999973</c:v>
                </c:pt>
                <c:pt idx="1">
                  <c:v>12988.444991999995</c:v>
                </c:pt>
                <c:pt idx="2">
                  <c:v>0</c:v>
                </c:pt>
                <c:pt idx="3">
                  <c:v>0</c:v>
                </c:pt>
                <c:pt idx="4">
                  <c:v>0</c:v>
                </c:pt>
                <c:pt idx="5">
                  <c:v>116634.144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49.550180831999995</c:v>
                </c:pt>
                <c:pt idx="1">
                  <c:v>0</c:v>
                </c:pt>
                <c:pt idx="2">
                  <c:v>0</c:v>
                </c:pt>
                <c:pt idx="3">
                  <c:v>5.0508000000000003E-3</c:v>
                </c:pt>
                <c:pt idx="4">
                  <c:v>28.82885096</c:v>
                </c:pt>
                <c:pt idx="5">
                  <c:v>106.67203464000001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1,013,365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大田区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1013342</c:v>
                </c:pt>
                <c:pt idx="1">
                  <c:v>0</c:v>
                </c:pt>
                <c:pt idx="2">
                  <c:v>0</c:v>
                </c:pt>
                <c:pt idx="3">
                  <c:v>23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15848</c:v>
                </c:pt>
                <c:pt idx="1">
                  <c:v>15848</c:v>
                </c:pt>
                <c:pt idx="2">
                  <c:v>16073</c:v>
                </c:pt>
                <c:pt idx="3">
                  <c:v>16073</c:v>
                </c:pt>
                <c:pt idx="4">
                  <c:v>16643</c:v>
                </c:pt>
                <c:pt idx="5">
                  <c:v>16643</c:v>
                </c:pt>
                <c:pt idx="6">
                  <c:v>16643</c:v>
                </c:pt>
                <c:pt idx="7">
                  <c:v>16643</c:v>
                </c:pt>
                <c:pt idx="8">
                  <c:v>16643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4139.8</c:v>
                </c:pt>
                <c:pt idx="1">
                  <c:v>4698.3</c:v>
                </c:pt>
                <c:pt idx="2">
                  <c:v>7526.2000000000025</c:v>
                </c:pt>
                <c:pt idx="3">
                  <c:v>9332.2999999999993</c:v>
                </c:pt>
                <c:pt idx="4">
                  <c:v>9626.4</c:v>
                </c:pt>
                <c:pt idx="5">
                  <c:v>9803.1999999999935</c:v>
                </c:pt>
                <c:pt idx="6">
                  <c:v>9803.0999999999949</c:v>
                </c:pt>
                <c:pt idx="7">
                  <c:v>9803.0999999999949</c:v>
                </c:pt>
                <c:pt idx="8">
                  <c:v>9819.1999999999953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13500.7</c:v>
                </c:pt>
                <c:pt idx="1">
                  <c:v>14347</c:v>
                </c:pt>
                <c:pt idx="2">
                  <c:v>15019.3</c:v>
                </c:pt>
                <c:pt idx="3">
                  <c:v>15576.599999999999</c:v>
                </c:pt>
                <c:pt idx="4">
                  <c:v>16182.199999999981</c:v>
                </c:pt>
                <c:pt idx="5">
                  <c:v>17189.299999999941</c:v>
                </c:pt>
                <c:pt idx="6">
                  <c:v>18006.899999999929</c:v>
                </c:pt>
                <c:pt idx="7">
                  <c:v>19337.599999999944</c:v>
                </c:pt>
                <c:pt idx="8">
                  <c:v>21364.699999999979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3.4016817367753992E-2</c:v>
                </c:pt>
                <c:pt idx="1">
                  <c:v>3.7425910203936652E-2</c:v>
                </c:pt>
                <c:pt idx="2">
                  <c:v>3.7117989667100108E-2</c:v>
                </c:pt>
                <c:pt idx="3">
                  <c:v>3.9520849463879966E-2</c:v>
                </c:pt>
                <c:pt idx="4">
                  <c:v>4.0741820990810834E-2</c:v>
                </c:pt>
                <c:pt idx="5">
                  <c:v>4.279971564528752E-2</c:v>
                </c:pt>
                <c:pt idx="6">
                  <c:v>4.1571326117389534E-2</c:v>
                </c:pt>
                <c:pt idx="7">
                  <c:v>4.1677152737292389E-2</c:v>
                </c:pt>
                <c:pt idx="8">
                  <c:v>4.2346474564584125E-2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329.22862208784062</c:v>
                </c:pt>
                <c:pt idx="2">
                  <c:v>37.078896784066742</c:v>
                </c:pt>
                <c:pt idx="3">
                  <c:v>4.3010041398548982</c:v>
                </c:pt>
                <c:pt idx="4">
                  <c:v>1400.254436670439</c:v>
                </c:pt>
                <c:pt idx="5">
                  <c:v>1079.577774035283</c:v>
                </c:pt>
                <c:pt idx="7">
                  <c:v>496.45748735061261</c:v>
                </c:pt>
                <c:pt idx="8">
                  <c:v>54.257960188219002</c:v>
                </c:pt>
                <c:pt idx="9">
                  <c:v>48.320744119067697</c:v>
                </c:pt>
                <c:pt idx="10">
                  <c:v>77.016365371021124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370.60852301176226</c:v>
                </c:pt>
                <c:pt idx="4" formatCode="#,##0">
                  <c:v>1400.254436670439</c:v>
                </c:pt>
                <c:pt idx="5" formatCode="#,##0">
                  <c:v>1079.577774035283</c:v>
                </c:pt>
                <c:pt idx="6" formatCode="#,##0">
                  <c:v>599.03619165789939</c:v>
                </c:pt>
                <c:pt idx="10" formatCode="#,##0">
                  <c:v>77.016365371021124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3527</c:v>
                </c:pt>
                <c:pt idx="1">
                  <c:v>3714</c:v>
                </c:pt>
                <c:pt idx="2">
                  <c:v>3868</c:v>
                </c:pt>
                <c:pt idx="3">
                  <c:v>3995</c:v>
                </c:pt>
                <c:pt idx="4">
                  <c:v>4147</c:v>
                </c:pt>
                <c:pt idx="5">
                  <c:v>4366</c:v>
                </c:pt>
                <c:pt idx="6">
                  <c:v>4548</c:v>
                </c:pt>
                <c:pt idx="7">
                  <c:v>4894</c:v>
                </c:pt>
                <c:pt idx="8">
                  <c:v>5451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3666486.8646669304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155262.79275599995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1376534.2120000001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1376393.912</c:v>
                </c:pt>
                <c:pt idx="1">
                  <c:v>0</c:v>
                </c:pt>
                <c:pt idx="2">
                  <c:v>0</c:v>
                </c:pt>
                <c:pt idx="3">
                  <c:v>140.30000000000001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38628.648755999966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240.49334585396531</c:v>
                </c:pt>
                <c:pt idx="2">
                  <c:v>37.557085863789247</c:v>
                </c:pt>
                <c:pt idx="3">
                  <c:v>31.20770356546673</c:v>
                </c:pt>
                <c:pt idx="4">
                  <c:v>1057.2240885203914</c:v>
                </c:pt>
                <c:pt idx="5">
                  <c:v>945.25123989121732</c:v>
                </c:pt>
                <c:pt idx="7">
                  <c:v>418.44931536065604</c:v>
                </c:pt>
                <c:pt idx="8">
                  <c:v>42.882265028222861</c:v>
                </c:pt>
                <c:pt idx="9">
                  <c:v>53.093008524881917</c:v>
                </c:pt>
                <c:pt idx="10">
                  <c:v>108.5710569752013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309.25813528322129</c:v>
                </c:pt>
                <c:pt idx="4">
                  <c:v>1057.2240885203914</c:v>
                </c:pt>
                <c:pt idx="5">
                  <c:v>945.25123989121732</c:v>
                </c:pt>
                <c:pt idx="6">
                  <c:v>514.42458891376089</c:v>
                </c:pt>
                <c:pt idx="10">
                  <c:v>108.5710569752013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大田区</c:v>
                </c:pt>
              </c:strCache>
            </c:strRef>
          </c:cat>
          <c:val>
            <c:numRef>
              <c:f>①CO2排出量の現状把握!$AX$43:$AX$45</c:f>
              <c:numCache>
                <c:formatCode>0%</c:formatCode>
                <c:ptCount val="3"/>
                <c:pt idx="0">
                  <c:v>0.42072759503743129</c:v>
                </c:pt>
                <c:pt idx="1">
                  <c:v>7.6972125864054566E-2</c:v>
                </c:pt>
                <c:pt idx="2">
                  <c:v>0.10537876708050943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大田区</c:v>
                </c:pt>
              </c:strCache>
            </c:strRef>
          </c:cat>
          <c:val>
            <c:numRef>
              <c:f>①CO2排出量の現状把握!$AY$43:$AY$45</c:f>
              <c:numCache>
                <c:formatCode>0%</c:formatCode>
                <c:ptCount val="3"/>
                <c:pt idx="0">
                  <c:v>0.19118662390594171</c:v>
                </c:pt>
                <c:pt idx="1">
                  <c:v>0.47072930032502464</c:v>
                </c:pt>
                <c:pt idx="2">
                  <c:v>0.36024588609145208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大田区</c:v>
                </c:pt>
              </c:strCache>
            </c:strRef>
          </c:cat>
          <c:val>
            <c:numRef>
              <c:f>①CO2排出量の現状把握!$AZ$43:$AZ$45</c:f>
              <c:numCache>
                <c:formatCode>0%</c:formatCode>
                <c:ptCount val="3"/>
                <c:pt idx="0">
                  <c:v>0.18034974026133399</c:v>
                </c:pt>
                <c:pt idx="1">
                  <c:v>0.27571354672507709</c:v>
                </c:pt>
                <c:pt idx="2">
                  <c:v>0.32209147917753617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大田区</c:v>
                </c:pt>
              </c:strCache>
            </c:strRef>
          </c:cat>
          <c:val>
            <c:numRef>
              <c:f>①CO2排出量の現状把握!$BA$43:$BA$45</c:f>
              <c:numCache>
                <c:formatCode>0%</c:formatCode>
                <c:ptCount val="3"/>
                <c:pt idx="0">
                  <c:v>0.19226168778726088</c:v>
                </c:pt>
                <c:pt idx="1">
                  <c:v>0.14877204731034646</c:v>
                </c:pt>
                <c:pt idx="2">
                  <c:v>0.17528861087513367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大田区</c:v>
                </c:pt>
              </c:strCache>
            </c:strRef>
          </c:cat>
          <c:val>
            <c:numRef>
              <c:f>①CO2排出量の現状把握!$BB$43:$BB$45</c:f>
              <c:numCache>
                <c:formatCode>0%</c:formatCode>
                <c:ptCount val="3"/>
                <c:pt idx="0">
                  <c:v>1.5474353008032191E-2</c:v>
                </c:pt>
                <c:pt idx="1">
                  <c:v>2.7812979775497147E-2</c:v>
                </c:pt>
                <c:pt idx="2">
                  <c:v>3.6995256775368621E-2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283798</c:v>
                </c:pt>
                <c:pt idx="1">
                  <c:v>283798</c:v>
                </c:pt>
                <c:pt idx="2">
                  <c:v>283798</c:v>
                </c:pt>
                <c:pt idx="3">
                  <c:v>283798</c:v>
                </c:pt>
                <c:pt idx="4">
                  <c:v>283798</c:v>
                </c:pt>
                <c:pt idx="5">
                  <c:v>310759</c:v>
                </c:pt>
                <c:pt idx="6">
                  <c:v>310759</c:v>
                </c:pt>
                <c:pt idx="7">
                  <c:v>310759</c:v>
                </c:pt>
                <c:pt idx="8">
                  <c:v>310759</c:v>
                </c:pt>
                <c:pt idx="9">
                  <c:v>310759</c:v>
                </c:pt>
                <c:pt idx="10">
                  <c:v>310759</c:v>
                </c:pt>
                <c:pt idx="11">
                  <c:v>318980</c:v>
                </c:pt>
                <c:pt idx="12">
                  <c:v>318980</c:v>
                </c:pt>
                <c:pt idx="13">
                  <c:v>318980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59.491791976868583</c:v>
                </c:pt>
                <c:pt idx="1">
                  <c:v>71.966962492498467</c:v>
                </c:pt>
                <c:pt idx="2">
                  <c:v>71.619645867997264</c:v>
                </c:pt>
                <c:pt idx="3">
                  <c:v>71.672119865101465</c:v>
                </c:pt>
                <c:pt idx="4">
                  <c:v>77.016365371021124</c:v>
                </c:pt>
                <c:pt idx="5">
                  <c:v>75.077191841862657</c:v>
                </c:pt>
                <c:pt idx="6">
                  <c:v>78.680112498767954</c:v>
                </c:pt>
                <c:pt idx="7">
                  <c:v>96.874485493189184</c:v>
                </c:pt>
                <c:pt idx="8">
                  <c:v>101.99402030322121</c:v>
                </c:pt>
                <c:pt idx="9">
                  <c:v>106.9316001352078</c:v>
                </c:pt>
                <c:pt idx="10">
                  <c:v>110.5085014548423</c:v>
                </c:pt>
                <c:pt idx="11">
                  <c:v>103.59453223748351</c:v>
                </c:pt>
                <c:pt idx="12">
                  <c:v>103.4070922814678</c:v>
                </c:pt>
                <c:pt idx="13">
                  <c:v>108.5710569752013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7252998.2000000002</c:v>
                </c:pt>
                <c:pt idx="1">
                  <c:v>7213722.2000000002</c:v>
                </c:pt>
                <c:pt idx="2">
                  <c:v>7744782.7999999998</c:v>
                </c:pt>
                <c:pt idx="3">
                  <c:v>7735117.7999999998</c:v>
                </c:pt>
                <c:pt idx="4">
                  <c:v>8010217.2000000002</c:v>
                </c:pt>
                <c:pt idx="5">
                  <c:v>8105363.2000000002</c:v>
                </c:pt>
                <c:pt idx="6">
                  <c:v>8276314.4000000004</c:v>
                </c:pt>
                <c:pt idx="7">
                  <c:v>8396451.5997436382</c:v>
                </c:pt>
                <c:pt idx="8">
                  <c:v>8797103.799999997</c:v>
                </c:pt>
                <c:pt idx="9">
                  <c:v>9127466</c:v>
                </c:pt>
                <c:pt idx="10">
                  <c:v>9176834</c:v>
                </c:pt>
                <c:pt idx="11">
                  <c:v>8862936.9999999981</c:v>
                </c:pt>
                <c:pt idx="12">
                  <c:v>9136744</c:v>
                </c:pt>
                <c:pt idx="13">
                  <c:v>9245209.9999999981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674637</c:v>
                </c:pt>
                <c:pt idx="1">
                  <c:v>676008</c:v>
                </c:pt>
                <c:pt idx="2">
                  <c:v>677380</c:v>
                </c:pt>
                <c:pt idx="3">
                  <c:v>698367</c:v>
                </c:pt>
                <c:pt idx="4">
                  <c:v>701416</c:v>
                </c:pt>
                <c:pt idx="5">
                  <c:v>707455</c:v>
                </c:pt>
                <c:pt idx="6">
                  <c:v>712057</c:v>
                </c:pt>
                <c:pt idx="7">
                  <c:v>717295</c:v>
                </c:pt>
                <c:pt idx="8">
                  <c:v>723341</c:v>
                </c:pt>
                <c:pt idx="9">
                  <c:v>729534</c:v>
                </c:pt>
                <c:pt idx="10">
                  <c:v>734493</c:v>
                </c:pt>
                <c:pt idx="11">
                  <c:v>733672</c:v>
                </c:pt>
                <c:pt idx="12">
                  <c:v>728703</c:v>
                </c:pt>
                <c:pt idx="13">
                  <c:v>728425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大田区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1973</v>
      </c>
      <c r="B9" s="70">
        <v>1</v>
      </c>
      <c r="C9" s="70">
        <v>1</v>
      </c>
      <c r="D9" s="70">
        <v>1</v>
      </c>
      <c r="E9" s="70">
        <v>1990</v>
      </c>
      <c r="F9" s="70" t="s">
        <v>787</v>
      </c>
      <c r="G9" s="1073" t="s">
        <v>1974</v>
      </c>
      <c r="H9" s="70" t="s">
        <v>1975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1976</v>
      </c>
      <c r="B10" s="70">
        <v>2</v>
      </c>
      <c r="C10" s="70">
        <v>2</v>
      </c>
      <c r="D10" s="70">
        <v>1</v>
      </c>
      <c r="E10" s="70">
        <v>2005</v>
      </c>
      <c r="F10" s="70" t="s">
        <v>789</v>
      </c>
      <c r="G10" s="1073" t="s">
        <v>1974</v>
      </c>
      <c r="H10" s="70" t="s">
        <v>1975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1977</v>
      </c>
      <c r="B11" s="70">
        <v>3</v>
      </c>
      <c r="C11" s="70">
        <v>3</v>
      </c>
      <c r="D11" s="70">
        <v>1</v>
      </c>
      <c r="E11" s="70">
        <v>2006</v>
      </c>
      <c r="F11" s="70" t="s">
        <v>790</v>
      </c>
      <c r="G11" s="1073" t="s">
        <v>1974</v>
      </c>
      <c r="H11" s="70" t="s">
        <v>1975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1978</v>
      </c>
      <c r="B12" s="70">
        <v>4</v>
      </c>
      <c r="C12" s="70">
        <v>4</v>
      </c>
      <c r="D12" s="70">
        <v>1</v>
      </c>
      <c r="E12" s="70">
        <v>2007</v>
      </c>
      <c r="F12" s="70" t="s">
        <v>791</v>
      </c>
      <c r="G12" s="1073" t="s">
        <v>1974</v>
      </c>
      <c r="H12" s="70" t="s">
        <v>1975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1979</v>
      </c>
      <c r="B13" s="70">
        <v>5</v>
      </c>
      <c r="C13" s="70">
        <v>5</v>
      </c>
      <c r="D13" s="70">
        <v>1</v>
      </c>
      <c r="E13" s="70">
        <v>2008</v>
      </c>
      <c r="F13" s="70" t="s">
        <v>792</v>
      </c>
      <c r="G13" s="1073" t="s">
        <v>1974</v>
      </c>
      <c r="H13" s="70" t="s">
        <v>1975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1980</v>
      </c>
      <c r="B14" s="70">
        <v>6</v>
      </c>
      <c r="C14" s="70">
        <v>6</v>
      </c>
      <c r="D14" s="70">
        <v>1</v>
      </c>
      <c r="E14" s="70">
        <v>2009</v>
      </c>
      <c r="F14" s="70" t="s">
        <v>176</v>
      </c>
      <c r="G14" s="1073" t="s">
        <v>1974</v>
      </c>
      <c r="H14" s="70" t="s">
        <v>1975</v>
      </c>
      <c r="I14" s="1066"/>
      <c r="J14" s="73">
        <v>0</v>
      </c>
      <c r="K14" s="73">
        <v>0</v>
      </c>
      <c r="L14" s="73">
        <v>0</v>
      </c>
      <c r="M14" s="73">
        <v>0</v>
      </c>
      <c r="N14" s="73">
        <v>0</v>
      </c>
      <c r="O14" s="73">
        <v>0</v>
      </c>
      <c r="P14" s="73">
        <v>3.46</v>
      </c>
      <c r="Q14" s="73">
        <v>0</v>
      </c>
      <c r="R14" s="73">
        <v>13.54</v>
      </c>
      <c r="S14" s="73">
        <v>0</v>
      </c>
      <c r="T14" s="73">
        <v>0</v>
      </c>
      <c r="U14" s="73">
        <v>0</v>
      </c>
      <c r="V14" s="73">
        <v>0</v>
      </c>
      <c r="W14" s="73">
        <v>0</v>
      </c>
      <c r="X14" s="73">
        <v>0</v>
      </c>
      <c r="Y14" s="73">
        <v>0</v>
      </c>
      <c r="Z14" s="73">
        <v>0</v>
      </c>
      <c r="AA14" s="73">
        <v>0</v>
      </c>
      <c r="AB14" s="73">
        <v>0</v>
      </c>
      <c r="AC14" s="73">
        <v>0</v>
      </c>
      <c r="AD14" s="73">
        <v>0</v>
      </c>
      <c r="AE14" s="73">
        <v>6.07</v>
      </c>
      <c r="AF14" s="73">
        <v>0</v>
      </c>
      <c r="AG14" s="73">
        <v>3.19</v>
      </c>
      <c r="AH14" s="73">
        <v>0</v>
      </c>
      <c r="AI14" s="73">
        <v>0</v>
      </c>
      <c r="AJ14" s="73">
        <v>39.725999999999999</v>
      </c>
      <c r="AK14" s="73">
        <v>0</v>
      </c>
      <c r="AL14" s="73">
        <v>0</v>
      </c>
      <c r="AM14" s="73">
        <v>0</v>
      </c>
      <c r="AN14" s="73">
        <v>0</v>
      </c>
      <c r="AO14" s="73">
        <v>0</v>
      </c>
      <c r="AP14" s="73">
        <v>0</v>
      </c>
      <c r="AQ14" s="73">
        <v>0</v>
      </c>
      <c r="AR14" s="73">
        <v>8.0299999999999994</v>
      </c>
      <c r="AS14" s="73">
        <v>198.309</v>
      </c>
      <c r="AT14" s="73">
        <v>0</v>
      </c>
      <c r="AU14" s="73">
        <v>0</v>
      </c>
      <c r="AV14" s="73">
        <v>29.303000000000001</v>
      </c>
      <c r="AW14" s="73">
        <v>5.5170000000000003</v>
      </c>
      <c r="AX14" s="73">
        <v>0</v>
      </c>
      <c r="AY14" s="73">
        <v>0</v>
      </c>
      <c r="AZ14" s="73">
        <v>0</v>
      </c>
      <c r="BA14" s="73">
        <v>0</v>
      </c>
      <c r="BB14" s="73">
        <v>0</v>
      </c>
      <c r="BC14" s="73">
        <v>55.87</v>
      </c>
      <c r="BD14" s="73">
        <v>6.88</v>
      </c>
      <c r="BE14" s="73">
        <v>61.176000000000002</v>
      </c>
      <c r="BF14" s="73">
        <v>0</v>
      </c>
      <c r="BG14" s="73">
        <v>0</v>
      </c>
      <c r="BH14" s="73">
        <v>0</v>
      </c>
      <c r="BI14" s="73">
        <v>0</v>
      </c>
      <c r="BJ14" s="73">
        <v>0</v>
      </c>
      <c r="BK14" s="73">
        <v>0</v>
      </c>
      <c r="BL14" s="73">
        <v>0</v>
      </c>
      <c r="BM14" s="73">
        <v>13.35</v>
      </c>
      <c r="BN14" s="73">
        <v>0</v>
      </c>
      <c r="BO14" s="73">
        <v>0</v>
      </c>
      <c r="BP14" s="73">
        <v>0</v>
      </c>
      <c r="BQ14" s="73">
        <v>0</v>
      </c>
      <c r="BR14" s="73">
        <v>0</v>
      </c>
      <c r="BS14" s="73">
        <v>0</v>
      </c>
      <c r="BT14" s="73">
        <v>0</v>
      </c>
      <c r="BU14" s="73">
        <v>0</v>
      </c>
      <c r="BV14" s="73">
        <v>0</v>
      </c>
      <c r="BW14" s="73">
        <v>0</v>
      </c>
      <c r="BX14" s="73">
        <v>0</v>
      </c>
      <c r="BY14" s="73">
        <v>0</v>
      </c>
      <c r="BZ14" s="73">
        <v>39.334000000000003</v>
      </c>
      <c r="CA14" s="73">
        <v>0</v>
      </c>
      <c r="CB14" s="73">
        <v>0</v>
      </c>
      <c r="CC14" s="73">
        <v>0</v>
      </c>
      <c r="CD14" s="73">
        <v>0</v>
      </c>
      <c r="CE14" s="73">
        <v>0</v>
      </c>
      <c r="CF14" s="73">
        <v>0</v>
      </c>
      <c r="CG14" s="73">
        <v>0</v>
      </c>
      <c r="CH14" s="73">
        <v>0</v>
      </c>
      <c r="CI14" s="73">
        <v>0</v>
      </c>
      <c r="CJ14" s="73">
        <v>0</v>
      </c>
      <c r="CK14" s="73">
        <v>3.17</v>
      </c>
      <c r="CL14" s="73">
        <v>3.72</v>
      </c>
      <c r="CM14" s="73">
        <v>18</v>
      </c>
      <c r="CN14" s="73">
        <v>38.707999999999998</v>
      </c>
      <c r="CO14" s="73">
        <v>0</v>
      </c>
      <c r="CP14" s="73">
        <v>0</v>
      </c>
      <c r="CQ14" s="73">
        <v>0</v>
      </c>
      <c r="CR14" s="73">
        <v>0</v>
      </c>
      <c r="CS14" s="73">
        <v>96.165999999999997</v>
      </c>
      <c r="CT14" s="73">
        <v>0</v>
      </c>
      <c r="CU14" s="73">
        <v>0</v>
      </c>
      <c r="CV14" s="73">
        <v>0</v>
      </c>
      <c r="CW14" s="73">
        <v>0</v>
      </c>
      <c r="CX14" s="73">
        <v>0</v>
      </c>
      <c r="CY14" s="73">
        <v>0</v>
      </c>
      <c r="CZ14" s="73">
        <v>0</v>
      </c>
      <c r="DA14" s="73">
        <v>0</v>
      </c>
      <c r="DB14" s="73">
        <v>10.138</v>
      </c>
      <c r="DC14" s="73">
        <v>0</v>
      </c>
      <c r="DD14" s="73">
        <v>0</v>
      </c>
      <c r="DE14" s="73">
        <v>0</v>
      </c>
      <c r="DF14" s="73">
        <v>0</v>
      </c>
      <c r="DG14" s="73">
        <v>0</v>
      </c>
      <c r="DH14" s="73">
        <v>0</v>
      </c>
      <c r="DI14" s="73">
        <v>0</v>
      </c>
      <c r="DJ14" s="73">
        <v>8.0299999999999994</v>
      </c>
      <c r="DK14" s="73">
        <v>0</v>
      </c>
      <c r="DL14" s="73">
        <v>0</v>
      </c>
      <c r="DM14" s="73">
        <v>0</v>
      </c>
      <c r="DN14" s="73">
        <v>0</v>
      </c>
      <c r="DO14" s="73">
        <v>0</v>
      </c>
      <c r="DP14" s="73">
        <v>0</v>
      </c>
      <c r="DQ14" s="73">
        <v>3.46</v>
      </c>
      <c r="DR14" s="73">
        <v>0</v>
      </c>
      <c r="DS14" s="73">
        <v>13.54</v>
      </c>
      <c r="DT14" s="73">
        <v>0</v>
      </c>
      <c r="DU14" s="73">
        <v>0</v>
      </c>
      <c r="DV14" s="73">
        <v>0</v>
      </c>
      <c r="DW14" s="73">
        <v>0</v>
      </c>
      <c r="DX14" s="73">
        <v>0</v>
      </c>
      <c r="DY14" s="73">
        <v>0</v>
      </c>
      <c r="DZ14" s="73">
        <v>0</v>
      </c>
      <c r="EA14" s="73">
        <v>0</v>
      </c>
      <c r="EB14" s="73">
        <v>0</v>
      </c>
      <c r="EC14" s="73">
        <v>0</v>
      </c>
      <c r="ED14" s="73">
        <v>0</v>
      </c>
      <c r="EE14" s="73">
        <v>0</v>
      </c>
      <c r="EF14" s="73">
        <v>6.07</v>
      </c>
      <c r="EG14" s="73">
        <v>0</v>
      </c>
      <c r="EH14" s="73">
        <v>3.19</v>
      </c>
      <c r="EI14" s="73">
        <v>0</v>
      </c>
      <c r="EJ14" s="73">
        <v>0</v>
      </c>
      <c r="EK14" s="73">
        <v>39.725999999999999</v>
      </c>
      <c r="EL14" s="73">
        <v>0</v>
      </c>
      <c r="EM14" s="73">
        <v>0</v>
      </c>
      <c r="EN14" s="73">
        <v>0</v>
      </c>
      <c r="EO14" s="73">
        <v>0</v>
      </c>
      <c r="EP14" s="73">
        <v>0</v>
      </c>
      <c r="EQ14" s="73">
        <v>0</v>
      </c>
      <c r="ER14" s="73">
        <v>0</v>
      </c>
      <c r="ES14" s="73">
        <v>0</v>
      </c>
      <c r="ET14" s="73">
        <v>198.309</v>
      </c>
      <c r="EU14" s="73">
        <v>0</v>
      </c>
      <c r="EV14" s="73">
        <v>0</v>
      </c>
      <c r="EW14" s="73">
        <v>29.303000000000001</v>
      </c>
      <c r="EX14" s="73">
        <v>5.5170000000000003</v>
      </c>
      <c r="EY14" s="73">
        <v>0</v>
      </c>
      <c r="EZ14" s="73">
        <v>0</v>
      </c>
      <c r="FA14" s="73">
        <v>0</v>
      </c>
      <c r="FB14" s="73">
        <v>0</v>
      </c>
      <c r="FC14" s="73">
        <v>0</v>
      </c>
      <c r="FD14" s="73">
        <v>55.87</v>
      </c>
      <c r="FE14" s="73">
        <v>6.88</v>
      </c>
      <c r="FF14" s="73">
        <v>61.176000000000002</v>
      </c>
      <c r="FG14" s="73">
        <v>0</v>
      </c>
      <c r="FH14" s="73">
        <v>0</v>
      </c>
      <c r="FI14" s="73">
        <v>0</v>
      </c>
      <c r="FJ14" s="73">
        <v>0</v>
      </c>
      <c r="FK14" s="73">
        <v>0</v>
      </c>
      <c r="FL14" s="73">
        <v>0</v>
      </c>
      <c r="FM14" s="73">
        <v>0</v>
      </c>
      <c r="FN14" s="73">
        <v>13.35</v>
      </c>
      <c r="FO14" s="73">
        <v>0</v>
      </c>
      <c r="FP14" s="73">
        <v>0</v>
      </c>
      <c r="FQ14" s="73">
        <v>0</v>
      </c>
      <c r="FR14" s="73">
        <v>0</v>
      </c>
      <c r="FS14" s="73">
        <v>0</v>
      </c>
      <c r="FT14" s="73">
        <v>0</v>
      </c>
      <c r="FU14" s="73">
        <v>0</v>
      </c>
      <c r="FV14" s="73">
        <v>0</v>
      </c>
      <c r="FW14" s="73">
        <v>0</v>
      </c>
      <c r="FX14" s="73">
        <v>0</v>
      </c>
      <c r="FY14" s="73">
        <v>0</v>
      </c>
      <c r="FZ14" s="73">
        <v>0</v>
      </c>
      <c r="GA14" s="73">
        <v>39.334000000000003</v>
      </c>
      <c r="GB14" s="73">
        <v>0</v>
      </c>
      <c r="GC14" s="73">
        <v>0</v>
      </c>
      <c r="GD14" s="73">
        <v>0</v>
      </c>
      <c r="GE14" s="73">
        <v>0</v>
      </c>
      <c r="GF14" s="73">
        <v>0</v>
      </c>
      <c r="GG14" s="73">
        <v>0</v>
      </c>
      <c r="GH14" s="73">
        <v>0</v>
      </c>
      <c r="GI14" s="73">
        <v>0</v>
      </c>
      <c r="GJ14" s="73">
        <v>0</v>
      </c>
      <c r="GK14" s="73">
        <v>0</v>
      </c>
      <c r="GL14" s="73">
        <v>3.17</v>
      </c>
      <c r="GM14" s="73">
        <v>3.72</v>
      </c>
      <c r="GN14" s="73">
        <v>18</v>
      </c>
      <c r="GO14" s="73">
        <v>38.707999999999998</v>
      </c>
      <c r="GP14" s="73">
        <v>0</v>
      </c>
      <c r="GQ14" s="73">
        <v>0</v>
      </c>
      <c r="GR14" s="73">
        <v>0</v>
      </c>
      <c r="GS14" s="73">
        <v>0</v>
      </c>
      <c r="GT14" s="73">
        <v>96.165999999999997</v>
      </c>
      <c r="GU14" s="73">
        <v>0</v>
      </c>
      <c r="GV14" s="73">
        <v>0</v>
      </c>
      <c r="GW14" s="73">
        <v>0</v>
      </c>
      <c r="GX14" s="73">
        <v>0</v>
      </c>
      <c r="GY14" s="73">
        <v>0</v>
      </c>
      <c r="GZ14" s="73">
        <v>0</v>
      </c>
      <c r="HA14" s="73">
        <v>0</v>
      </c>
      <c r="HB14" s="73">
        <v>0</v>
      </c>
      <c r="HC14" s="73">
        <v>10.138</v>
      </c>
      <c r="HD14" s="73">
        <v>0</v>
      </c>
      <c r="HE14" s="73">
        <v>0</v>
      </c>
      <c r="HF14" s="73">
        <v>8.0299999999999994</v>
      </c>
      <c r="HG14" s="73">
        <v>0</v>
      </c>
      <c r="HH14" s="73">
        <v>0</v>
      </c>
      <c r="HI14" s="73">
        <v>0</v>
      </c>
      <c r="HJ14" s="73">
        <v>3.46</v>
      </c>
      <c r="HK14" s="73">
        <v>62.526000000000003</v>
      </c>
      <c r="HL14" s="73">
        <v>198.309</v>
      </c>
      <c r="HM14" s="73">
        <v>34.82</v>
      </c>
      <c r="HN14" s="73">
        <v>123.926</v>
      </c>
      <c r="HO14" s="73">
        <v>13.35</v>
      </c>
      <c r="HP14" s="73">
        <v>0</v>
      </c>
      <c r="HQ14" s="73">
        <v>39.334000000000003</v>
      </c>
      <c r="HR14" s="73">
        <v>0</v>
      </c>
      <c r="HS14" s="73">
        <v>0</v>
      </c>
      <c r="HT14" s="73">
        <v>3.17</v>
      </c>
      <c r="HU14" s="73">
        <v>21.72</v>
      </c>
      <c r="HV14" s="73">
        <v>38.707999999999998</v>
      </c>
      <c r="HW14" s="73">
        <v>0</v>
      </c>
      <c r="HX14" s="73">
        <v>96.165999999999997</v>
      </c>
      <c r="HY14" s="73">
        <v>10.138</v>
      </c>
      <c r="HZ14" s="73">
        <v>0</v>
      </c>
      <c r="IA14" s="73">
        <v>8.0299999999999994</v>
      </c>
      <c r="IB14" s="73">
        <v>0</v>
      </c>
      <c r="IC14" s="73">
        <v>0</v>
      </c>
      <c r="ID14" s="73">
        <v>0</v>
      </c>
      <c r="IE14" s="73">
        <v>3.46</v>
      </c>
      <c r="IF14" s="73">
        <v>62.526000000000003</v>
      </c>
      <c r="IG14" s="73">
        <v>206.339</v>
      </c>
      <c r="IH14" s="73">
        <v>34.82</v>
      </c>
      <c r="II14" s="73">
        <v>123.926</v>
      </c>
      <c r="IJ14" s="73">
        <v>13.35</v>
      </c>
      <c r="IK14" s="73">
        <v>0</v>
      </c>
      <c r="IL14" s="73">
        <v>39.334000000000003</v>
      </c>
      <c r="IM14" s="73">
        <v>0</v>
      </c>
      <c r="IN14" s="73">
        <v>0</v>
      </c>
      <c r="IO14" s="73">
        <v>3.17</v>
      </c>
      <c r="IP14" s="73">
        <v>21.72</v>
      </c>
      <c r="IQ14" s="73">
        <v>38.707999999999998</v>
      </c>
      <c r="IR14" s="73">
        <v>0</v>
      </c>
      <c r="IS14" s="73">
        <v>96.165999999999997</v>
      </c>
      <c r="IT14" s="73">
        <v>10.138</v>
      </c>
      <c r="IU14" s="73">
        <v>0</v>
      </c>
      <c r="IV14" s="74">
        <v>0</v>
      </c>
      <c r="IW14" s="71">
        <v>0</v>
      </c>
      <c r="IX14" s="71">
        <v>0</v>
      </c>
      <c r="IY14" s="71">
        <v>0</v>
      </c>
      <c r="IZ14" s="71">
        <v>0</v>
      </c>
      <c r="JA14" s="71">
        <v>0</v>
      </c>
      <c r="JB14" s="71">
        <v>0</v>
      </c>
      <c r="JC14" s="71">
        <v>1</v>
      </c>
      <c r="JD14" s="71">
        <v>0</v>
      </c>
      <c r="JE14" s="71">
        <v>2</v>
      </c>
      <c r="JF14" s="71">
        <v>0</v>
      </c>
      <c r="JG14" s="71">
        <v>0</v>
      </c>
      <c r="JH14" s="71">
        <v>0</v>
      </c>
      <c r="JI14" s="71">
        <v>0</v>
      </c>
      <c r="JJ14" s="71">
        <v>0</v>
      </c>
      <c r="JK14" s="71">
        <v>0</v>
      </c>
      <c r="JL14" s="71">
        <v>0</v>
      </c>
      <c r="JM14" s="71">
        <v>0</v>
      </c>
      <c r="JN14" s="71">
        <v>0</v>
      </c>
      <c r="JO14" s="71">
        <v>0</v>
      </c>
      <c r="JP14" s="71">
        <v>0</v>
      </c>
      <c r="JQ14" s="71">
        <v>0</v>
      </c>
      <c r="JR14" s="71">
        <v>1</v>
      </c>
      <c r="JS14" s="71">
        <v>0</v>
      </c>
      <c r="JT14" s="71">
        <v>1</v>
      </c>
      <c r="JU14" s="71">
        <v>0</v>
      </c>
      <c r="JV14" s="71">
        <v>0</v>
      </c>
      <c r="JW14" s="71">
        <v>2</v>
      </c>
      <c r="JX14" s="71">
        <v>0</v>
      </c>
      <c r="JY14" s="71">
        <v>0</v>
      </c>
      <c r="JZ14" s="71">
        <v>0</v>
      </c>
      <c r="KA14" s="71">
        <v>0</v>
      </c>
      <c r="KB14" s="71">
        <v>0</v>
      </c>
      <c r="KC14" s="71">
        <v>0</v>
      </c>
      <c r="KD14" s="71">
        <v>0</v>
      </c>
      <c r="KE14" s="71">
        <v>2</v>
      </c>
      <c r="KF14" s="71">
        <v>3</v>
      </c>
      <c r="KG14" s="71">
        <v>0</v>
      </c>
      <c r="KH14" s="71">
        <v>0</v>
      </c>
      <c r="KI14" s="71">
        <v>3</v>
      </c>
      <c r="KJ14" s="71">
        <v>1</v>
      </c>
      <c r="KK14" s="71">
        <v>0</v>
      </c>
      <c r="KL14" s="71">
        <v>0</v>
      </c>
      <c r="KM14" s="71">
        <v>0</v>
      </c>
      <c r="KN14" s="71">
        <v>0</v>
      </c>
      <c r="KO14" s="71">
        <v>0</v>
      </c>
      <c r="KP14" s="71">
        <v>9</v>
      </c>
      <c r="KQ14" s="71">
        <v>2</v>
      </c>
      <c r="KR14" s="71">
        <v>3</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5</v>
      </c>
      <c r="LN14" s="71">
        <v>0</v>
      </c>
      <c r="LO14" s="71">
        <v>0</v>
      </c>
      <c r="LP14" s="71">
        <v>0</v>
      </c>
      <c r="LQ14" s="71">
        <v>0</v>
      </c>
      <c r="LR14" s="71">
        <v>0</v>
      </c>
      <c r="LS14" s="71">
        <v>0</v>
      </c>
      <c r="LT14" s="71">
        <v>0</v>
      </c>
      <c r="LU14" s="71">
        <v>0</v>
      </c>
      <c r="LV14" s="71">
        <v>0</v>
      </c>
      <c r="LW14" s="71">
        <v>0</v>
      </c>
      <c r="LX14" s="71">
        <v>1</v>
      </c>
      <c r="LY14" s="71">
        <v>1</v>
      </c>
      <c r="LZ14" s="71">
        <v>1</v>
      </c>
      <c r="MA14" s="71">
        <v>5</v>
      </c>
      <c r="MB14" s="71">
        <v>0</v>
      </c>
      <c r="MC14" s="71">
        <v>0</v>
      </c>
      <c r="MD14" s="71">
        <v>0</v>
      </c>
      <c r="ME14" s="71">
        <v>0</v>
      </c>
      <c r="MF14" s="71">
        <v>4</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2</v>
      </c>
      <c r="MX14" s="71">
        <v>0</v>
      </c>
      <c r="MY14" s="71">
        <v>0</v>
      </c>
      <c r="MZ14" s="71">
        <v>0</v>
      </c>
      <c r="NA14" s="71">
        <v>0</v>
      </c>
      <c r="NB14" s="71">
        <v>0</v>
      </c>
      <c r="NC14" s="71">
        <v>0</v>
      </c>
      <c r="ND14" s="71">
        <v>1</v>
      </c>
      <c r="NE14" s="71">
        <v>0</v>
      </c>
      <c r="NF14" s="71">
        <v>2</v>
      </c>
      <c r="NG14" s="71">
        <v>0</v>
      </c>
      <c r="NH14" s="71">
        <v>0</v>
      </c>
      <c r="NI14" s="71">
        <v>0</v>
      </c>
      <c r="NJ14" s="71">
        <v>0</v>
      </c>
      <c r="NK14" s="71">
        <v>0</v>
      </c>
      <c r="NL14" s="71">
        <v>0</v>
      </c>
      <c r="NM14" s="71">
        <v>0</v>
      </c>
      <c r="NN14" s="71">
        <v>0</v>
      </c>
      <c r="NO14" s="71">
        <v>0</v>
      </c>
      <c r="NP14" s="71">
        <v>0</v>
      </c>
      <c r="NQ14" s="71">
        <v>0</v>
      </c>
      <c r="NR14" s="71">
        <v>0</v>
      </c>
      <c r="NS14" s="71">
        <v>1</v>
      </c>
      <c r="NT14" s="71">
        <v>0</v>
      </c>
      <c r="NU14" s="71">
        <v>1</v>
      </c>
      <c r="NV14" s="71">
        <v>0</v>
      </c>
      <c r="NW14" s="71">
        <v>0</v>
      </c>
      <c r="NX14" s="71">
        <v>2</v>
      </c>
      <c r="NY14" s="71">
        <v>0</v>
      </c>
      <c r="NZ14" s="71">
        <v>0</v>
      </c>
      <c r="OA14" s="71">
        <v>0</v>
      </c>
      <c r="OB14" s="71">
        <v>0</v>
      </c>
      <c r="OC14" s="71">
        <v>0</v>
      </c>
      <c r="OD14" s="71">
        <v>0</v>
      </c>
      <c r="OE14" s="71">
        <v>0</v>
      </c>
      <c r="OF14" s="71">
        <v>0</v>
      </c>
      <c r="OG14" s="71">
        <v>3</v>
      </c>
      <c r="OH14" s="71">
        <v>0</v>
      </c>
      <c r="OI14" s="71">
        <v>0</v>
      </c>
      <c r="OJ14" s="71">
        <v>3</v>
      </c>
      <c r="OK14" s="71">
        <v>1</v>
      </c>
      <c r="OL14" s="71">
        <v>0</v>
      </c>
      <c r="OM14" s="71">
        <v>0</v>
      </c>
      <c r="ON14" s="71">
        <v>0</v>
      </c>
      <c r="OO14" s="71">
        <v>0</v>
      </c>
      <c r="OP14" s="71">
        <v>0</v>
      </c>
      <c r="OQ14" s="71">
        <v>9</v>
      </c>
      <c r="OR14" s="71">
        <v>2</v>
      </c>
      <c r="OS14" s="71">
        <v>3</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5</v>
      </c>
      <c r="PO14" s="71">
        <v>0</v>
      </c>
      <c r="PP14" s="71">
        <v>0</v>
      </c>
      <c r="PQ14" s="71">
        <v>0</v>
      </c>
      <c r="PR14" s="71">
        <v>0</v>
      </c>
      <c r="PS14" s="71">
        <v>0</v>
      </c>
      <c r="PT14" s="71">
        <v>0</v>
      </c>
      <c r="PU14" s="71">
        <v>0</v>
      </c>
      <c r="PV14" s="71">
        <v>0</v>
      </c>
      <c r="PW14" s="71">
        <v>0</v>
      </c>
      <c r="PX14" s="71">
        <v>0</v>
      </c>
      <c r="PY14" s="71">
        <v>1</v>
      </c>
      <c r="PZ14" s="71">
        <v>1</v>
      </c>
      <c r="QA14" s="71">
        <v>1</v>
      </c>
      <c r="QB14" s="71">
        <v>5</v>
      </c>
      <c r="QC14" s="71">
        <v>0</v>
      </c>
      <c r="QD14" s="71">
        <v>0</v>
      </c>
      <c r="QE14" s="71">
        <v>0</v>
      </c>
      <c r="QF14" s="71">
        <v>0</v>
      </c>
      <c r="QG14" s="71">
        <v>4</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1</v>
      </c>
      <c r="QX14" s="71">
        <v>6</v>
      </c>
      <c r="QY14" s="71">
        <v>3</v>
      </c>
      <c r="QZ14" s="71">
        <v>4</v>
      </c>
      <c r="RA14" s="71">
        <v>14</v>
      </c>
      <c r="RB14" s="71">
        <v>2</v>
      </c>
      <c r="RC14" s="71">
        <v>0</v>
      </c>
      <c r="RD14" s="71">
        <v>5</v>
      </c>
      <c r="RE14" s="71">
        <v>0</v>
      </c>
      <c r="RF14" s="71">
        <v>0</v>
      </c>
      <c r="RG14" s="71">
        <v>1</v>
      </c>
      <c r="RH14" s="71">
        <v>2</v>
      </c>
      <c r="RI14" s="71">
        <v>5</v>
      </c>
      <c r="RJ14" s="71">
        <v>0</v>
      </c>
      <c r="RK14" s="71">
        <v>4</v>
      </c>
      <c r="RL14" s="71">
        <v>1</v>
      </c>
      <c r="RM14" s="71">
        <v>0</v>
      </c>
      <c r="RN14" s="71">
        <v>2</v>
      </c>
      <c r="RO14" s="71">
        <v>0</v>
      </c>
      <c r="RP14" s="71">
        <v>0</v>
      </c>
      <c r="RQ14" s="71">
        <v>0</v>
      </c>
      <c r="RR14" s="71">
        <v>1</v>
      </c>
      <c r="RS14" s="71">
        <v>6</v>
      </c>
      <c r="RT14" s="71">
        <v>5</v>
      </c>
      <c r="RU14" s="71">
        <v>4</v>
      </c>
      <c r="RV14" s="71">
        <v>14</v>
      </c>
      <c r="RW14" s="71">
        <v>2</v>
      </c>
      <c r="RX14" s="71">
        <v>0</v>
      </c>
      <c r="RY14" s="71">
        <v>5</v>
      </c>
      <c r="RZ14" s="71">
        <v>0</v>
      </c>
      <c r="SA14" s="71">
        <v>0</v>
      </c>
      <c r="SB14" s="71">
        <v>1</v>
      </c>
      <c r="SC14" s="71">
        <v>2</v>
      </c>
      <c r="SD14" s="71">
        <v>5</v>
      </c>
      <c r="SE14" s="71">
        <v>0</v>
      </c>
      <c r="SF14" s="71">
        <v>4</v>
      </c>
      <c r="SG14" s="71">
        <v>1</v>
      </c>
      <c r="SH14" s="71">
        <v>0</v>
      </c>
    </row>
    <row r="15" spans="1:503">
      <c r="A15" s="16" t="s">
        <v>1981</v>
      </c>
      <c r="B15" s="70">
        <v>7</v>
      </c>
      <c r="C15" s="70">
        <v>7</v>
      </c>
      <c r="D15" s="70">
        <v>1</v>
      </c>
      <c r="E15" s="70">
        <v>2010</v>
      </c>
      <c r="F15" s="70" t="s">
        <v>177</v>
      </c>
      <c r="G15" s="1073" t="s">
        <v>1974</v>
      </c>
      <c r="H15" s="70" t="s">
        <v>1975</v>
      </c>
      <c r="I15" s="1066"/>
      <c r="J15" s="73">
        <v>0</v>
      </c>
      <c r="K15" s="73">
        <v>0</v>
      </c>
      <c r="L15" s="73">
        <v>0</v>
      </c>
      <c r="M15" s="73">
        <v>0</v>
      </c>
      <c r="N15" s="73">
        <v>0</v>
      </c>
      <c r="O15" s="73">
        <v>0</v>
      </c>
      <c r="P15" s="73">
        <v>3.11</v>
      </c>
      <c r="Q15" s="73">
        <v>0</v>
      </c>
      <c r="R15" s="73">
        <v>12.131</v>
      </c>
      <c r="S15" s="73">
        <v>0</v>
      </c>
      <c r="T15" s="73">
        <v>0</v>
      </c>
      <c r="U15" s="73">
        <v>0</v>
      </c>
      <c r="V15" s="73">
        <v>0</v>
      </c>
      <c r="W15" s="73">
        <v>0</v>
      </c>
      <c r="X15" s="73">
        <v>0</v>
      </c>
      <c r="Y15" s="73">
        <v>0</v>
      </c>
      <c r="Z15" s="73">
        <v>0</v>
      </c>
      <c r="AA15" s="73">
        <v>0</v>
      </c>
      <c r="AB15" s="73">
        <v>0</v>
      </c>
      <c r="AC15" s="73">
        <v>0</v>
      </c>
      <c r="AD15" s="73">
        <v>0</v>
      </c>
      <c r="AE15" s="73">
        <v>0</v>
      </c>
      <c r="AF15" s="73">
        <v>0</v>
      </c>
      <c r="AG15" s="73">
        <v>6.649</v>
      </c>
      <c r="AH15" s="73">
        <v>0</v>
      </c>
      <c r="AI15" s="73">
        <v>4.95</v>
      </c>
      <c r="AJ15" s="73">
        <v>36.715000000000003</v>
      </c>
      <c r="AK15" s="73">
        <v>0</v>
      </c>
      <c r="AL15" s="73">
        <v>0</v>
      </c>
      <c r="AM15" s="73">
        <v>0</v>
      </c>
      <c r="AN15" s="73">
        <v>0</v>
      </c>
      <c r="AO15" s="73">
        <v>0</v>
      </c>
      <c r="AP15" s="73">
        <v>0</v>
      </c>
      <c r="AQ15" s="73">
        <v>0</v>
      </c>
      <c r="AR15" s="73">
        <v>9.6300000000000008</v>
      </c>
      <c r="AS15" s="73">
        <v>157.55699999999999</v>
      </c>
      <c r="AT15" s="73">
        <v>12.916</v>
      </c>
      <c r="AU15" s="73">
        <v>0</v>
      </c>
      <c r="AV15" s="73">
        <v>23.123000000000001</v>
      </c>
      <c r="AW15" s="73">
        <v>4.8600000000000003</v>
      </c>
      <c r="AX15" s="73">
        <v>0</v>
      </c>
      <c r="AY15" s="73">
        <v>0</v>
      </c>
      <c r="AZ15" s="73">
        <v>0</v>
      </c>
      <c r="BA15" s="73">
        <v>0</v>
      </c>
      <c r="BB15" s="73">
        <v>0</v>
      </c>
      <c r="BC15" s="73">
        <v>52.706000000000003</v>
      </c>
      <c r="BD15" s="73">
        <v>20.308</v>
      </c>
      <c r="BE15" s="73">
        <v>80.986000000000004</v>
      </c>
      <c r="BF15" s="73">
        <v>0</v>
      </c>
      <c r="BG15" s="73">
        <v>0</v>
      </c>
      <c r="BH15" s="73">
        <v>0</v>
      </c>
      <c r="BI15" s="73">
        <v>0</v>
      </c>
      <c r="BJ15" s="73">
        <v>0</v>
      </c>
      <c r="BK15" s="73">
        <v>0</v>
      </c>
      <c r="BL15" s="73">
        <v>0</v>
      </c>
      <c r="BM15" s="73">
        <v>12.643000000000001</v>
      </c>
      <c r="BN15" s="73">
        <v>0</v>
      </c>
      <c r="BO15" s="73">
        <v>0</v>
      </c>
      <c r="BP15" s="73">
        <v>0</v>
      </c>
      <c r="BQ15" s="73">
        <v>0</v>
      </c>
      <c r="BR15" s="73">
        <v>0</v>
      </c>
      <c r="BS15" s="73">
        <v>0</v>
      </c>
      <c r="BT15" s="73">
        <v>0</v>
      </c>
      <c r="BU15" s="73">
        <v>0</v>
      </c>
      <c r="BV15" s="73">
        <v>0</v>
      </c>
      <c r="BW15" s="73">
        <v>0</v>
      </c>
      <c r="BX15" s="73">
        <v>0</v>
      </c>
      <c r="BY15" s="73">
        <v>0</v>
      </c>
      <c r="BZ15" s="73">
        <v>37.901000000000003</v>
      </c>
      <c r="CA15" s="73">
        <v>0</v>
      </c>
      <c r="CB15" s="73">
        <v>0</v>
      </c>
      <c r="CC15" s="73">
        <v>0</v>
      </c>
      <c r="CD15" s="73">
        <v>0</v>
      </c>
      <c r="CE15" s="73">
        <v>0</v>
      </c>
      <c r="CF15" s="73">
        <v>3.121</v>
      </c>
      <c r="CG15" s="73">
        <v>0</v>
      </c>
      <c r="CH15" s="73">
        <v>0</v>
      </c>
      <c r="CI15" s="73">
        <v>0</v>
      </c>
      <c r="CJ15" s="73">
        <v>0</v>
      </c>
      <c r="CK15" s="73">
        <v>4.093</v>
      </c>
      <c r="CL15" s="73">
        <v>3.71</v>
      </c>
      <c r="CM15" s="73">
        <v>16.811</v>
      </c>
      <c r="CN15" s="73">
        <v>38.901000000000003</v>
      </c>
      <c r="CO15" s="73">
        <v>0</v>
      </c>
      <c r="CP15" s="73">
        <v>0</v>
      </c>
      <c r="CQ15" s="73">
        <v>0</v>
      </c>
      <c r="CR15" s="73">
        <v>0</v>
      </c>
      <c r="CS15" s="73">
        <v>119.008</v>
      </c>
      <c r="CT15" s="73">
        <v>0</v>
      </c>
      <c r="CU15" s="73">
        <v>0</v>
      </c>
      <c r="CV15" s="73">
        <v>0</v>
      </c>
      <c r="CW15" s="73">
        <v>0</v>
      </c>
      <c r="CX15" s="73">
        <v>0</v>
      </c>
      <c r="CY15" s="73">
        <v>0</v>
      </c>
      <c r="CZ15" s="73">
        <v>0</v>
      </c>
      <c r="DA15" s="73">
        <v>0</v>
      </c>
      <c r="DB15" s="73">
        <v>11.663</v>
      </c>
      <c r="DC15" s="73">
        <v>0</v>
      </c>
      <c r="DD15" s="73">
        <v>0</v>
      </c>
      <c r="DE15" s="73">
        <v>0</v>
      </c>
      <c r="DF15" s="73">
        <v>0</v>
      </c>
      <c r="DG15" s="73">
        <v>0</v>
      </c>
      <c r="DH15" s="73">
        <v>0</v>
      </c>
      <c r="DI15" s="73">
        <v>0</v>
      </c>
      <c r="DJ15" s="73">
        <v>9.6300000000000008</v>
      </c>
      <c r="DK15" s="73">
        <v>0</v>
      </c>
      <c r="DL15" s="73">
        <v>0</v>
      </c>
      <c r="DM15" s="73">
        <v>0</v>
      </c>
      <c r="DN15" s="73">
        <v>0</v>
      </c>
      <c r="DO15" s="73">
        <v>0</v>
      </c>
      <c r="DP15" s="73">
        <v>0</v>
      </c>
      <c r="DQ15" s="73">
        <v>3.11</v>
      </c>
      <c r="DR15" s="73">
        <v>0</v>
      </c>
      <c r="DS15" s="73">
        <v>12.131</v>
      </c>
      <c r="DT15" s="73">
        <v>0</v>
      </c>
      <c r="DU15" s="73">
        <v>0</v>
      </c>
      <c r="DV15" s="73">
        <v>0</v>
      </c>
      <c r="DW15" s="73">
        <v>0</v>
      </c>
      <c r="DX15" s="73">
        <v>0</v>
      </c>
      <c r="DY15" s="73">
        <v>0</v>
      </c>
      <c r="DZ15" s="73">
        <v>0</v>
      </c>
      <c r="EA15" s="73">
        <v>0</v>
      </c>
      <c r="EB15" s="73">
        <v>0</v>
      </c>
      <c r="EC15" s="73">
        <v>0</v>
      </c>
      <c r="ED15" s="73">
        <v>0</v>
      </c>
      <c r="EE15" s="73">
        <v>0</v>
      </c>
      <c r="EF15" s="73">
        <v>0</v>
      </c>
      <c r="EG15" s="73">
        <v>0</v>
      </c>
      <c r="EH15" s="73">
        <v>6.649</v>
      </c>
      <c r="EI15" s="73">
        <v>0</v>
      </c>
      <c r="EJ15" s="73">
        <v>4.95</v>
      </c>
      <c r="EK15" s="73">
        <v>36.715000000000003</v>
      </c>
      <c r="EL15" s="73">
        <v>0</v>
      </c>
      <c r="EM15" s="73">
        <v>0</v>
      </c>
      <c r="EN15" s="73">
        <v>0</v>
      </c>
      <c r="EO15" s="73">
        <v>0</v>
      </c>
      <c r="EP15" s="73">
        <v>0</v>
      </c>
      <c r="EQ15" s="73">
        <v>0</v>
      </c>
      <c r="ER15" s="73">
        <v>0</v>
      </c>
      <c r="ES15" s="73">
        <v>0</v>
      </c>
      <c r="ET15" s="73">
        <v>157.55699999999999</v>
      </c>
      <c r="EU15" s="73">
        <v>12.916</v>
      </c>
      <c r="EV15" s="73">
        <v>0</v>
      </c>
      <c r="EW15" s="73">
        <v>23.123000000000001</v>
      </c>
      <c r="EX15" s="73">
        <v>4.8600000000000003</v>
      </c>
      <c r="EY15" s="73">
        <v>0</v>
      </c>
      <c r="EZ15" s="73">
        <v>0</v>
      </c>
      <c r="FA15" s="73">
        <v>0</v>
      </c>
      <c r="FB15" s="73">
        <v>0</v>
      </c>
      <c r="FC15" s="73">
        <v>0</v>
      </c>
      <c r="FD15" s="73">
        <v>52.706000000000003</v>
      </c>
      <c r="FE15" s="73">
        <v>20.308</v>
      </c>
      <c r="FF15" s="73">
        <v>80.986000000000004</v>
      </c>
      <c r="FG15" s="73">
        <v>0</v>
      </c>
      <c r="FH15" s="73">
        <v>0</v>
      </c>
      <c r="FI15" s="73">
        <v>0</v>
      </c>
      <c r="FJ15" s="73">
        <v>0</v>
      </c>
      <c r="FK15" s="73">
        <v>0</v>
      </c>
      <c r="FL15" s="73">
        <v>0</v>
      </c>
      <c r="FM15" s="73">
        <v>0</v>
      </c>
      <c r="FN15" s="73">
        <v>12.643000000000001</v>
      </c>
      <c r="FO15" s="73">
        <v>0</v>
      </c>
      <c r="FP15" s="73">
        <v>0</v>
      </c>
      <c r="FQ15" s="73">
        <v>0</v>
      </c>
      <c r="FR15" s="73">
        <v>0</v>
      </c>
      <c r="FS15" s="73">
        <v>0</v>
      </c>
      <c r="FT15" s="73">
        <v>0</v>
      </c>
      <c r="FU15" s="73">
        <v>0</v>
      </c>
      <c r="FV15" s="73">
        <v>0</v>
      </c>
      <c r="FW15" s="73">
        <v>0</v>
      </c>
      <c r="FX15" s="73">
        <v>0</v>
      </c>
      <c r="FY15" s="73">
        <v>0</v>
      </c>
      <c r="FZ15" s="73">
        <v>0</v>
      </c>
      <c r="GA15" s="73">
        <v>37.901000000000003</v>
      </c>
      <c r="GB15" s="73">
        <v>0</v>
      </c>
      <c r="GC15" s="73">
        <v>0</v>
      </c>
      <c r="GD15" s="73">
        <v>0</v>
      </c>
      <c r="GE15" s="73">
        <v>0</v>
      </c>
      <c r="GF15" s="73">
        <v>0</v>
      </c>
      <c r="GG15" s="73">
        <v>3.121</v>
      </c>
      <c r="GH15" s="73">
        <v>0</v>
      </c>
      <c r="GI15" s="73">
        <v>0</v>
      </c>
      <c r="GJ15" s="73">
        <v>0</v>
      </c>
      <c r="GK15" s="73">
        <v>0</v>
      </c>
      <c r="GL15" s="73">
        <v>4.093</v>
      </c>
      <c r="GM15" s="73">
        <v>3.71</v>
      </c>
      <c r="GN15" s="73">
        <v>16.811</v>
      </c>
      <c r="GO15" s="73">
        <v>38.901000000000003</v>
      </c>
      <c r="GP15" s="73">
        <v>0</v>
      </c>
      <c r="GQ15" s="73">
        <v>0</v>
      </c>
      <c r="GR15" s="73">
        <v>0</v>
      </c>
      <c r="GS15" s="73">
        <v>0</v>
      </c>
      <c r="GT15" s="73">
        <v>119.008</v>
      </c>
      <c r="GU15" s="73">
        <v>0</v>
      </c>
      <c r="GV15" s="73">
        <v>0</v>
      </c>
      <c r="GW15" s="73">
        <v>0</v>
      </c>
      <c r="GX15" s="73">
        <v>0</v>
      </c>
      <c r="GY15" s="73">
        <v>0</v>
      </c>
      <c r="GZ15" s="73">
        <v>0</v>
      </c>
      <c r="HA15" s="73">
        <v>0</v>
      </c>
      <c r="HB15" s="73">
        <v>0</v>
      </c>
      <c r="HC15" s="73">
        <v>11.663</v>
      </c>
      <c r="HD15" s="73">
        <v>0</v>
      </c>
      <c r="HE15" s="73">
        <v>0</v>
      </c>
      <c r="HF15" s="73">
        <v>9.6300000000000008</v>
      </c>
      <c r="HG15" s="73">
        <v>0</v>
      </c>
      <c r="HH15" s="73">
        <v>0</v>
      </c>
      <c r="HI15" s="73">
        <v>0</v>
      </c>
      <c r="HJ15" s="73">
        <v>3.11</v>
      </c>
      <c r="HK15" s="73">
        <v>60.445</v>
      </c>
      <c r="HL15" s="73">
        <v>157.55699999999999</v>
      </c>
      <c r="HM15" s="73">
        <v>40.899000000000001</v>
      </c>
      <c r="HN15" s="73">
        <v>154</v>
      </c>
      <c r="HO15" s="73">
        <v>12.643000000000001</v>
      </c>
      <c r="HP15" s="73">
        <v>0</v>
      </c>
      <c r="HQ15" s="73">
        <v>37.901000000000003</v>
      </c>
      <c r="HR15" s="73">
        <v>0</v>
      </c>
      <c r="HS15" s="73">
        <v>3.121</v>
      </c>
      <c r="HT15" s="73">
        <v>4.093</v>
      </c>
      <c r="HU15" s="73">
        <v>20.521000000000001</v>
      </c>
      <c r="HV15" s="73">
        <v>38.901000000000003</v>
      </c>
      <c r="HW15" s="73">
        <v>0</v>
      </c>
      <c r="HX15" s="73">
        <v>119.008</v>
      </c>
      <c r="HY15" s="73">
        <v>11.663</v>
      </c>
      <c r="HZ15" s="73">
        <v>0</v>
      </c>
      <c r="IA15" s="73">
        <v>9.6300000000000008</v>
      </c>
      <c r="IB15" s="73">
        <v>0</v>
      </c>
      <c r="IC15" s="73">
        <v>0</v>
      </c>
      <c r="ID15" s="73">
        <v>0</v>
      </c>
      <c r="IE15" s="73">
        <v>3.11</v>
      </c>
      <c r="IF15" s="73">
        <v>60.445</v>
      </c>
      <c r="IG15" s="73">
        <v>167.18700000000001</v>
      </c>
      <c r="IH15" s="73">
        <v>40.899000000000001</v>
      </c>
      <c r="II15" s="73">
        <v>154</v>
      </c>
      <c r="IJ15" s="73">
        <v>12.643000000000001</v>
      </c>
      <c r="IK15" s="73">
        <v>0</v>
      </c>
      <c r="IL15" s="73">
        <v>37.901000000000003</v>
      </c>
      <c r="IM15" s="73">
        <v>0</v>
      </c>
      <c r="IN15" s="73">
        <v>3.121</v>
      </c>
      <c r="IO15" s="73">
        <v>4.093</v>
      </c>
      <c r="IP15" s="73">
        <v>20.521000000000001</v>
      </c>
      <c r="IQ15" s="73">
        <v>38.901000000000003</v>
      </c>
      <c r="IR15" s="73">
        <v>0</v>
      </c>
      <c r="IS15" s="73">
        <v>119.008</v>
      </c>
      <c r="IT15" s="73">
        <v>11.663</v>
      </c>
      <c r="IU15" s="73">
        <v>0</v>
      </c>
      <c r="IV15" s="74">
        <v>0</v>
      </c>
      <c r="IW15" s="71">
        <v>0</v>
      </c>
      <c r="IX15" s="71">
        <v>0</v>
      </c>
      <c r="IY15" s="71">
        <v>0</v>
      </c>
      <c r="IZ15" s="71">
        <v>0</v>
      </c>
      <c r="JA15" s="71">
        <v>0</v>
      </c>
      <c r="JB15" s="71">
        <v>0</v>
      </c>
      <c r="JC15" s="71">
        <v>1</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2</v>
      </c>
      <c r="JU15" s="71">
        <v>0</v>
      </c>
      <c r="JV15" s="71">
        <v>1</v>
      </c>
      <c r="JW15" s="71">
        <v>2</v>
      </c>
      <c r="JX15" s="71">
        <v>0</v>
      </c>
      <c r="JY15" s="71">
        <v>0</v>
      </c>
      <c r="JZ15" s="71">
        <v>0</v>
      </c>
      <c r="KA15" s="71">
        <v>0</v>
      </c>
      <c r="KB15" s="71">
        <v>0</v>
      </c>
      <c r="KC15" s="71">
        <v>0</v>
      </c>
      <c r="KD15" s="71">
        <v>0</v>
      </c>
      <c r="KE15" s="71">
        <v>3</v>
      </c>
      <c r="KF15" s="71">
        <v>2</v>
      </c>
      <c r="KG15" s="71">
        <v>2</v>
      </c>
      <c r="KH15" s="71">
        <v>0</v>
      </c>
      <c r="KI15" s="71">
        <v>3</v>
      </c>
      <c r="KJ15" s="71">
        <v>1</v>
      </c>
      <c r="KK15" s="71">
        <v>0</v>
      </c>
      <c r="KL15" s="71">
        <v>0</v>
      </c>
      <c r="KM15" s="71">
        <v>0</v>
      </c>
      <c r="KN15" s="71">
        <v>0</v>
      </c>
      <c r="KO15" s="71">
        <v>0</v>
      </c>
      <c r="KP15" s="71">
        <v>9</v>
      </c>
      <c r="KQ15" s="71">
        <v>5</v>
      </c>
      <c r="KR15" s="71">
        <v>5</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5</v>
      </c>
      <c r="LN15" s="71">
        <v>0</v>
      </c>
      <c r="LO15" s="71">
        <v>0</v>
      </c>
      <c r="LP15" s="71">
        <v>0</v>
      </c>
      <c r="LQ15" s="71">
        <v>0</v>
      </c>
      <c r="LR15" s="71">
        <v>0</v>
      </c>
      <c r="LS15" s="71">
        <v>1</v>
      </c>
      <c r="LT15" s="71">
        <v>0</v>
      </c>
      <c r="LU15" s="71">
        <v>0</v>
      </c>
      <c r="LV15" s="71">
        <v>0</v>
      </c>
      <c r="LW15" s="71">
        <v>0</v>
      </c>
      <c r="LX15" s="71">
        <v>1</v>
      </c>
      <c r="LY15" s="71">
        <v>1</v>
      </c>
      <c r="LZ15" s="71">
        <v>1</v>
      </c>
      <c r="MA15" s="71">
        <v>5</v>
      </c>
      <c r="MB15" s="71">
        <v>0</v>
      </c>
      <c r="MC15" s="71">
        <v>0</v>
      </c>
      <c r="MD15" s="71">
        <v>0</v>
      </c>
      <c r="ME15" s="71">
        <v>0</v>
      </c>
      <c r="MF15" s="71">
        <v>5</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3</v>
      </c>
      <c r="MX15" s="71">
        <v>0</v>
      </c>
      <c r="MY15" s="71">
        <v>0</v>
      </c>
      <c r="MZ15" s="71">
        <v>0</v>
      </c>
      <c r="NA15" s="71">
        <v>0</v>
      </c>
      <c r="NB15" s="71">
        <v>0</v>
      </c>
      <c r="NC15" s="71">
        <v>0</v>
      </c>
      <c r="ND15" s="71">
        <v>1</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2</v>
      </c>
      <c r="NV15" s="71">
        <v>0</v>
      </c>
      <c r="NW15" s="71">
        <v>1</v>
      </c>
      <c r="NX15" s="71">
        <v>2</v>
      </c>
      <c r="NY15" s="71">
        <v>0</v>
      </c>
      <c r="NZ15" s="71">
        <v>0</v>
      </c>
      <c r="OA15" s="71">
        <v>0</v>
      </c>
      <c r="OB15" s="71">
        <v>0</v>
      </c>
      <c r="OC15" s="71">
        <v>0</v>
      </c>
      <c r="OD15" s="71">
        <v>0</v>
      </c>
      <c r="OE15" s="71">
        <v>0</v>
      </c>
      <c r="OF15" s="71">
        <v>0</v>
      </c>
      <c r="OG15" s="71">
        <v>2</v>
      </c>
      <c r="OH15" s="71">
        <v>2</v>
      </c>
      <c r="OI15" s="71">
        <v>0</v>
      </c>
      <c r="OJ15" s="71">
        <v>3</v>
      </c>
      <c r="OK15" s="71">
        <v>1</v>
      </c>
      <c r="OL15" s="71">
        <v>0</v>
      </c>
      <c r="OM15" s="71">
        <v>0</v>
      </c>
      <c r="ON15" s="71">
        <v>0</v>
      </c>
      <c r="OO15" s="71">
        <v>0</v>
      </c>
      <c r="OP15" s="71">
        <v>0</v>
      </c>
      <c r="OQ15" s="71">
        <v>9</v>
      </c>
      <c r="OR15" s="71">
        <v>5</v>
      </c>
      <c r="OS15" s="71">
        <v>5</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5</v>
      </c>
      <c r="PO15" s="71">
        <v>0</v>
      </c>
      <c r="PP15" s="71">
        <v>0</v>
      </c>
      <c r="PQ15" s="71">
        <v>0</v>
      </c>
      <c r="PR15" s="71">
        <v>0</v>
      </c>
      <c r="PS15" s="71">
        <v>0</v>
      </c>
      <c r="PT15" s="71">
        <v>1</v>
      </c>
      <c r="PU15" s="71">
        <v>0</v>
      </c>
      <c r="PV15" s="71">
        <v>0</v>
      </c>
      <c r="PW15" s="71">
        <v>0</v>
      </c>
      <c r="PX15" s="71">
        <v>0</v>
      </c>
      <c r="PY15" s="71">
        <v>1</v>
      </c>
      <c r="PZ15" s="71">
        <v>1</v>
      </c>
      <c r="QA15" s="71">
        <v>1</v>
      </c>
      <c r="QB15" s="71">
        <v>5</v>
      </c>
      <c r="QC15" s="71">
        <v>0</v>
      </c>
      <c r="QD15" s="71">
        <v>0</v>
      </c>
      <c r="QE15" s="71">
        <v>0</v>
      </c>
      <c r="QF15" s="71">
        <v>0</v>
      </c>
      <c r="QG15" s="71">
        <v>5</v>
      </c>
      <c r="QH15" s="71">
        <v>0</v>
      </c>
      <c r="QI15" s="71">
        <v>0</v>
      </c>
      <c r="QJ15" s="71">
        <v>0</v>
      </c>
      <c r="QK15" s="71">
        <v>0</v>
      </c>
      <c r="QL15" s="71">
        <v>0</v>
      </c>
      <c r="QM15" s="71">
        <v>0</v>
      </c>
      <c r="QN15" s="71">
        <v>0</v>
      </c>
      <c r="QO15" s="71">
        <v>0</v>
      </c>
      <c r="QP15" s="71">
        <v>1</v>
      </c>
      <c r="QQ15" s="71">
        <v>0</v>
      </c>
      <c r="QR15" s="71">
        <v>0</v>
      </c>
      <c r="QS15" s="71">
        <v>3</v>
      </c>
      <c r="QT15" s="71">
        <v>0</v>
      </c>
      <c r="QU15" s="71">
        <v>0</v>
      </c>
      <c r="QV15" s="71">
        <v>0</v>
      </c>
      <c r="QW15" s="71">
        <v>1</v>
      </c>
      <c r="QX15" s="71">
        <v>7</v>
      </c>
      <c r="QY15" s="71">
        <v>2</v>
      </c>
      <c r="QZ15" s="71">
        <v>6</v>
      </c>
      <c r="RA15" s="71">
        <v>19</v>
      </c>
      <c r="RB15" s="71">
        <v>2</v>
      </c>
      <c r="RC15" s="71">
        <v>0</v>
      </c>
      <c r="RD15" s="71">
        <v>5</v>
      </c>
      <c r="RE15" s="71">
        <v>0</v>
      </c>
      <c r="RF15" s="71">
        <v>1</v>
      </c>
      <c r="RG15" s="71">
        <v>1</v>
      </c>
      <c r="RH15" s="71">
        <v>2</v>
      </c>
      <c r="RI15" s="71">
        <v>5</v>
      </c>
      <c r="RJ15" s="71">
        <v>0</v>
      </c>
      <c r="RK15" s="71">
        <v>5</v>
      </c>
      <c r="RL15" s="71">
        <v>1</v>
      </c>
      <c r="RM15" s="71">
        <v>0</v>
      </c>
      <c r="RN15" s="71">
        <v>3</v>
      </c>
      <c r="RO15" s="71">
        <v>0</v>
      </c>
      <c r="RP15" s="71">
        <v>0</v>
      </c>
      <c r="RQ15" s="71">
        <v>0</v>
      </c>
      <c r="RR15" s="71">
        <v>1</v>
      </c>
      <c r="RS15" s="71">
        <v>7</v>
      </c>
      <c r="RT15" s="71">
        <v>5</v>
      </c>
      <c r="RU15" s="71">
        <v>6</v>
      </c>
      <c r="RV15" s="71">
        <v>19</v>
      </c>
      <c r="RW15" s="71">
        <v>2</v>
      </c>
      <c r="RX15" s="71">
        <v>0</v>
      </c>
      <c r="RY15" s="71">
        <v>5</v>
      </c>
      <c r="RZ15" s="71">
        <v>0</v>
      </c>
      <c r="SA15" s="71">
        <v>1</v>
      </c>
      <c r="SB15" s="71">
        <v>1</v>
      </c>
      <c r="SC15" s="71">
        <v>2</v>
      </c>
      <c r="SD15" s="71">
        <v>5</v>
      </c>
      <c r="SE15" s="71">
        <v>0</v>
      </c>
      <c r="SF15" s="71">
        <v>5</v>
      </c>
      <c r="SG15" s="71">
        <v>1</v>
      </c>
      <c r="SH15" s="71">
        <v>0</v>
      </c>
    </row>
    <row r="16" spans="1:503">
      <c r="A16" s="16" t="s">
        <v>1982</v>
      </c>
      <c r="B16" s="70">
        <v>8</v>
      </c>
      <c r="C16" s="70">
        <v>8</v>
      </c>
      <c r="D16" s="70">
        <v>1</v>
      </c>
      <c r="E16" s="70">
        <v>2011</v>
      </c>
      <c r="F16" s="70" t="s">
        <v>178</v>
      </c>
      <c r="G16" s="1073" t="s">
        <v>1974</v>
      </c>
      <c r="H16" s="70" t="s">
        <v>1975</v>
      </c>
      <c r="I16" s="1066"/>
      <c r="J16" s="73">
        <v>0</v>
      </c>
      <c r="K16" s="73">
        <v>0</v>
      </c>
      <c r="L16" s="73">
        <v>0</v>
      </c>
      <c r="M16" s="73">
        <v>0</v>
      </c>
      <c r="N16" s="73">
        <v>0</v>
      </c>
      <c r="O16" s="73">
        <v>0</v>
      </c>
      <c r="P16" s="73">
        <v>0</v>
      </c>
      <c r="Q16" s="73">
        <v>0</v>
      </c>
      <c r="R16" s="73">
        <v>8.8160000000000007</v>
      </c>
      <c r="S16" s="73">
        <v>0</v>
      </c>
      <c r="T16" s="73">
        <v>0</v>
      </c>
      <c r="U16" s="73">
        <v>0</v>
      </c>
      <c r="V16" s="73">
        <v>0</v>
      </c>
      <c r="W16" s="73">
        <v>0</v>
      </c>
      <c r="X16" s="73">
        <v>0</v>
      </c>
      <c r="Y16" s="73">
        <v>0</v>
      </c>
      <c r="Z16" s="73">
        <v>0</v>
      </c>
      <c r="AA16" s="73">
        <v>0</v>
      </c>
      <c r="AB16" s="73">
        <v>0</v>
      </c>
      <c r="AC16" s="73">
        <v>0</v>
      </c>
      <c r="AD16" s="73">
        <v>0</v>
      </c>
      <c r="AE16" s="73">
        <v>0</v>
      </c>
      <c r="AF16" s="73">
        <v>0</v>
      </c>
      <c r="AG16" s="73">
        <v>6.3949999999999996</v>
      </c>
      <c r="AH16" s="73">
        <v>0</v>
      </c>
      <c r="AI16" s="73">
        <v>5.0579999999999998</v>
      </c>
      <c r="AJ16" s="73">
        <v>31.632999999999999</v>
      </c>
      <c r="AK16" s="73">
        <v>0</v>
      </c>
      <c r="AL16" s="73">
        <v>0</v>
      </c>
      <c r="AM16" s="73">
        <v>0</v>
      </c>
      <c r="AN16" s="73">
        <v>0</v>
      </c>
      <c r="AO16" s="73">
        <v>0</v>
      </c>
      <c r="AP16" s="73">
        <v>0</v>
      </c>
      <c r="AQ16" s="73">
        <v>0</v>
      </c>
      <c r="AR16" s="73">
        <v>6.65</v>
      </c>
      <c r="AS16" s="73">
        <v>85.573999999999998</v>
      </c>
      <c r="AT16" s="73">
        <v>12.991</v>
      </c>
      <c r="AU16" s="73">
        <v>0</v>
      </c>
      <c r="AV16" s="73">
        <v>17.045000000000002</v>
      </c>
      <c r="AW16" s="73">
        <v>4.97</v>
      </c>
      <c r="AX16" s="73">
        <v>0</v>
      </c>
      <c r="AY16" s="73">
        <v>0</v>
      </c>
      <c r="AZ16" s="73">
        <v>0</v>
      </c>
      <c r="BA16" s="73">
        <v>0</v>
      </c>
      <c r="BB16" s="73">
        <v>0</v>
      </c>
      <c r="BC16" s="73">
        <v>60.908000000000001</v>
      </c>
      <c r="BD16" s="73">
        <v>12.307</v>
      </c>
      <c r="BE16" s="73">
        <v>84.661000000000001</v>
      </c>
      <c r="BF16" s="73">
        <v>0</v>
      </c>
      <c r="BG16" s="73">
        <v>0</v>
      </c>
      <c r="BH16" s="73">
        <v>0</v>
      </c>
      <c r="BI16" s="73">
        <v>0</v>
      </c>
      <c r="BJ16" s="73">
        <v>0</v>
      </c>
      <c r="BK16" s="73">
        <v>0</v>
      </c>
      <c r="BL16" s="73">
        <v>0</v>
      </c>
      <c r="BM16" s="73">
        <v>10.38</v>
      </c>
      <c r="BN16" s="73">
        <v>0</v>
      </c>
      <c r="BO16" s="73">
        <v>0</v>
      </c>
      <c r="BP16" s="73">
        <v>0</v>
      </c>
      <c r="BQ16" s="73">
        <v>0</v>
      </c>
      <c r="BR16" s="73">
        <v>0</v>
      </c>
      <c r="BS16" s="73">
        <v>0</v>
      </c>
      <c r="BT16" s="73">
        <v>0</v>
      </c>
      <c r="BU16" s="73">
        <v>0</v>
      </c>
      <c r="BV16" s="73">
        <v>0</v>
      </c>
      <c r="BW16" s="73">
        <v>0</v>
      </c>
      <c r="BX16" s="73">
        <v>0</v>
      </c>
      <c r="BY16" s="73">
        <v>0</v>
      </c>
      <c r="BZ16" s="73">
        <v>30.373000000000001</v>
      </c>
      <c r="CA16" s="73">
        <v>0</v>
      </c>
      <c r="CB16" s="73">
        <v>0</v>
      </c>
      <c r="CC16" s="73">
        <v>0</v>
      </c>
      <c r="CD16" s="73">
        <v>0</v>
      </c>
      <c r="CE16" s="73">
        <v>0</v>
      </c>
      <c r="CF16" s="73">
        <v>0.90100000000000002</v>
      </c>
      <c r="CG16" s="73">
        <v>0</v>
      </c>
      <c r="CH16" s="73">
        <v>0</v>
      </c>
      <c r="CI16" s="73">
        <v>4.72</v>
      </c>
      <c r="CJ16" s="73">
        <v>0</v>
      </c>
      <c r="CK16" s="73">
        <v>3.6880000000000002</v>
      </c>
      <c r="CL16" s="73">
        <v>6.3179999999999996</v>
      </c>
      <c r="CM16" s="73">
        <v>0</v>
      </c>
      <c r="CN16" s="73">
        <v>29.459</v>
      </c>
      <c r="CO16" s="73">
        <v>0</v>
      </c>
      <c r="CP16" s="73">
        <v>0</v>
      </c>
      <c r="CQ16" s="73">
        <v>0</v>
      </c>
      <c r="CR16" s="73">
        <v>0</v>
      </c>
      <c r="CS16" s="73">
        <v>105.31100000000001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6.65</v>
      </c>
      <c r="DK16" s="73">
        <v>0</v>
      </c>
      <c r="DL16" s="73">
        <v>0</v>
      </c>
      <c r="DM16" s="73">
        <v>0</v>
      </c>
      <c r="DN16" s="73">
        <v>0</v>
      </c>
      <c r="DO16" s="73">
        <v>0</v>
      </c>
      <c r="DP16" s="73">
        <v>0</v>
      </c>
      <c r="DQ16" s="73">
        <v>0</v>
      </c>
      <c r="DR16" s="73">
        <v>0</v>
      </c>
      <c r="DS16" s="73">
        <v>8.8160000000000007</v>
      </c>
      <c r="DT16" s="73">
        <v>0</v>
      </c>
      <c r="DU16" s="73">
        <v>0</v>
      </c>
      <c r="DV16" s="73">
        <v>0</v>
      </c>
      <c r="DW16" s="73">
        <v>0</v>
      </c>
      <c r="DX16" s="73">
        <v>0</v>
      </c>
      <c r="DY16" s="73">
        <v>0</v>
      </c>
      <c r="DZ16" s="73">
        <v>0</v>
      </c>
      <c r="EA16" s="73">
        <v>0</v>
      </c>
      <c r="EB16" s="73">
        <v>0</v>
      </c>
      <c r="EC16" s="73">
        <v>0</v>
      </c>
      <c r="ED16" s="73">
        <v>0</v>
      </c>
      <c r="EE16" s="73">
        <v>0</v>
      </c>
      <c r="EF16" s="73">
        <v>0</v>
      </c>
      <c r="EG16" s="73">
        <v>0</v>
      </c>
      <c r="EH16" s="73">
        <v>6.3949999999999996</v>
      </c>
      <c r="EI16" s="73">
        <v>0</v>
      </c>
      <c r="EJ16" s="73">
        <v>5.0579999999999998</v>
      </c>
      <c r="EK16" s="73">
        <v>31.632999999999999</v>
      </c>
      <c r="EL16" s="73">
        <v>0</v>
      </c>
      <c r="EM16" s="73">
        <v>0</v>
      </c>
      <c r="EN16" s="73">
        <v>0</v>
      </c>
      <c r="EO16" s="73">
        <v>0</v>
      </c>
      <c r="EP16" s="73">
        <v>0</v>
      </c>
      <c r="EQ16" s="73">
        <v>0</v>
      </c>
      <c r="ER16" s="73">
        <v>0</v>
      </c>
      <c r="ES16" s="73">
        <v>0</v>
      </c>
      <c r="ET16" s="73">
        <v>85.573999999999998</v>
      </c>
      <c r="EU16" s="73">
        <v>12.991</v>
      </c>
      <c r="EV16" s="73">
        <v>0</v>
      </c>
      <c r="EW16" s="73">
        <v>17.045000000000002</v>
      </c>
      <c r="EX16" s="73">
        <v>4.97</v>
      </c>
      <c r="EY16" s="73">
        <v>0</v>
      </c>
      <c r="EZ16" s="73">
        <v>0</v>
      </c>
      <c r="FA16" s="73">
        <v>0</v>
      </c>
      <c r="FB16" s="73">
        <v>0</v>
      </c>
      <c r="FC16" s="73">
        <v>0</v>
      </c>
      <c r="FD16" s="73">
        <v>60.908000000000001</v>
      </c>
      <c r="FE16" s="73">
        <v>12.307</v>
      </c>
      <c r="FF16" s="73">
        <v>84.661000000000001</v>
      </c>
      <c r="FG16" s="73">
        <v>0</v>
      </c>
      <c r="FH16" s="73">
        <v>0</v>
      </c>
      <c r="FI16" s="73">
        <v>0</v>
      </c>
      <c r="FJ16" s="73">
        <v>0</v>
      </c>
      <c r="FK16" s="73">
        <v>0</v>
      </c>
      <c r="FL16" s="73">
        <v>0</v>
      </c>
      <c r="FM16" s="73">
        <v>0</v>
      </c>
      <c r="FN16" s="73">
        <v>10.38</v>
      </c>
      <c r="FO16" s="73">
        <v>0</v>
      </c>
      <c r="FP16" s="73">
        <v>0</v>
      </c>
      <c r="FQ16" s="73">
        <v>0</v>
      </c>
      <c r="FR16" s="73">
        <v>0</v>
      </c>
      <c r="FS16" s="73">
        <v>0</v>
      </c>
      <c r="FT16" s="73">
        <v>0</v>
      </c>
      <c r="FU16" s="73">
        <v>0</v>
      </c>
      <c r="FV16" s="73">
        <v>0</v>
      </c>
      <c r="FW16" s="73">
        <v>0</v>
      </c>
      <c r="FX16" s="73">
        <v>0</v>
      </c>
      <c r="FY16" s="73">
        <v>0</v>
      </c>
      <c r="FZ16" s="73">
        <v>0</v>
      </c>
      <c r="GA16" s="73">
        <v>30.373000000000001</v>
      </c>
      <c r="GB16" s="73">
        <v>0</v>
      </c>
      <c r="GC16" s="73">
        <v>0</v>
      </c>
      <c r="GD16" s="73">
        <v>0</v>
      </c>
      <c r="GE16" s="73">
        <v>0</v>
      </c>
      <c r="GF16" s="73">
        <v>0</v>
      </c>
      <c r="GG16" s="73">
        <v>0.90100000000000002</v>
      </c>
      <c r="GH16" s="73">
        <v>0</v>
      </c>
      <c r="GI16" s="73">
        <v>0</v>
      </c>
      <c r="GJ16" s="73">
        <v>4.72</v>
      </c>
      <c r="GK16" s="73">
        <v>0</v>
      </c>
      <c r="GL16" s="73">
        <v>3.6880000000000002</v>
      </c>
      <c r="GM16" s="73">
        <v>6.3179999999999996</v>
      </c>
      <c r="GN16" s="73">
        <v>0</v>
      </c>
      <c r="GO16" s="73">
        <v>29.459</v>
      </c>
      <c r="GP16" s="73">
        <v>0</v>
      </c>
      <c r="GQ16" s="73">
        <v>0</v>
      </c>
      <c r="GR16" s="73">
        <v>0</v>
      </c>
      <c r="GS16" s="73">
        <v>0</v>
      </c>
      <c r="GT16" s="73">
        <v>105.31100000000001</v>
      </c>
      <c r="GU16" s="73">
        <v>0</v>
      </c>
      <c r="GV16" s="73">
        <v>0</v>
      </c>
      <c r="GW16" s="73">
        <v>0</v>
      </c>
      <c r="GX16" s="73">
        <v>0</v>
      </c>
      <c r="GY16" s="73">
        <v>0</v>
      </c>
      <c r="GZ16" s="73">
        <v>0</v>
      </c>
      <c r="HA16" s="73">
        <v>0</v>
      </c>
      <c r="HB16" s="73">
        <v>0</v>
      </c>
      <c r="HC16" s="73">
        <v>0</v>
      </c>
      <c r="HD16" s="73">
        <v>0</v>
      </c>
      <c r="HE16" s="73">
        <v>0</v>
      </c>
      <c r="HF16" s="73">
        <v>6.65</v>
      </c>
      <c r="HG16" s="73">
        <v>0</v>
      </c>
      <c r="HH16" s="73">
        <v>0</v>
      </c>
      <c r="HI16" s="73">
        <v>0</v>
      </c>
      <c r="HJ16" s="73">
        <v>0</v>
      </c>
      <c r="HK16" s="73">
        <v>51.902000000000001</v>
      </c>
      <c r="HL16" s="73">
        <v>85.573999999999998</v>
      </c>
      <c r="HM16" s="73">
        <v>35.006</v>
      </c>
      <c r="HN16" s="73">
        <v>157.876</v>
      </c>
      <c r="HO16" s="73">
        <v>10.38</v>
      </c>
      <c r="HP16" s="73">
        <v>0</v>
      </c>
      <c r="HQ16" s="73">
        <v>30.373000000000001</v>
      </c>
      <c r="HR16" s="73">
        <v>0</v>
      </c>
      <c r="HS16" s="73">
        <v>0.90100000000000002</v>
      </c>
      <c r="HT16" s="73">
        <v>8.4079999999999995</v>
      </c>
      <c r="HU16" s="73">
        <v>6.3179999999999996</v>
      </c>
      <c r="HV16" s="73">
        <v>29.459</v>
      </c>
      <c r="HW16" s="73">
        <v>0</v>
      </c>
      <c r="HX16" s="73">
        <v>105.31100000000001</v>
      </c>
      <c r="HY16" s="73">
        <v>0</v>
      </c>
      <c r="HZ16" s="73">
        <v>0</v>
      </c>
      <c r="IA16" s="73">
        <v>6.65</v>
      </c>
      <c r="IB16" s="73">
        <v>0</v>
      </c>
      <c r="IC16" s="73">
        <v>0</v>
      </c>
      <c r="ID16" s="73">
        <v>0</v>
      </c>
      <c r="IE16" s="73">
        <v>0</v>
      </c>
      <c r="IF16" s="73">
        <v>51.902000000000001</v>
      </c>
      <c r="IG16" s="73">
        <v>92.224000000000004</v>
      </c>
      <c r="IH16" s="73">
        <v>35.006</v>
      </c>
      <c r="II16" s="73">
        <v>157.876</v>
      </c>
      <c r="IJ16" s="73">
        <v>10.38</v>
      </c>
      <c r="IK16" s="73">
        <v>0</v>
      </c>
      <c r="IL16" s="73">
        <v>30.373000000000001</v>
      </c>
      <c r="IM16" s="73">
        <v>0</v>
      </c>
      <c r="IN16" s="73">
        <v>0.90100000000000002</v>
      </c>
      <c r="IO16" s="73">
        <v>8.4079999999999995</v>
      </c>
      <c r="IP16" s="73">
        <v>6.3179999999999996</v>
      </c>
      <c r="IQ16" s="73">
        <v>29.459</v>
      </c>
      <c r="IR16" s="73">
        <v>0</v>
      </c>
      <c r="IS16" s="73">
        <v>105.31100000000001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2</v>
      </c>
      <c r="JU16" s="71">
        <v>0</v>
      </c>
      <c r="JV16" s="71">
        <v>1</v>
      </c>
      <c r="JW16" s="71">
        <v>2</v>
      </c>
      <c r="JX16" s="71">
        <v>0</v>
      </c>
      <c r="JY16" s="71">
        <v>0</v>
      </c>
      <c r="JZ16" s="71">
        <v>0</v>
      </c>
      <c r="KA16" s="71">
        <v>0</v>
      </c>
      <c r="KB16" s="71">
        <v>0</v>
      </c>
      <c r="KC16" s="71">
        <v>0</v>
      </c>
      <c r="KD16" s="71">
        <v>0</v>
      </c>
      <c r="KE16" s="71">
        <v>2</v>
      </c>
      <c r="KF16" s="71">
        <v>3</v>
      </c>
      <c r="KG16" s="71">
        <v>2</v>
      </c>
      <c r="KH16" s="71">
        <v>0</v>
      </c>
      <c r="KI16" s="71">
        <v>3</v>
      </c>
      <c r="KJ16" s="71">
        <v>1</v>
      </c>
      <c r="KK16" s="71">
        <v>0</v>
      </c>
      <c r="KL16" s="71">
        <v>0</v>
      </c>
      <c r="KM16" s="71">
        <v>0</v>
      </c>
      <c r="KN16" s="71">
        <v>0</v>
      </c>
      <c r="KO16" s="71">
        <v>0</v>
      </c>
      <c r="KP16" s="71">
        <v>10</v>
      </c>
      <c r="KQ16" s="71">
        <v>3</v>
      </c>
      <c r="KR16" s="71">
        <v>6</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4</v>
      </c>
      <c r="LN16" s="71">
        <v>0</v>
      </c>
      <c r="LO16" s="71">
        <v>0</v>
      </c>
      <c r="LP16" s="71">
        <v>0</v>
      </c>
      <c r="LQ16" s="71">
        <v>0</v>
      </c>
      <c r="LR16" s="71">
        <v>0</v>
      </c>
      <c r="LS16" s="71">
        <v>1</v>
      </c>
      <c r="LT16" s="71">
        <v>0</v>
      </c>
      <c r="LU16" s="71">
        <v>0</v>
      </c>
      <c r="LV16" s="71">
        <v>2</v>
      </c>
      <c r="LW16" s="71">
        <v>0</v>
      </c>
      <c r="LX16" s="71">
        <v>1</v>
      </c>
      <c r="LY16" s="71">
        <v>2</v>
      </c>
      <c r="LZ16" s="71">
        <v>0</v>
      </c>
      <c r="MA16" s="71">
        <v>5</v>
      </c>
      <c r="MB16" s="71">
        <v>0</v>
      </c>
      <c r="MC16" s="71">
        <v>0</v>
      </c>
      <c r="MD16" s="71">
        <v>0</v>
      </c>
      <c r="ME16" s="71">
        <v>0</v>
      </c>
      <c r="MF16" s="71">
        <v>5</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2</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2</v>
      </c>
      <c r="NV16" s="71">
        <v>0</v>
      </c>
      <c r="NW16" s="71">
        <v>1</v>
      </c>
      <c r="NX16" s="71">
        <v>2</v>
      </c>
      <c r="NY16" s="71">
        <v>0</v>
      </c>
      <c r="NZ16" s="71">
        <v>0</v>
      </c>
      <c r="OA16" s="71">
        <v>0</v>
      </c>
      <c r="OB16" s="71">
        <v>0</v>
      </c>
      <c r="OC16" s="71">
        <v>0</v>
      </c>
      <c r="OD16" s="71">
        <v>0</v>
      </c>
      <c r="OE16" s="71">
        <v>0</v>
      </c>
      <c r="OF16" s="71">
        <v>0</v>
      </c>
      <c r="OG16" s="71">
        <v>3</v>
      </c>
      <c r="OH16" s="71">
        <v>2</v>
      </c>
      <c r="OI16" s="71">
        <v>0</v>
      </c>
      <c r="OJ16" s="71">
        <v>3</v>
      </c>
      <c r="OK16" s="71">
        <v>1</v>
      </c>
      <c r="OL16" s="71">
        <v>0</v>
      </c>
      <c r="OM16" s="71">
        <v>0</v>
      </c>
      <c r="ON16" s="71">
        <v>0</v>
      </c>
      <c r="OO16" s="71">
        <v>0</v>
      </c>
      <c r="OP16" s="71">
        <v>0</v>
      </c>
      <c r="OQ16" s="71">
        <v>10</v>
      </c>
      <c r="OR16" s="71">
        <v>3</v>
      </c>
      <c r="OS16" s="71">
        <v>6</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4</v>
      </c>
      <c r="PO16" s="71">
        <v>0</v>
      </c>
      <c r="PP16" s="71">
        <v>0</v>
      </c>
      <c r="PQ16" s="71">
        <v>0</v>
      </c>
      <c r="PR16" s="71">
        <v>0</v>
      </c>
      <c r="PS16" s="71">
        <v>0</v>
      </c>
      <c r="PT16" s="71">
        <v>1</v>
      </c>
      <c r="PU16" s="71">
        <v>0</v>
      </c>
      <c r="PV16" s="71">
        <v>0</v>
      </c>
      <c r="PW16" s="71">
        <v>2</v>
      </c>
      <c r="PX16" s="71">
        <v>0</v>
      </c>
      <c r="PY16" s="71">
        <v>1</v>
      </c>
      <c r="PZ16" s="71">
        <v>2</v>
      </c>
      <c r="QA16" s="71">
        <v>0</v>
      </c>
      <c r="QB16" s="71">
        <v>5</v>
      </c>
      <c r="QC16" s="71">
        <v>0</v>
      </c>
      <c r="QD16" s="71">
        <v>0</v>
      </c>
      <c r="QE16" s="71">
        <v>0</v>
      </c>
      <c r="QF16" s="71">
        <v>0</v>
      </c>
      <c r="QG16" s="71">
        <v>5</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6</v>
      </c>
      <c r="QY16" s="71">
        <v>3</v>
      </c>
      <c r="QZ16" s="71">
        <v>6</v>
      </c>
      <c r="RA16" s="71">
        <v>19</v>
      </c>
      <c r="RB16" s="71">
        <v>2</v>
      </c>
      <c r="RC16" s="71">
        <v>0</v>
      </c>
      <c r="RD16" s="71">
        <v>4</v>
      </c>
      <c r="RE16" s="71">
        <v>0</v>
      </c>
      <c r="RF16" s="71">
        <v>1</v>
      </c>
      <c r="RG16" s="71">
        <v>3</v>
      </c>
      <c r="RH16" s="71">
        <v>2</v>
      </c>
      <c r="RI16" s="71">
        <v>5</v>
      </c>
      <c r="RJ16" s="71">
        <v>0</v>
      </c>
      <c r="RK16" s="71">
        <v>5</v>
      </c>
      <c r="RL16" s="71">
        <v>0</v>
      </c>
      <c r="RM16" s="71">
        <v>0</v>
      </c>
      <c r="RN16" s="71">
        <v>2</v>
      </c>
      <c r="RO16" s="71">
        <v>0</v>
      </c>
      <c r="RP16" s="71">
        <v>0</v>
      </c>
      <c r="RQ16" s="71">
        <v>0</v>
      </c>
      <c r="RR16" s="71">
        <v>0</v>
      </c>
      <c r="RS16" s="71">
        <v>6</v>
      </c>
      <c r="RT16" s="71">
        <v>5</v>
      </c>
      <c r="RU16" s="71">
        <v>6</v>
      </c>
      <c r="RV16" s="71">
        <v>19</v>
      </c>
      <c r="RW16" s="71">
        <v>2</v>
      </c>
      <c r="RX16" s="71">
        <v>0</v>
      </c>
      <c r="RY16" s="71">
        <v>4</v>
      </c>
      <c r="RZ16" s="71">
        <v>0</v>
      </c>
      <c r="SA16" s="71">
        <v>1</v>
      </c>
      <c r="SB16" s="71">
        <v>3</v>
      </c>
      <c r="SC16" s="71">
        <v>2</v>
      </c>
      <c r="SD16" s="71">
        <v>5</v>
      </c>
      <c r="SE16" s="71">
        <v>0</v>
      </c>
      <c r="SF16" s="71">
        <v>5</v>
      </c>
      <c r="SG16" s="71">
        <v>0</v>
      </c>
      <c r="SH16" s="71">
        <v>0</v>
      </c>
    </row>
    <row r="17" spans="1:502">
      <c r="A17" s="16" t="s">
        <v>1983</v>
      </c>
      <c r="B17" s="70">
        <v>9</v>
      </c>
      <c r="C17" s="70">
        <v>9</v>
      </c>
      <c r="D17" s="70">
        <v>1</v>
      </c>
      <c r="E17" s="70">
        <v>2012</v>
      </c>
      <c r="F17" s="70" t="s">
        <v>179</v>
      </c>
      <c r="G17" s="1073" t="s">
        <v>1974</v>
      </c>
      <c r="H17" s="70" t="s">
        <v>1975</v>
      </c>
      <c r="I17" s="1066"/>
      <c r="J17" s="73">
        <v>0</v>
      </c>
      <c r="K17" s="73">
        <v>0</v>
      </c>
      <c r="L17" s="73">
        <v>0</v>
      </c>
      <c r="M17" s="73">
        <v>0</v>
      </c>
      <c r="N17" s="73">
        <v>0</v>
      </c>
      <c r="O17" s="73">
        <v>0</v>
      </c>
      <c r="P17" s="73">
        <v>0</v>
      </c>
      <c r="Q17" s="73">
        <v>0</v>
      </c>
      <c r="R17" s="73">
        <v>11.138</v>
      </c>
      <c r="S17" s="73">
        <v>0</v>
      </c>
      <c r="T17" s="73">
        <v>0</v>
      </c>
      <c r="U17" s="73">
        <v>0</v>
      </c>
      <c r="V17" s="73">
        <v>0</v>
      </c>
      <c r="W17" s="73">
        <v>0</v>
      </c>
      <c r="X17" s="73">
        <v>0</v>
      </c>
      <c r="Y17" s="73">
        <v>0</v>
      </c>
      <c r="Z17" s="73">
        <v>0</v>
      </c>
      <c r="AA17" s="73">
        <v>0</v>
      </c>
      <c r="AB17" s="73">
        <v>0</v>
      </c>
      <c r="AC17" s="73">
        <v>0</v>
      </c>
      <c r="AD17" s="73">
        <v>0</v>
      </c>
      <c r="AE17" s="73">
        <v>0</v>
      </c>
      <c r="AF17" s="73">
        <v>0</v>
      </c>
      <c r="AG17" s="73">
        <v>9.4350000000000005</v>
      </c>
      <c r="AH17" s="73">
        <v>0</v>
      </c>
      <c r="AI17" s="73">
        <v>6.1909999999999998</v>
      </c>
      <c r="AJ17" s="73">
        <v>37.536000000000001</v>
      </c>
      <c r="AK17" s="73">
        <v>0</v>
      </c>
      <c r="AL17" s="73">
        <v>0</v>
      </c>
      <c r="AM17" s="73">
        <v>0</v>
      </c>
      <c r="AN17" s="73">
        <v>0</v>
      </c>
      <c r="AO17" s="73">
        <v>0</v>
      </c>
      <c r="AP17" s="73">
        <v>0</v>
      </c>
      <c r="AQ17" s="73">
        <v>0</v>
      </c>
      <c r="AR17" s="73">
        <v>7.492</v>
      </c>
      <c r="AS17" s="73">
        <v>176.51300000000001</v>
      </c>
      <c r="AT17" s="73">
        <v>21.326000000000001</v>
      </c>
      <c r="AU17" s="73">
        <v>0</v>
      </c>
      <c r="AV17" s="73">
        <v>16.690000000000001</v>
      </c>
      <c r="AW17" s="73">
        <v>6.298</v>
      </c>
      <c r="AX17" s="73">
        <v>0</v>
      </c>
      <c r="AY17" s="73">
        <v>0</v>
      </c>
      <c r="AZ17" s="73">
        <v>0</v>
      </c>
      <c r="BA17" s="73">
        <v>0</v>
      </c>
      <c r="BB17" s="73">
        <v>0</v>
      </c>
      <c r="BC17" s="73">
        <v>66.555999999999997</v>
      </c>
      <c r="BD17" s="73">
        <v>22.067</v>
      </c>
      <c r="BE17" s="73">
        <v>116.288</v>
      </c>
      <c r="BF17" s="73">
        <v>0</v>
      </c>
      <c r="BG17" s="73">
        <v>0</v>
      </c>
      <c r="BH17" s="73">
        <v>0</v>
      </c>
      <c r="BI17" s="73">
        <v>0</v>
      </c>
      <c r="BJ17" s="73">
        <v>0</v>
      </c>
      <c r="BK17" s="73">
        <v>0</v>
      </c>
      <c r="BL17" s="73">
        <v>0</v>
      </c>
      <c r="BM17" s="73">
        <v>12.249000000000001</v>
      </c>
      <c r="BN17" s="73">
        <v>0</v>
      </c>
      <c r="BO17" s="73">
        <v>0</v>
      </c>
      <c r="BP17" s="73">
        <v>0</v>
      </c>
      <c r="BQ17" s="73">
        <v>0</v>
      </c>
      <c r="BR17" s="73">
        <v>0</v>
      </c>
      <c r="BS17" s="73">
        <v>0</v>
      </c>
      <c r="BT17" s="73">
        <v>0</v>
      </c>
      <c r="BU17" s="73">
        <v>0</v>
      </c>
      <c r="BV17" s="73">
        <v>0</v>
      </c>
      <c r="BW17" s="73">
        <v>0</v>
      </c>
      <c r="BX17" s="73">
        <v>0</v>
      </c>
      <c r="BY17" s="73">
        <v>0</v>
      </c>
      <c r="BZ17" s="73">
        <v>45.731999999999999</v>
      </c>
      <c r="CA17" s="73">
        <v>0</v>
      </c>
      <c r="CB17" s="73">
        <v>0</v>
      </c>
      <c r="CC17" s="73">
        <v>0</v>
      </c>
      <c r="CD17" s="73">
        <v>0</v>
      </c>
      <c r="CE17" s="73">
        <v>0</v>
      </c>
      <c r="CF17" s="73">
        <v>0.69499999999999995</v>
      </c>
      <c r="CG17" s="73">
        <v>0</v>
      </c>
      <c r="CH17" s="73">
        <v>0</v>
      </c>
      <c r="CI17" s="73">
        <v>2.464</v>
      </c>
      <c r="CJ17" s="73">
        <v>0</v>
      </c>
      <c r="CK17" s="73">
        <v>3.3090000000000002</v>
      </c>
      <c r="CL17" s="73">
        <v>6.7949999999999999</v>
      </c>
      <c r="CM17" s="73">
        <v>0</v>
      </c>
      <c r="CN17" s="73">
        <v>31.427</v>
      </c>
      <c r="CO17" s="73">
        <v>0</v>
      </c>
      <c r="CP17" s="73">
        <v>0</v>
      </c>
      <c r="CQ17" s="73">
        <v>0</v>
      </c>
      <c r="CR17" s="73">
        <v>0</v>
      </c>
      <c r="CS17" s="73">
        <v>18.579000000000001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7.492</v>
      </c>
      <c r="DK17" s="73">
        <v>0</v>
      </c>
      <c r="DL17" s="73">
        <v>0</v>
      </c>
      <c r="DM17" s="73">
        <v>0</v>
      </c>
      <c r="DN17" s="73">
        <v>0</v>
      </c>
      <c r="DO17" s="73">
        <v>0</v>
      </c>
      <c r="DP17" s="73">
        <v>0</v>
      </c>
      <c r="DQ17" s="73">
        <v>0</v>
      </c>
      <c r="DR17" s="73">
        <v>0</v>
      </c>
      <c r="DS17" s="73">
        <v>11.138</v>
      </c>
      <c r="DT17" s="73">
        <v>0</v>
      </c>
      <c r="DU17" s="73">
        <v>0</v>
      </c>
      <c r="DV17" s="73">
        <v>0</v>
      </c>
      <c r="DW17" s="73">
        <v>0</v>
      </c>
      <c r="DX17" s="73">
        <v>0</v>
      </c>
      <c r="DY17" s="73">
        <v>0</v>
      </c>
      <c r="DZ17" s="73">
        <v>0</v>
      </c>
      <c r="EA17" s="73">
        <v>0</v>
      </c>
      <c r="EB17" s="73">
        <v>0</v>
      </c>
      <c r="EC17" s="73">
        <v>0</v>
      </c>
      <c r="ED17" s="73">
        <v>0</v>
      </c>
      <c r="EE17" s="73">
        <v>0</v>
      </c>
      <c r="EF17" s="73">
        <v>0</v>
      </c>
      <c r="EG17" s="73">
        <v>0</v>
      </c>
      <c r="EH17" s="73">
        <v>9.4350000000000005</v>
      </c>
      <c r="EI17" s="73">
        <v>0</v>
      </c>
      <c r="EJ17" s="73">
        <v>6.1909999999999998</v>
      </c>
      <c r="EK17" s="73">
        <v>37.536000000000001</v>
      </c>
      <c r="EL17" s="73">
        <v>0</v>
      </c>
      <c r="EM17" s="73">
        <v>0</v>
      </c>
      <c r="EN17" s="73">
        <v>0</v>
      </c>
      <c r="EO17" s="73">
        <v>0</v>
      </c>
      <c r="EP17" s="73">
        <v>0</v>
      </c>
      <c r="EQ17" s="73">
        <v>0</v>
      </c>
      <c r="ER17" s="73">
        <v>0</v>
      </c>
      <c r="ES17" s="73">
        <v>0</v>
      </c>
      <c r="ET17" s="73">
        <v>176.51300000000001</v>
      </c>
      <c r="EU17" s="73">
        <v>21.326000000000001</v>
      </c>
      <c r="EV17" s="73">
        <v>0</v>
      </c>
      <c r="EW17" s="73">
        <v>16.690000000000001</v>
      </c>
      <c r="EX17" s="73">
        <v>6.298</v>
      </c>
      <c r="EY17" s="73">
        <v>0</v>
      </c>
      <c r="EZ17" s="73">
        <v>0</v>
      </c>
      <c r="FA17" s="73">
        <v>0</v>
      </c>
      <c r="FB17" s="73">
        <v>0</v>
      </c>
      <c r="FC17" s="73">
        <v>0</v>
      </c>
      <c r="FD17" s="73">
        <v>66.555999999999997</v>
      </c>
      <c r="FE17" s="73">
        <v>22.067</v>
      </c>
      <c r="FF17" s="73">
        <v>116.288</v>
      </c>
      <c r="FG17" s="73">
        <v>0</v>
      </c>
      <c r="FH17" s="73">
        <v>0</v>
      </c>
      <c r="FI17" s="73">
        <v>0</v>
      </c>
      <c r="FJ17" s="73">
        <v>0</v>
      </c>
      <c r="FK17" s="73">
        <v>0</v>
      </c>
      <c r="FL17" s="73">
        <v>0</v>
      </c>
      <c r="FM17" s="73">
        <v>0</v>
      </c>
      <c r="FN17" s="73">
        <v>12.249000000000001</v>
      </c>
      <c r="FO17" s="73">
        <v>0</v>
      </c>
      <c r="FP17" s="73">
        <v>0</v>
      </c>
      <c r="FQ17" s="73">
        <v>0</v>
      </c>
      <c r="FR17" s="73">
        <v>0</v>
      </c>
      <c r="FS17" s="73">
        <v>0</v>
      </c>
      <c r="FT17" s="73">
        <v>0</v>
      </c>
      <c r="FU17" s="73">
        <v>0</v>
      </c>
      <c r="FV17" s="73">
        <v>0</v>
      </c>
      <c r="FW17" s="73">
        <v>0</v>
      </c>
      <c r="FX17" s="73">
        <v>0</v>
      </c>
      <c r="FY17" s="73">
        <v>0</v>
      </c>
      <c r="FZ17" s="73">
        <v>0</v>
      </c>
      <c r="GA17" s="73">
        <v>45.731999999999999</v>
      </c>
      <c r="GB17" s="73">
        <v>0</v>
      </c>
      <c r="GC17" s="73">
        <v>0</v>
      </c>
      <c r="GD17" s="73">
        <v>0</v>
      </c>
      <c r="GE17" s="73">
        <v>0</v>
      </c>
      <c r="GF17" s="73">
        <v>0</v>
      </c>
      <c r="GG17" s="73">
        <v>0.69499999999999995</v>
      </c>
      <c r="GH17" s="73">
        <v>0</v>
      </c>
      <c r="GI17" s="73">
        <v>0</v>
      </c>
      <c r="GJ17" s="73">
        <v>2.464</v>
      </c>
      <c r="GK17" s="73">
        <v>0</v>
      </c>
      <c r="GL17" s="73">
        <v>3.3090000000000002</v>
      </c>
      <c r="GM17" s="73">
        <v>6.7949999999999999</v>
      </c>
      <c r="GN17" s="73">
        <v>0</v>
      </c>
      <c r="GO17" s="73">
        <v>31.427</v>
      </c>
      <c r="GP17" s="73">
        <v>0</v>
      </c>
      <c r="GQ17" s="73">
        <v>0</v>
      </c>
      <c r="GR17" s="73">
        <v>0</v>
      </c>
      <c r="GS17" s="73">
        <v>0</v>
      </c>
      <c r="GT17" s="73">
        <v>18.579000000000001</v>
      </c>
      <c r="GU17" s="73">
        <v>0</v>
      </c>
      <c r="GV17" s="73">
        <v>0</v>
      </c>
      <c r="GW17" s="73">
        <v>0</v>
      </c>
      <c r="GX17" s="73">
        <v>0</v>
      </c>
      <c r="GY17" s="73">
        <v>0</v>
      </c>
      <c r="GZ17" s="73">
        <v>0</v>
      </c>
      <c r="HA17" s="73">
        <v>0</v>
      </c>
      <c r="HB17" s="73">
        <v>0</v>
      </c>
      <c r="HC17" s="73">
        <v>0</v>
      </c>
      <c r="HD17" s="73">
        <v>0</v>
      </c>
      <c r="HE17" s="73">
        <v>0</v>
      </c>
      <c r="HF17" s="73">
        <v>7.492</v>
      </c>
      <c r="HG17" s="73">
        <v>0</v>
      </c>
      <c r="HH17" s="73">
        <v>0</v>
      </c>
      <c r="HI17" s="73">
        <v>0</v>
      </c>
      <c r="HJ17" s="73">
        <v>0</v>
      </c>
      <c r="HK17" s="73">
        <v>64.3</v>
      </c>
      <c r="HL17" s="73">
        <v>176.51300000000001</v>
      </c>
      <c r="HM17" s="73">
        <v>44.314</v>
      </c>
      <c r="HN17" s="73">
        <v>204.911</v>
      </c>
      <c r="HO17" s="73">
        <v>12.249000000000001</v>
      </c>
      <c r="HP17" s="73">
        <v>0</v>
      </c>
      <c r="HQ17" s="73">
        <v>45.731999999999999</v>
      </c>
      <c r="HR17" s="73">
        <v>0</v>
      </c>
      <c r="HS17" s="73">
        <v>0.69499999999999995</v>
      </c>
      <c r="HT17" s="73">
        <v>5.7729999999999997</v>
      </c>
      <c r="HU17" s="73">
        <v>6.7949999999999999</v>
      </c>
      <c r="HV17" s="73">
        <v>31.427</v>
      </c>
      <c r="HW17" s="73">
        <v>0</v>
      </c>
      <c r="HX17" s="73">
        <v>18.579000000000001</v>
      </c>
      <c r="HY17" s="73">
        <v>0</v>
      </c>
      <c r="HZ17" s="73">
        <v>0</v>
      </c>
      <c r="IA17" s="73">
        <v>7.492</v>
      </c>
      <c r="IB17" s="73">
        <v>0</v>
      </c>
      <c r="IC17" s="73">
        <v>0</v>
      </c>
      <c r="ID17" s="73">
        <v>0</v>
      </c>
      <c r="IE17" s="73">
        <v>0</v>
      </c>
      <c r="IF17" s="73">
        <v>64.3</v>
      </c>
      <c r="IG17" s="73">
        <v>184.005</v>
      </c>
      <c r="IH17" s="73">
        <v>44.314</v>
      </c>
      <c r="II17" s="73">
        <v>204.911</v>
      </c>
      <c r="IJ17" s="73">
        <v>12.249000000000001</v>
      </c>
      <c r="IK17" s="73">
        <v>0</v>
      </c>
      <c r="IL17" s="73">
        <v>45.731999999999999</v>
      </c>
      <c r="IM17" s="73">
        <v>0</v>
      </c>
      <c r="IN17" s="73">
        <v>0.69499999999999995</v>
      </c>
      <c r="IO17" s="73">
        <v>5.7729999999999997</v>
      </c>
      <c r="IP17" s="73">
        <v>6.7949999999999999</v>
      </c>
      <c r="IQ17" s="73">
        <v>31.427</v>
      </c>
      <c r="IR17" s="73">
        <v>0</v>
      </c>
      <c r="IS17" s="73">
        <v>18.579000000000001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3</v>
      </c>
      <c r="JU17" s="71">
        <v>0</v>
      </c>
      <c r="JV17" s="71">
        <v>1</v>
      </c>
      <c r="JW17" s="71">
        <v>2</v>
      </c>
      <c r="JX17" s="71">
        <v>0</v>
      </c>
      <c r="JY17" s="71">
        <v>0</v>
      </c>
      <c r="JZ17" s="71">
        <v>0</v>
      </c>
      <c r="KA17" s="71">
        <v>0</v>
      </c>
      <c r="KB17" s="71">
        <v>0</v>
      </c>
      <c r="KC17" s="71">
        <v>0</v>
      </c>
      <c r="KD17" s="71">
        <v>0</v>
      </c>
      <c r="KE17" s="71">
        <v>2</v>
      </c>
      <c r="KF17" s="71">
        <v>3</v>
      </c>
      <c r="KG17" s="71">
        <v>2</v>
      </c>
      <c r="KH17" s="71">
        <v>0</v>
      </c>
      <c r="KI17" s="71">
        <v>2</v>
      </c>
      <c r="KJ17" s="71">
        <v>1</v>
      </c>
      <c r="KK17" s="71">
        <v>0</v>
      </c>
      <c r="KL17" s="71">
        <v>0</v>
      </c>
      <c r="KM17" s="71">
        <v>0</v>
      </c>
      <c r="KN17" s="71">
        <v>0</v>
      </c>
      <c r="KO17" s="71">
        <v>0</v>
      </c>
      <c r="KP17" s="71">
        <v>10</v>
      </c>
      <c r="KQ17" s="71">
        <v>5</v>
      </c>
      <c r="KR17" s="71">
        <v>6</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6</v>
      </c>
      <c r="LN17" s="71">
        <v>0</v>
      </c>
      <c r="LO17" s="71">
        <v>0</v>
      </c>
      <c r="LP17" s="71">
        <v>0</v>
      </c>
      <c r="LQ17" s="71">
        <v>0</v>
      </c>
      <c r="LR17" s="71">
        <v>0</v>
      </c>
      <c r="LS17" s="71">
        <v>1</v>
      </c>
      <c r="LT17" s="71">
        <v>0</v>
      </c>
      <c r="LU17" s="71">
        <v>0</v>
      </c>
      <c r="LV17" s="71">
        <v>1</v>
      </c>
      <c r="LW17" s="71">
        <v>0</v>
      </c>
      <c r="LX17" s="71">
        <v>1</v>
      </c>
      <c r="LY17" s="71">
        <v>2</v>
      </c>
      <c r="LZ17" s="71">
        <v>0</v>
      </c>
      <c r="MA17" s="71">
        <v>5</v>
      </c>
      <c r="MB17" s="71">
        <v>0</v>
      </c>
      <c r="MC17" s="71">
        <v>0</v>
      </c>
      <c r="MD17" s="71">
        <v>0</v>
      </c>
      <c r="ME17" s="71">
        <v>0</v>
      </c>
      <c r="MF17" s="71">
        <v>5</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2</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3</v>
      </c>
      <c r="NV17" s="71">
        <v>0</v>
      </c>
      <c r="NW17" s="71">
        <v>1</v>
      </c>
      <c r="NX17" s="71">
        <v>2</v>
      </c>
      <c r="NY17" s="71">
        <v>0</v>
      </c>
      <c r="NZ17" s="71">
        <v>0</v>
      </c>
      <c r="OA17" s="71">
        <v>0</v>
      </c>
      <c r="OB17" s="71">
        <v>0</v>
      </c>
      <c r="OC17" s="71">
        <v>0</v>
      </c>
      <c r="OD17" s="71">
        <v>0</v>
      </c>
      <c r="OE17" s="71">
        <v>0</v>
      </c>
      <c r="OF17" s="71">
        <v>0</v>
      </c>
      <c r="OG17" s="71">
        <v>3</v>
      </c>
      <c r="OH17" s="71">
        <v>2</v>
      </c>
      <c r="OI17" s="71">
        <v>0</v>
      </c>
      <c r="OJ17" s="71">
        <v>2</v>
      </c>
      <c r="OK17" s="71">
        <v>1</v>
      </c>
      <c r="OL17" s="71">
        <v>0</v>
      </c>
      <c r="OM17" s="71">
        <v>0</v>
      </c>
      <c r="ON17" s="71">
        <v>0</v>
      </c>
      <c r="OO17" s="71">
        <v>0</v>
      </c>
      <c r="OP17" s="71">
        <v>0</v>
      </c>
      <c r="OQ17" s="71">
        <v>10</v>
      </c>
      <c r="OR17" s="71">
        <v>5</v>
      </c>
      <c r="OS17" s="71">
        <v>6</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6</v>
      </c>
      <c r="PO17" s="71">
        <v>0</v>
      </c>
      <c r="PP17" s="71">
        <v>0</v>
      </c>
      <c r="PQ17" s="71">
        <v>0</v>
      </c>
      <c r="PR17" s="71">
        <v>0</v>
      </c>
      <c r="PS17" s="71">
        <v>0</v>
      </c>
      <c r="PT17" s="71">
        <v>1</v>
      </c>
      <c r="PU17" s="71">
        <v>0</v>
      </c>
      <c r="PV17" s="71">
        <v>0</v>
      </c>
      <c r="PW17" s="71">
        <v>1</v>
      </c>
      <c r="PX17" s="71">
        <v>0</v>
      </c>
      <c r="PY17" s="71">
        <v>1</v>
      </c>
      <c r="PZ17" s="71">
        <v>2</v>
      </c>
      <c r="QA17" s="71">
        <v>0</v>
      </c>
      <c r="QB17" s="71">
        <v>5</v>
      </c>
      <c r="QC17" s="71">
        <v>0</v>
      </c>
      <c r="QD17" s="71">
        <v>0</v>
      </c>
      <c r="QE17" s="71">
        <v>0</v>
      </c>
      <c r="QF17" s="71">
        <v>0</v>
      </c>
      <c r="QG17" s="71">
        <v>5</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7</v>
      </c>
      <c r="QY17" s="71">
        <v>3</v>
      </c>
      <c r="QZ17" s="71">
        <v>5</v>
      </c>
      <c r="RA17" s="71">
        <v>21</v>
      </c>
      <c r="RB17" s="71">
        <v>2</v>
      </c>
      <c r="RC17" s="71">
        <v>0</v>
      </c>
      <c r="RD17" s="71">
        <v>6</v>
      </c>
      <c r="RE17" s="71">
        <v>0</v>
      </c>
      <c r="RF17" s="71">
        <v>1</v>
      </c>
      <c r="RG17" s="71">
        <v>2</v>
      </c>
      <c r="RH17" s="71">
        <v>2</v>
      </c>
      <c r="RI17" s="71">
        <v>5</v>
      </c>
      <c r="RJ17" s="71">
        <v>0</v>
      </c>
      <c r="RK17" s="71">
        <v>5</v>
      </c>
      <c r="RL17" s="71">
        <v>0</v>
      </c>
      <c r="RM17" s="71">
        <v>0</v>
      </c>
      <c r="RN17" s="71">
        <v>2</v>
      </c>
      <c r="RO17" s="71">
        <v>0</v>
      </c>
      <c r="RP17" s="71">
        <v>0</v>
      </c>
      <c r="RQ17" s="71">
        <v>0</v>
      </c>
      <c r="RR17" s="71">
        <v>0</v>
      </c>
      <c r="RS17" s="71">
        <v>7</v>
      </c>
      <c r="RT17" s="71">
        <v>5</v>
      </c>
      <c r="RU17" s="71">
        <v>5</v>
      </c>
      <c r="RV17" s="71">
        <v>21</v>
      </c>
      <c r="RW17" s="71">
        <v>2</v>
      </c>
      <c r="RX17" s="71">
        <v>0</v>
      </c>
      <c r="RY17" s="71">
        <v>6</v>
      </c>
      <c r="RZ17" s="71">
        <v>0</v>
      </c>
      <c r="SA17" s="71">
        <v>1</v>
      </c>
      <c r="SB17" s="71">
        <v>2</v>
      </c>
      <c r="SC17" s="71">
        <v>2</v>
      </c>
      <c r="SD17" s="71">
        <v>5</v>
      </c>
      <c r="SE17" s="71">
        <v>0</v>
      </c>
      <c r="SF17" s="71">
        <v>5</v>
      </c>
      <c r="SG17" s="71">
        <v>0</v>
      </c>
      <c r="SH17" s="71">
        <v>0</v>
      </c>
    </row>
    <row r="18" spans="1:502">
      <c r="A18" s="16" t="s">
        <v>1984</v>
      </c>
      <c r="B18" s="70">
        <v>10</v>
      </c>
      <c r="C18" s="70">
        <v>10</v>
      </c>
      <c r="D18" s="70">
        <v>1</v>
      </c>
      <c r="E18" s="70">
        <v>2013</v>
      </c>
      <c r="F18" s="70" t="s">
        <v>180</v>
      </c>
      <c r="G18" s="1073" t="s">
        <v>1974</v>
      </c>
      <c r="H18" s="70" t="s">
        <v>1975</v>
      </c>
      <c r="I18" s="1066"/>
      <c r="J18" s="73">
        <v>0</v>
      </c>
      <c r="K18" s="73">
        <v>0</v>
      </c>
      <c r="L18" s="73">
        <v>0</v>
      </c>
      <c r="M18" s="73">
        <v>0</v>
      </c>
      <c r="N18" s="73">
        <v>0</v>
      </c>
      <c r="O18" s="73">
        <v>0</v>
      </c>
      <c r="P18" s="73">
        <v>0</v>
      </c>
      <c r="Q18" s="73">
        <v>0</v>
      </c>
      <c r="R18" s="73">
        <v>13.002000000000001</v>
      </c>
      <c r="S18" s="73">
        <v>0</v>
      </c>
      <c r="T18" s="73">
        <v>0</v>
      </c>
      <c r="U18" s="73">
        <v>0</v>
      </c>
      <c r="V18" s="73">
        <v>0</v>
      </c>
      <c r="W18" s="73">
        <v>0</v>
      </c>
      <c r="X18" s="73">
        <v>0</v>
      </c>
      <c r="Y18" s="73">
        <v>0</v>
      </c>
      <c r="Z18" s="73">
        <v>0</v>
      </c>
      <c r="AA18" s="73">
        <v>0</v>
      </c>
      <c r="AB18" s="73">
        <v>0</v>
      </c>
      <c r="AC18" s="73">
        <v>0</v>
      </c>
      <c r="AD18" s="73">
        <v>0</v>
      </c>
      <c r="AE18" s="73">
        <v>0</v>
      </c>
      <c r="AF18" s="73">
        <v>0</v>
      </c>
      <c r="AG18" s="73">
        <v>7.657</v>
      </c>
      <c r="AH18" s="73">
        <v>0</v>
      </c>
      <c r="AI18" s="73">
        <v>7.7469999999999999</v>
      </c>
      <c r="AJ18" s="73">
        <v>42.069000000000003</v>
      </c>
      <c r="AK18" s="73">
        <v>0</v>
      </c>
      <c r="AL18" s="73">
        <v>0</v>
      </c>
      <c r="AM18" s="73">
        <v>0</v>
      </c>
      <c r="AN18" s="73">
        <v>0</v>
      </c>
      <c r="AO18" s="73">
        <v>0</v>
      </c>
      <c r="AP18" s="73">
        <v>0</v>
      </c>
      <c r="AQ18" s="73">
        <v>0</v>
      </c>
      <c r="AR18" s="73">
        <v>15.597</v>
      </c>
      <c r="AS18" s="73">
        <v>202.953</v>
      </c>
      <c r="AT18" s="73">
        <v>25.190999999999999</v>
      </c>
      <c r="AU18" s="73">
        <v>0</v>
      </c>
      <c r="AV18" s="73">
        <v>22.347999999999999</v>
      </c>
      <c r="AW18" s="73">
        <v>7.1130000000000004</v>
      </c>
      <c r="AX18" s="73">
        <v>0</v>
      </c>
      <c r="AY18" s="73">
        <v>0</v>
      </c>
      <c r="AZ18" s="73">
        <v>0</v>
      </c>
      <c r="BA18" s="73">
        <v>0</v>
      </c>
      <c r="BB18" s="73">
        <v>0</v>
      </c>
      <c r="BC18" s="73">
        <v>26.73</v>
      </c>
      <c r="BD18" s="73">
        <v>24.12</v>
      </c>
      <c r="BE18" s="73">
        <v>104.68300000000001</v>
      </c>
      <c r="BF18" s="73">
        <v>0</v>
      </c>
      <c r="BG18" s="73">
        <v>0</v>
      </c>
      <c r="BH18" s="73">
        <v>0</v>
      </c>
      <c r="BI18" s="73">
        <v>0</v>
      </c>
      <c r="BJ18" s="73">
        <v>0</v>
      </c>
      <c r="BK18" s="73">
        <v>0</v>
      </c>
      <c r="BL18" s="73">
        <v>0</v>
      </c>
      <c r="BM18" s="73">
        <v>13.249000000000001</v>
      </c>
      <c r="BN18" s="73">
        <v>0</v>
      </c>
      <c r="BO18" s="73">
        <v>0</v>
      </c>
      <c r="BP18" s="73">
        <v>0</v>
      </c>
      <c r="BQ18" s="73">
        <v>0</v>
      </c>
      <c r="BR18" s="73">
        <v>0</v>
      </c>
      <c r="BS18" s="73">
        <v>0</v>
      </c>
      <c r="BT18" s="73">
        <v>0</v>
      </c>
      <c r="BU18" s="73">
        <v>0</v>
      </c>
      <c r="BV18" s="73">
        <v>0</v>
      </c>
      <c r="BW18" s="73">
        <v>0</v>
      </c>
      <c r="BX18" s="73">
        <v>0</v>
      </c>
      <c r="BY18" s="73">
        <v>0</v>
      </c>
      <c r="BZ18" s="73">
        <v>35.808999999999997</v>
      </c>
      <c r="CA18" s="73">
        <v>0</v>
      </c>
      <c r="CB18" s="73">
        <v>0</v>
      </c>
      <c r="CC18" s="73">
        <v>0</v>
      </c>
      <c r="CD18" s="73">
        <v>0</v>
      </c>
      <c r="CE18" s="73">
        <v>0</v>
      </c>
      <c r="CF18" s="73">
        <v>0</v>
      </c>
      <c r="CG18" s="73">
        <v>0</v>
      </c>
      <c r="CH18" s="73">
        <v>0</v>
      </c>
      <c r="CI18" s="73">
        <v>2.3130000000000002</v>
      </c>
      <c r="CJ18" s="73">
        <v>0</v>
      </c>
      <c r="CK18" s="73">
        <v>3.2149999999999999</v>
      </c>
      <c r="CL18" s="73">
        <v>7.3959999999999999</v>
      </c>
      <c r="CM18" s="73">
        <v>0</v>
      </c>
      <c r="CN18" s="73">
        <v>30.626999999999999</v>
      </c>
      <c r="CO18" s="73">
        <v>0</v>
      </c>
      <c r="CP18" s="73">
        <v>0</v>
      </c>
      <c r="CQ18" s="73">
        <v>0</v>
      </c>
      <c r="CR18" s="73">
        <v>0</v>
      </c>
      <c r="CS18" s="73">
        <v>133.28700000000001</v>
      </c>
      <c r="CT18" s="73">
        <v>0</v>
      </c>
      <c r="CU18" s="73">
        <v>0</v>
      </c>
      <c r="CV18" s="73">
        <v>0</v>
      </c>
      <c r="CW18" s="73">
        <v>0</v>
      </c>
      <c r="CX18" s="73">
        <v>0</v>
      </c>
      <c r="CY18" s="73">
        <v>0</v>
      </c>
      <c r="CZ18" s="73">
        <v>0</v>
      </c>
      <c r="DA18" s="73">
        <v>0</v>
      </c>
      <c r="DB18" s="73">
        <v>14.645</v>
      </c>
      <c r="DC18" s="73">
        <v>0</v>
      </c>
      <c r="DD18" s="73">
        <v>0</v>
      </c>
      <c r="DE18" s="73">
        <v>0</v>
      </c>
      <c r="DF18" s="73">
        <v>0</v>
      </c>
      <c r="DG18" s="73">
        <v>0</v>
      </c>
      <c r="DH18" s="73">
        <v>0</v>
      </c>
      <c r="DI18" s="73">
        <v>0</v>
      </c>
      <c r="DJ18" s="73">
        <v>15.597</v>
      </c>
      <c r="DK18" s="73">
        <v>0</v>
      </c>
      <c r="DL18" s="73">
        <v>0</v>
      </c>
      <c r="DM18" s="73">
        <v>0</v>
      </c>
      <c r="DN18" s="73">
        <v>0</v>
      </c>
      <c r="DO18" s="73">
        <v>0</v>
      </c>
      <c r="DP18" s="73">
        <v>0</v>
      </c>
      <c r="DQ18" s="73">
        <v>0</v>
      </c>
      <c r="DR18" s="73">
        <v>0</v>
      </c>
      <c r="DS18" s="73">
        <v>13.002000000000001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7.657</v>
      </c>
      <c r="EI18" s="73">
        <v>0</v>
      </c>
      <c r="EJ18" s="73">
        <v>7.7469999999999999</v>
      </c>
      <c r="EK18" s="73">
        <v>42.069000000000003</v>
      </c>
      <c r="EL18" s="73">
        <v>0</v>
      </c>
      <c r="EM18" s="73">
        <v>0</v>
      </c>
      <c r="EN18" s="73">
        <v>0</v>
      </c>
      <c r="EO18" s="73">
        <v>0</v>
      </c>
      <c r="EP18" s="73">
        <v>0</v>
      </c>
      <c r="EQ18" s="73">
        <v>0</v>
      </c>
      <c r="ER18" s="73">
        <v>0</v>
      </c>
      <c r="ES18" s="73">
        <v>0</v>
      </c>
      <c r="ET18" s="73">
        <v>202.953</v>
      </c>
      <c r="EU18" s="73">
        <v>25.190999999999999</v>
      </c>
      <c r="EV18" s="73">
        <v>0</v>
      </c>
      <c r="EW18" s="73">
        <v>22.347999999999999</v>
      </c>
      <c r="EX18" s="73">
        <v>7.1130000000000004</v>
      </c>
      <c r="EY18" s="73">
        <v>0</v>
      </c>
      <c r="EZ18" s="73">
        <v>0</v>
      </c>
      <c r="FA18" s="73">
        <v>0</v>
      </c>
      <c r="FB18" s="73">
        <v>0</v>
      </c>
      <c r="FC18" s="73">
        <v>0</v>
      </c>
      <c r="FD18" s="73">
        <v>26.73</v>
      </c>
      <c r="FE18" s="73">
        <v>24.12</v>
      </c>
      <c r="FF18" s="73">
        <v>104.68300000000001</v>
      </c>
      <c r="FG18" s="73">
        <v>0</v>
      </c>
      <c r="FH18" s="73">
        <v>0</v>
      </c>
      <c r="FI18" s="73">
        <v>0</v>
      </c>
      <c r="FJ18" s="73">
        <v>0</v>
      </c>
      <c r="FK18" s="73">
        <v>0</v>
      </c>
      <c r="FL18" s="73">
        <v>0</v>
      </c>
      <c r="FM18" s="73">
        <v>0</v>
      </c>
      <c r="FN18" s="73">
        <v>13.249000000000001</v>
      </c>
      <c r="FO18" s="73">
        <v>0</v>
      </c>
      <c r="FP18" s="73">
        <v>0</v>
      </c>
      <c r="FQ18" s="73">
        <v>0</v>
      </c>
      <c r="FR18" s="73">
        <v>0</v>
      </c>
      <c r="FS18" s="73">
        <v>0</v>
      </c>
      <c r="FT18" s="73">
        <v>0</v>
      </c>
      <c r="FU18" s="73">
        <v>0</v>
      </c>
      <c r="FV18" s="73">
        <v>0</v>
      </c>
      <c r="FW18" s="73">
        <v>0</v>
      </c>
      <c r="FX18" s="73">
        <v>0</v>
      </c>
      <c r="FY18" s="73">
        <v>0</v>
      </c>
      <c r="FZ18" s="73">
        <v>0</v>
      </c>
      <c r="GA18" s="73">
        <v>35.808999999999997</v>
      </c>
      <c r="GB18" s="73">
        <v>0</v>
      </c>
      <c r="GC18" s="73">
        <v>0</v>
      </c>
      <c r="GD18" s="73">
        <v>0</v>
      </c>
      <c r="GE18" s="73">
        <v>0</v>
      </c>
      <c r="GF18" s="73">
        <v>0</v>
      </c>
      <c r="GG18" s="73">
        <v>0</v>
      </c>
      <c r="GH18" s="73">
        <v>0</v>
      </c>
      <c r="GI18" s="73">
        <v>0</v>
      </c>
      <c r="GJ18" s="73">
        <v>2.3130000000000002</v>
      </c>
      <c r="GK18" s="73">
        <v>0</v>
      </c>
      <c r="GL18" s="73">
        <v>3.2149999999999999</v>
      </c>
      <c r="GM18" s="73">
        <v>7.3959999999999999</v>
      </c>
      <c r="GN18" s="73">
        <v>0</v>
      </c>
      <c r="GO18" s="73">
        <v>30.626999999999999</v>
      </c>
      <c r="GP18" s="73">
        <v>0</v>
      </c>
      <c r="GQ18" s="73">
        <v>0</v>
      </c>
      <c r="GR18" s="73">
        <v>0</v>
      </c>
      <c r="GS18" s="73">
        <v>0</v>
      </c>
      <c r="GT18" s="73">
        <v>133.28700000000001</v>
      </c>
      <c r="GU18" s="73">
        <v>0</v>
      </c>
      <c r="GV18" s="73">
        <v>0</v>
      </c>
      <c r="GW18" s="73">
        <v>0</v>
      </c>
      <c r="GX18" s="73">
        <v>0</v>
      </c>
      <c r="GY18" s="73">
        <v>0</v>
      </c>
      <c r="GZ18" s="73">
        <v>0</v>
      </c>
      <c r="HA18" s="73">
        <v>0</v>
      </c>
      <c r="HB18" s="73">
        <v>0</v>
      </c>
      <c r="HC18" s="73">
        <v>14.645</v>
      </c>
      <c r="HD18" s="73">
        <v>0</v>
      </c>
      <c r="HE18" s="73">
        <v>0</v>
      </c>
      <c r="HF18" s="73">
        <v>15.597</v>
      </c>
      <c r="HG18" s="73">
        <v>0</v>
      </c>
      <c r="HH18" s="73">
        <v>0</v>
      </c>
      <c r="HI18" s="73">
        <v>0</v>
      </c>
      <c r="HJ18" s="73">
        <v>0</v>
      </c>
      <c r="HK18" s="73">
        <v>70.474999999999994</v>
      </c>
      <c r="HL18" s="73">
        <v>202.953</v>
      </c>
      <c r="HM18" s="73">
        <v>54.652000000000001</v>
      </c>
      <c r="HN18" s="73">
        <v>155.53299999999999</v>
      </c>
      <c r="HO18" s="73">
        <v>13.249000000000001</v>
      </c>
      <c r="HP18" s="73">
        <v>0</v>
      </c>
      <c r="HQ18" s="73">
        <v>35.808999999999997</v>
      </c>
      <c r="HR18" s="73">
        <v>0</v>
      </c>
      <c r="HS18" s="73">
        <v>0</v>
      </c>
      <c r="HT18" s="73">
        <v>5.5279999999999996</v>
      </c>
      <c r="HU18" s="73">
        <v>7.3959999999999999</v>
      </c>
      <c r="HV18" s="73">
        <v>30.626999999999999</v>
      </c>
      <c r="HW18" s="73">
        <v>0</v>
      </c>
      <c r="HX18" s="73">
        <v>133.28700000000001</v>
      </c>
      <c r="HY18" s="73">
        <v>14.645</v>
      </c>
      <c r="HZ18" s="73">
        <v>0</v>
      </c>
      <c r="IA18" s="73">
        <v>15.597</v>
      </c>
      <c r="IB18" s="73">
        <v>0</v>
      </c>
      <c r="IC18" s="73">
        <v>0</v>
      </c>
      <c r="ID18" s="73">
        <v>0</v>
      </c>
      <c r="IE18" s="73">
        <v>0</v>
      </c>
      <c r="IF18" s="73">
        <v>70.474999999999994</v>
      </c>
      <c r="IG18" s="73">
        <v>218.55</v>
      </c>
      <c r="IH18" s="73">
        <v>54.652000000000001</v>
      </c>
      <c r="II18" s="73">
        <v>155.53299999999999</v>
      </c>
      <c r="IJ18" s="73">
        <v>13.249000000000001</v>
      </c>
      <c r="IK18" s="73">
        <v>0</v>
      </c>
      <c r="IL18" s="73">
        <v>35.808999999999997</v>
      </c>
      <c r="IM18" s="73">
        <v>0</v>
      </c>
      <c r="IN18" s="73">
        <v>0</v>
      </c>
      <c r="IO18" s="73">
        <v>5.5279999999999996</v>
      </c>
      <c r="IP18" s="73">
        <v>7.3959999999999999</v>
      </c>
      <c r="IQ18" s="73">
        <v>30.626999999999999</v>
      </c>
      <c r="IR18" s="73">
        <v>0</v>
      </c>
      <c r="IS18" s="73">
        <v>133.28700000000001</v>
      </c>
      <c r="IT18" s="73">
        <v>14.645</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3</v>
      </c>
      <c r="JU18" s="71">
        <v>0</v>
      </c>
      <c r="JV18" s="71">
        <v>1</v>
      </c>
      <c r="JW18" s="71">
        <v>2</v>
      </c>
      <c r="JX18" s="71">
        <v>0</v>
      </c>
      <c r="JY18" s="71">
        <v>0</v>
      </c>
      <c r="JZ18" s="71">
        <v>0</v>
      </c>
      <c r="KA18" s="71">
        <v>0</v>
      </c>
      <c r="KB18" s="71">
        <v>0</v>
      </c>
      <c r="KC18" s="71">
        <v>0</v>
      </c>
      <c r="KD18" s="71">
        <v>0</v>
      </c>
      <c r="KE18" s="71">
        <v>3</v>
      </c>
      <c r="KF18" s="71">
        <v>3</v>
      </c>
      <c r="KG18" s="71">
        <v>2</v>
      </c>
      <c r="KH18" s="71">
        <v>0</v>
      </c>
      <c r="KI18" s="71">
        <v>3</v>
      </c>
      <c r="KJ18" s="71">
        <v>1</v>
      </c>
      <c r="KK18" s="71">
        <v>0</v>
      </c>
      <c r="KL18" s="71">
        <v>0</v>
      </c>
      <c r="KM18" s="71">
        <v>0</v>
      </c>
      <c r="KN18" s="71">
        <v>0</v>
      </c>
      <c r="KO18" s="71">
        <v>0</v>
      </c>
      <c r="KP18" s="71">
        <v>4</v>
      </c>
      <c r="KQ18" s="71">
        <v>5</v>
      </c>
      <c r="KR18" s="71">
        <v>6</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4</v>
      </c>
      <c r="LN18" s="71">
        <v>0</v>
      </c>
      <c r="LO18" s="71">
        <v>0</v>
      </c>
      <c r="LP18" s="71">
        <v>0</v>
      </c>
      <c r="LQ18" s="71">
        <v>0</v>
      </c>
      <c r="LR18" s="71">
        <v>0</v>
      </c>
      <c r="LS18" s="71">
        <v>0</v>
      </c>
      <c r="LT18" s="71">
        <v>0</v>
      </c>
      <c r="LU18" s="71">
        <v>0</v>
      </c>
      <c r="LV18" s="71">
        <v>1</v>
      </c>
      <c r="LW18" s="71">
        <v>0</v>
      </c>
      <c r="LX18" s="71">
        <v>1</v>
      </c>
      <c r="LY18" s="71">
        <v>2</v>
      </c>
      <c r="LZ18" s="71">
        <v>0</v>
      </c>
      <c r="MA18" s="71">
        <v>4</v>
      </c>
      <c r="MB18" s="71">
        <v>0</v>
      </c>
      <c r="MC18" s="71">
        <v>0</v>
      </c>
      <c r="MD18" s="71">
        <v>0</v>
      </c>
      <c r="ME18" s="71">
        <v>0</v>
      </c>
      <c r="MF18" s="71">
        <v>5</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3</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3</v>
      </c>
      <c r="NV18" s="71">
        <v>0</v>
      </c>
      <c r="NW18" s="71">
        <v>1</v>
      </c>
      <c r="NX18" s="71">
        <v>2</v>
      </c>
      <c r="NY18" s="71">
        <v>0</v>
      </c>
      <c r="NZ18" s="71">
        <v>0</v>
      </c>
      <c r="OA18" s="71">
        <v>0</v>
      </c>
      <c r="OB18" s="71">
        <v>0</v>
      </c>
      <c r="OC18" s="71">
        <v>0</v>
      </c>
      <c r="OD18" s="71">
        <v>0</v>
      </c>
      <c r="OE18" s="71">
        <v>0</v>
      </c>
      <c r="OF18" s="71">
        <v>0</v>
      </c>
      <c r="OG18" s="71">
        <v>3</v>
      </c>
      <c r="OH18" s="71">
        <v>2</v>
      </c>
      <c r="OI18" s="71">
        <v>0</v>
      </c>
      <c r="OJ18" s="71">
        <v>3</v>
      </c>
      <c r="OK18" s="71">
        <v>1</v>
      </c>
      <c r="OL18" s="71">
        <v>0</v>
      </c>
      <c r="OM18" s="71">
        <v>0</v>
      </c>
      <c r="ON18" s="71">
        <v>0</v>
      </c>
      <c r="OO18" s="71">
        <v>0</v>
      </c>
      <c r="OP18" s="71">
        <v>0</v>
      </c>
      <c r="OQ18" s="71">
        <v>4</v>
      </c>
      <c r="OR18" s="71">
        <v>5</v>
      </c>
      <c r="OS18" s="71">
        <v>6</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4</v>
      </c>
      <c r="PO18" s="71">
        <v>0</v>
      </c>
      <c r="PP18" s="71">
        <v>0</v>
      </c>
      <c r="PQ18" s="71">
        <v>0</v>
      </c>
      <c r="PR18" s="71">
        <v>0</v>
      </c>
      <c r="PS18" s="71">
        <v>0</v>
      </c>
      <c r="PT18" s="71">
        <v>0</v>
      </c>
      <c r="PU18" s="71">
        <v>0</v>
      </c>
      <c r="PV18" s="71">
        <v>0</v>
      </c>
      <c r="PW18" s="71">
        <v>1</v>
      </c>
      <c r="PX18" s="71">
        <v>0</v>
      </c>
      <c r="PY18" s="71">
        <v>1</v>
      </c>
      <c r="PZ18" s="71">
        <v>2</v>
      </c>
      <c r="QA18" s="71">
        <v>0</v>
      </c>
      <c r="QB18" s="71">
        <v>4</v>
      </c>
      <c r="QC18" s="71">
        <v>0</v>
      </c>
      <c r="QD18" s="71">
        <v>0</v>
      </c>
      <c r="QE18" s="71">
        <v>0</v>
      </c>
      <c r="QF18" s="71">
        <v>0</v>
      </c>
      <c r="QG18" s="71">
        <v>5</v>
      </c>
      <c r="QH18" s="71">
        <v>0</v>
      </c>
      <c r="QI18" s="71">
        <v>0</v>
      </c>
      <c r="QJ18" s="71">
        <v>0</v>
      </c>
      <c r="QK18" s="71">
        <v>0</v>
      </c>
      <c r="QL18" s="71">
        <v>0</v>
      </c>
      <c r="QM18" s="71">
        <v>0</v>
      </c>
      <c r="QN18" s="71">
        <v>0</v>
      </c>
      <c r="QO18" s="71">
        <v>0</v>
      </c>
      <c r="QP18" s="71">
        <v>1</v>
      </c>
      <c r="QQ18" s="71">
        <v>0</v>
      </c>
      <c r="QR18" s="71">
        <v>0</v>
      </c>
      <c r="QS18" s="71">
        <v>3</v>
      </c>
      <c r="QT18" s="71">
        <v>0</v>
      </c>
      <c r="QU18" s="71">
        <v>0</v>
      </c>
      <c r="QV18" s="71">
        <v>0</v>
      </c>
      <c r="QW18" s="71">
        <v>0</v>
      </c>
      <c r="QX18" s="71">
        <v>7</v>
      </c>
      <c r="QY18" s="71">
        <v>3</v>
      </c>
      <c r="QZ18" s="71">
        <v>6</v>
      </c>
      <c r="RA18" s="71">
        <v>15</v>
      </c>
      <c r="RB18" s="71">
        <v>2</v>
      </c>
      <c r="RC18" s="71">
        <v>0</v>
      </c>
      <c r="RD18" s="71">
        <v>4</v>
      </c>
      <c r="RE18" s="71">
        <v>0</v>
      </c>
      <c r="RF18" s="71">
        <v>0</v>
      </c>
      <c r="RG18" s="71">
        <v>2</v>
      </c>
      <c r="RH18" s="71">
        <v>2</v>
      </c>
      <c r="RI18" s="71">
        <v>4</v>
      </c>
      <c r="RJ18" s="71">
        <v>0</v>
      </c>
      <c r="RK18" s="71">
        <v>5</v>
      </c>
      <c r="RL18" s="71">
        <v>1</v>
      </c>
      <c r="RM18" s="71">
        <v>0</v>
      </c>
      <c r="RN18" s="71">
        <v>3</v>
      </c>
      <c r="RO18" s="71">
        <v>0</v>
      </c>
      <c r="RP18" s="71">
        <v>0</v>
      </c>
      <c r="RQ18" s="71">
        <v>0</v>
      </c>
      <c r="RR18" s="71">
        <v>0</v>
      </c>
      <c r="RS18" s="71">
        <v>7</v>
      </c>
      <c r="RT18" s="71">
        <v>6</v>
      </c>
      <c r="RU18" s="71">
        <v>6</v>
      </c>
      <c r="RV18" s="71">
        <v>15</v>
      </c>
      <c r="RW18" s="71">
        <v>2</v>
      </c>
      <c r="RX18" s="71">
        <v>0</v>
      </c>
      <c r="RY18" s="71">
        <v>4</v>
      </c>
      <c r="RZ18" s="71">
        <v>0</v>
      </c>
      <c r="SA18" s="71">
        <v>0</v>
      </c>
      <c r="SB18" s="71">
        <v>2</v>
      </c>
      <c r="SC18" s="71">
        <v>2</v>
      </c>
      <c r="SD18" s="71">
        <v>4</v>
      </c>
      <c r="SE18" s="71">
        <v>0</v>
      </c>
      <c r="SF18" s="71">
        <v>5</v>
      </c>
      <c r="SG18" s="71">
        <v>1</v>
      </c>
      <c r="SH18" s="71">
        <v>0</v>
      </c>
    </row>
    <row r="19" spans="1:502">
      <c r="A19" s="16" t="s">
        <v>1985</v>
      </c>
      <c r="B19" s="70">
        <v>11</v>
      </c>
      <c r="C19" s="70">
        <v>11</v>
      </c>
      <c r="D19" s="70">
        <v>1</v>
      </c>
      <c r="E19" s="70">
        <v>2014</v>
      </c>
      <c r="F19" s="70" t="s">
        <v>181</v>
      </c>
      <c r="G19" s="1073" t="s">
        <v>1974</v>
      </c>
      <c r="H19" s="70" t="s">
        <v>1975</v>
      </c>
      <c r="I19" s="1066"/>
      <c r="J19" s="73">
        <v>0</v>
      </c>
      <c r="K19" s="73">
        <v>0</v>
      </c>
      <c r="L19" s="73">
        <v>0</v>
      </c>
      <c r="M19" s="73">
        <v>0</v>
      </c>
      <c r="N19" s="73">
        <v>0</v>
      </c>
      <c r="O19" s="73">
        <v>0</v>
      </c>
      <c r="P19" s="73">
        <v>0</v>
      </c>
      <c r="Q19" s="73">
        <v>0</v>
      </c>
      <c r="R19" s="73">
        <v>13.497</v>
      </c>
      <c r="S19" s="73">
        <v>0</v>
      </c>
      <c r="T19" s="73">
        <v>0</v>
      </c>
      <c r="U19" s="73">
        <v>0</v>
      </c>
      <c r="V19" s="73">
        <v>0</v>
      </c>
      <c r="W19" s="73">
        <v>0</v>
      </c>
      <c r="X19" s="73">
        <v>0</v>
      </c>
      <c r="Y19" s="73">
        <v>0</v>
      </c>
      <c r="Z19" s="73">
        <v>0</v>
      </c>
      <c r="AA19" s="73">
        <v>0</v>
      </c>
      <c r="AB19" s="73">
        <v>0</v>
      </c>
      <c r="AC19" s="73">
        <v>0</v>
      </c>
      <c r="AD19" s="73">
        <v>0</v>
      </c>
      <c r="AE19" s="73">
        <v>0</v>
      </c>
      <c r="AF19" s="73">
        <v>0</v>
      </c>
      <c r="AG19" s="73">
        <v>7.5259999999999998</v>
      </c>
      <c r="AH19" s="73">
        <v>0</v>
      </c>
      <c r="AI19" s="73">
        <v>8.5370000000000008</v>
      </c>
      <c r="AJ19" s="73">
        <v>39.548999999999999</v>
      </c>
      <c r="AK19" s="73">
        <v>0</v>
      </c>
      <c r="AL19" s="73">
        <v>0</v>
      </c>
      <c r="AM19" s="73">
        <v>0</v>
      </c>
      <c r="AN19" s="73">
        <v>0</v>
      </c>
      <c r="AO19" s="73">
        <v>0</v>
      </c>
      <c r="AP19" s="73">
        <v>0</v>
      </c>
      <c r="AQ19" s="73">
        <v>0</v>
      </c>
      <c r="AR19" s="73">
        <v>7.4329999999999998</v>
      </c>
      <c r="AS19" s="73">
        <v>196.79400000000001</v>
      </c>
      <c r="AT19" s="73">
        <v>25.059000000000001</v>
      </c>
      <c r="AU19" s="73">
        <v>0</v>
      </c>
      <c r="AV19" s="73">
        <v>18.300999999999998</v>
      </c>
      <c r="AW19" s="73">
        <v>7.15</v>
      </c>
      <c r="AX19" s="73">
        <v>0</v>
      </c>
      <c r="AY19" s="73">
        <v>0</v>
      </c>
      <c r="AZ19" s="73">
        <v>0</v>
      </c>
      <c r="BA19" s="73">
        <v>15.276999999999999</v>
      </c>
      <c r="BB19" s="73">
        <v>0</v>
      </c>
      <c r="BC19" s="73">
        <v>50.411000000000001</v>
      </c>
      <c r="BD19" s="73">
        <v>17.852</v>
      </c>
      <c r="BE19" s="73">
        <v>111.46599999999999</v>
      </c>
      <c r="BF19" s="73">
        <v>0</v>
      </c>
      <c r="BG19" s="73">
        <v>0</v>
      </c>
      <c r="BH19" s="73">
        <v>0</v>
      </c>
      <c r="BI19" s="73">
        <v>0</v>
      </c>
      <c r="BJ19" s="73">
        <v>0</v>
      </c>
      <c r="BK19" s="73">
        <v>0</v>
      </c>
      <c r="BL19" s="73">
        <v>0</v>
      </c>
      <c r="BM19" s="73">
        <v>12.888999999999999</v>
      </c>
      <c r="BN19" s="73">
        <v>0</v>
      </c>
      <c r="BO19" s="73">
        <v>0</v>
      </c>
      <c r="BP19" s="73">
        <v>0</v>
      </c>
      <c r="BQ19" s="73">
        <v>0</v>
      </c>
      <c r="BR19" s="73">
        <v>0</v>
      </c>
      <c r="BS19" s="73">
        <v>0</v>
      </c>
      <c r="BT19" s="73">
        <v>0</v>
      </c>
      <c r="BU19" s="73">
        <v>0</v>
      </c>
      <c r="BV19" s="73">
        <v>0</v>
      </c>
      <c r="BW19" s="73">
        <v>0</v>
      </c>
      <c r="BX19" s="73">
        <v>0</v>
      </c>
      <c r="BY19" s="73">
        <v>0</v>
      </c>
      <c r="BZ19" s="73">
        <v>33.645000000000003</v>
      </c>
      <c r="CA19" s="73">
        <v>0</v>
      </c>
      <c r="CB19" s="73">
        <v>0</v>
      </c>
      <c r="CC19" s="73">
        <v>0</v>
      </c>
      <c r="CD19" s="73">
        <v>0</v>
      </c>
      <c r="CE19" s="73">
        <v>0</v>
      </c>
      <c r="CF19" s="73">
        <v>0</v>
      </c>
      <c r="CG19" s="73">
        <v>0</v>
      </c>
      <c r="CH19" s="73">
        <v>0</v>
      </c>
      <c r="CI19" s="73">
        <v>3.0670000000000002</v>
      </c>
      <c r="CJ19" s="73">
        <v>0</v>
      </c>
      <c r="CK19" s="73">
        <v>3.0169999999999999</v>
      </c>
      <c r="CL19" s="73">
        <v>7.3780000000000001</v>
      </c>
      <c r="CM19" s="73">
        <v>20.085999999999999</v>
      </c>
      <c r="CN19" s="73">
        <v>30.513000000000002</v>
      </c>
      <c r="CO19" s="73">
        <v>0</v>
      </c>
      <c r="CP19" s="73">
        <v>0</v>
      </c>
      <c r="CQ19" s="73">
        <v>0</v>
      </c>
      <c r="CR19" s="73">
        <v>0</v>
      </c>
      <c r="CS19" s="73">
        <v>89.664000000000001</v>
      </c>
      <c r="CT19" s="73">
        <v>0</v>
      </c>
      <c r="CU19" s="73">
        <v>0</v>
      </c>
      <c r="CV19" s="73">
        <v>0</v>
      </c>
      <c r="CW19" s="73">
        <v>0</v>
      </c>
      <c r="CX19" s="73">
        <v>0</v>
      </c>
      <c r="CY19" s="73">
        <v>0</v>
      </c>
      <c r="CZ19" s="73">
        <v>0</v>
      </c>
      <c r="DA19" s="73">
        <v>0</v>
      </c>
      <c r="DB19" s="73">
        <v>14.638999999999999</v>
      </c>
      <c r="DC19" s="73">
        <v>0</v>
      </c>
      <c r="DD19" s="73">
        <v>0</v>
      </c>
      <c r="DE19" s="73">
        <v>0</v>
      </c>
      <c r="DF19" s="73">
        <v>0</v>
      </c>
      <c r="DG19" s="73">
        <v>0</v>
      </c>
      <c r="DH19" s="73">
        <v>0</v>
      </c>
      <c r="DI19" s="73">
        <v>0</v>
      </c>
      <c r="DJ19" s="73">
        <v>7.4329999999999998</v>
      </c>
      <c r="DK19" s="73">
        <v>0</v>
      </c>
      <c r="DL19" s="73">
        <v>0</v>
      </c>
      <c r="DM19" s="73">
        <v>0</v>
      </c>
      <c r="DN19" s="73">
        <v>0</v>
      </c>
      <c r="DO19" s="73">
        <v>0</v>
      </c>
      <c r="DP19" s="73">
        <v>0</v>
      </c>
      <c r="DQ19" s="73">
        <v>0</v>
      </c>
      <c r="DR19" s="73">
        <v>0</v>
      </c>
      <c r="DS19" s="73">
        <v>13.497</v>
      </c>
      <c r="DT19" s="73">
        <v>0</v>
      </c>
      <c r="DU19" s="73">
        <v>0</v>
      </c>
      <c r="DV19" s="73">
        <v>0</v>
      </c>
      <c r="DW19" s="73">
        <v>0</v>
      </c>
      <c r="DX19" s="73">
        <v>0</v>
      </c>
      <c r="DY19" s="73">
        <v>0</v>
      </c>
      <c r="DZ19" s="73">
        <v>0</v>
      </c>
      <c r="EA19" s="73">
        <v>0</v>
      </c>
      <c r="EB19" s="73">
        <v>0</v>
      </c>
      <c r="EC19" s="73">
        <v>0</v>
      </c>
      <c r="ED19" s="73">
        <v>0</v>
      </c>
      <c r="EE19" s="73">
        <v>0</v>
      </c>
      <c r="EF19" s="73">
        <v>0</v>
      </c>
      <c r="EG19" s="73">
        <v>0</v>
      </c>
      <c r="EH19" s="73">
        <v>7.5259999999999998</v>
      </c>
      <c r="EI19" s="73">
        <v>0</v>
      </c>
      <c r="EJ19" s="73">
        <v>8.5370000000000008</v>
      </c>
      <c r="EK19" s="73">
        <v>39.548999999999999</v>
      </c>
      <c r="EL19" s="73">
        <v>0</v>
      </c>
      <c r="EM19" s="73">
        <v>0</v>
      </c>
      <c r="EN19" s="73">
        <v>0</v>
      </c>
      <c r="EO19" s="73">
        <v>0</v>
      </c>
      <c r="EP19" s="73">
        <v>0</v>
      </c>
      <c r="EQ19" s="73">
        <v>0</v>
      </c>
      <c r="ER19" s="73">
        <v>0</v>
      </c>
      <c r="ES19" s="73">
        <v>0</v>
      </c>
      <c r="ET19" s="73">
        <v>196.79400000000001</v>
      </c>
      <c r="EU19" s="73">
        <v>25.059000000000001</v>
      </c>
      <c r="EV19" s="73">
        <v>0</v>
      </c>
      <c r="EW19" s="73">
        <v>18.300999999999998</v>
      </c>
      <c r="EX19" s="73">
        <v>7.15</v>
      </c>
      <c r="EY19" s="73">
        <v>0</v>
      </c>
      <c r="EZ19" s="73">
        <v>0</v>
      </c>
      <c r="FA19" s="73">
        <v>0</v>
      </c>
      <c r="FB19" s="73">
        <v>15.276999999999999</v>
      </c>
      <c r="FC19" s="73">
        <v>0</v>
      </c>
      <c r="FD19" s="73">
        <v>50.411000000000001</v>
      </c>
      <c r="FE19" s="73">
        <v>17.852</v>
      </c>
      <c r="FF19" s="73">
        <v>111.46599999999999</v>
      </c>
      <c r="FG19" s="73">
        <v>0</v>
      </c>
      <c r="FH19" s="73">
        <v>0</v>
      </c>
      <c r="FI19" s="73">
        <v>0</v>
      </c>
      <c r="FJ19" s="73">
        <v>0</v>
      </c>
      <c r="FK19" s="73">
        <v>0</v>
      </c>
      <c r="FL19" s="73">
        <v>0</v>
      </c>
      <c r="FM19" s="73">
        <v>0</v>
      </c>
      <c r="FN19" s="73">
        <v>12.888999999999999</v>
      </c>
      <c r="FO19" s="73">
        <v>0</v>
      </c>
      <c r="FP19" s="73">
        <v>0</v>
      </c>
      <c r="FQ19" s="73">
        <v>0</v>
      </c>
      <c r="FR19" s="73">
        <v>0</v>
      </c>
      <c r="FS19" s="73">
        <v>0</v>
      </c>
      <c r="FT19" s="73">
        <v>0</v>
      </c>
      <c r="FU19" s="73">
        <v>0</v>
      </c>
      <c r="FV19" s="73">
        <v>0</v>
      </c>
      <c r="FW19" s="73">
        <v>0</v>
      </c>
      <c r="FX19" s="73">
        <v>0</v>
      </c>
      <c r="FY19" s="73">
        <v>0</v>
      </c>
      <c r="FZ19" s="73">
        <v>0</v>
      </c>
      <c r="GA19" s="73">
        <v>33.645000000000003</v>
      </c>
      <c r="GB19" s="73">
        <v>0</v>
      </c>
      <c r="GC19" s="73">
        <v>0</v>
      </c>
      <c r="GD19" s="73">
        <v>0</v>
      </c>
      <c r="GE19" s="73">
        <v>0</v>
      </c>
      <c r="GF19" s="73">
        <v>0</v>
      </c>
      <c r="GG19" s="73">
        <v>0</v>
      </c>
      <c r="GH19" s="73">
        <v>0</v>
      </c>
      <c r="GI19" s="73">
        <v>0</v>
      </c>
      <c r="GJ19" s="73">
        <v>3.0670000000000002</v>
      </c>
      <c r="GK19" s="73">
        <v>0</v>
      </c>
      <c r="GL19" s="73">
        <v>3.0169999999999999</v>
      </c>
      <c r="GM19" s="73">
        <v>7.3780000000000001</v>
      </c>
      <c r="GN19" s="73">
        <v>20.085999999999999</v>
      </c>
      <c r="GO19" s="73">
        <v>30.513000000000002</v>
      </c>
      <c r="GP19" s="73">
        <v>0</v>
      </c>
      <c r="GQ19" s="73">
        <v>0</v>
      </c>
      <c r="GR19" s="73">
        <v>0</v>
      </c>
      <c r="GS19" s="73">
        <v>0</v>
      </c>
      <c r="GT19" s="73">
        <v>89.664000000000001</v>
      </c>
      <c r="GU19" s="73">
        <v>0</v>
      </c>
      <c r="GV19" s="73">
        <v>0</v>
      </c>
      <c r="GW19" s="73">
        <v>0</v>
      </c>
      <c r="GX19" s="73">
        <v>0</v>
      </c>
      <c r="GY19" s="73">
        <v>0</v>
      </c>
      <c r="GZ19" s="73">
        <v>0</v>
      </c>
      <c r="HA19" s="73">
        <v>0</v>
      </c>
      <c r="HB19" s="73">
        <v>0</v>
      </c>
      <c r="HC19" s="73">
        <v>14.638999999999999</v>
      </c>
      <c r="HD19" s="73">
        <v>0</v>
      </c>
      <c r="HE19" s="73">
        <v>0</v>
      </c>
      <c r="HF19" s="73">
        <v>7.4329999999999998</v>
      </c>
      <c r="HG19" s="73">
        <v>0</v>
      </c>
      <c r="HH19" s="73">
        <v>0</v>
      </c>
      <c r="HI19" s="73">
        <v>0</v>
      </c>
      <c r="HJ19" s="73">
        <v>0</v>
      </c>
      <c r="HK19" s="73">
        <v>69.108999999999995</v>
      </c>
      <c r="HL19" s="73">
        <v>196.79400000000001</v>
      </c>
      <c r="HM19" s="73">
        <v>50.51</v>
      </c>
      <c r="HN19" s="73">
        <v>195.006</v>
      </c>
      <c r="HO19" s="73">
        <v>12.888999999999999</v>
      </c>
      <c r="HP19" s="73">
        <v>0</v>
      </c>
      <c r="HQ19" s="73">
        <v>33.645000000000003</v>
      </c>
      <c r="HR19" s="73">
        <v>0</v>
      </c>
      <c r="HS19" s="73">
        <v>0</v>
      </c>
      <c r="HT19" s="73">
        <v>6.0839999999999996</v>
      </c>
      <c r="HU19" s="73">
        <v>27.463999999999999</v>
      </c>
      <c r="HV19" s="73">
        <v>30.513000000000002</v>
      </c>
      <c r="HW19" s="73">
        <v>0</v>
      </c>
      <c r="HX19" s="73">
        <v>89.664000000000001</v>
      </c>
      <c r="HY19" s="73">
        <v>14.638999999999999</v>
      </c>
      <c r="HZ19" s="73">
        <v>0</v>
      </c>
      <c r="IA19" s="73">
        <v>7.4329999999999998</v>
      </c>
      <c r="IB19" s="73">
        <v>0</v>
      </c>
      <c r="IC19" s="73">
        <v>0</v>
      </c>
      <c r="ID19" s="73">
        <v>0</v>
      </c>
      <c r="IE19" s="73">
        <v>0</v>
      </c>
      <c r="IF19" s="73">
        <v>69.108999999999995</v>
      </c>
      <c r="IG19" s="73">
        <v>204.227</v>
      </c>
      <c r="IH19" s="73">
        <v>50.51</v>
      </c>
      <c r="II19" s="73">
        <v>195.006</v>
      </c>
      <c r="IJ19" s="73">
        <v>12.888999999999999</v>
      </c>
      <c r="IK19" s="73">
        <v>0</v>
      </c>
      <c r="IL19" s="73">
        <v>33.645000000000003</v>
      </c>
      <c r="IM19" s="73">
        <v>0</v>
      </c>
      <c r="IN19" s="73">
        <v>0</v>
      </c>
      <c r="IO19" s="73">
        <v>6.0839999999999996</v>
      </c>
      <c r="IP19" s="73">
        <v>27.463999999999999</v>
      </c>
      <c r="IQ19" s="73">
        <v>30.513000000000002</v>
      </c>
      <c r="IR19" s="73">
        <v>0</v>
      </c>
      <c r="IS19" s="73">
        <v>89.664000000000001</v>
      </c>
      <c r="IT19" s="73">
        <v>14.638999999999999</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3</v>
      </c>
      <c r="JU19" s="71">
        <v>0</v>
      </c>
      <c r="JV19" s="71">
        <v>1</v>
      </c>
      <c r="JW19" s="71">
        <v>2</v>
      </c>
      <c r="JX19" s="71">
        <v>0</v>
      </c>
      <c r="JY19" s="71">
        <v>0</v>
      </c>
      <c r="JZ19" s="71">
        <v>0</v>
      </c>
      <c r="KA19" s="71">
        <v>0</v>
      </c>
      <c r="KB19" s="71">
        <v>0</v>
      </c>
      <c r="KC19" s="71">
        <v>0</v>
      </c>
      <c r="KD19" s="71">
        <v>0</v>
      </c>
      <c r="KE19" s="71">
        <v>2</v>
      </c>
      <c r="KF19" s="71">
        <v>3</v>
      </c>
      <c r="KG19" s="71">
        <v>2</v>
      </c>
      <c r="KH19" s="71">
        <v>0</v>
      </c>
      <c r="KI19" s="71">
        <v>3</v>
      </c>
      <c r="KJ19" s="71">
        <v>1</v>
      </c>
      <c r="KK19" s="71">
        <v>0</v>
      </c>
      <c r="KL19" s="71">
        <v>0</v>
      </c>
      <c r="KM19" s="71">
        <v>0</v>
      </c>
      <c r="KN19" s="71">
        <v>1</v>
      </c>
      <c r="KO19" s="71">
        <v>0</v>
      </c>
      <c r="KP19" s="71">
        <v>9</v>
      </c>
      <c r="KQ19" s="71">
        <v>5</v>
      </c>
      <c r="KR19" s="71">
        <v>5</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0</v>
      </c>
      <c r="LT19" s="71">
        <v>0</v>
      </c>
      <c r="LU19" s="71">
        <v>0</v>
      </c>
      <c r="LV19" s="71">
        <v>1</v>
      </c>
      <c r="LW19" s="71">
        <v>0</v>
      </c>
      <c r="LX19" s="71">
        <v>1</v>
      </c>
      <c r="LY19" s="71">
        <v>2</v>
      </c>
      <c r="LZ19" s="71">
        <v>1</v>
      </c>
      <c r="MA19" s="71">
        <v>4</v>
      </c>
      <c r="MB19" s="71">
        <v>0</v>
      </c>
      <c r="MC19" s="71">
        <v>0</v>
      </c>
      <c r="MD19" s="71">
        <v>0</v>
      </c>
      <c r="ME19" s="71">
        <v>0</v>
      </c>
      <c r="MF19" s="71">
        <v>4</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2</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3</v>
      </c>
      <c r="NV19" s="71">
        <v>0</v>
      </c>
      <c r="NW19" s="71">
        <v>1</v>
      </c>
      <c r="NX19" s="71">
        <v>2</v>
      </c>
      <c r="NY19" s="71">
        <v>0</v>
      </c>
      <c r="NZ19" s="71">
        <v>0</v>
      </c>
      <c r="OA19" s="71">
        <v>0</v>
      </c>
      <c r="OB19" s="71">
        <v>0</v>
      </c>
      <c r="OC19" s="71">
        <v>0</v>
      </c>
      <c r="OD19" s="71">
        <v>0</v>
      </c>
      <c r="OE19" s="71">
        <v>0</v>
      </c>
      <c r="OF19" s="71">
        <v>0</v>
      </c>
      <c r="OG19" s="71">
        <v>3</v>
      </c>
      <c r="OH19" s="71">
        <v>2</v>
      </c>
      <c r="OI19" s="71">
        <v>0</v>
      </c>
      <c r="OJ19" s="71">
        <v>3</v>
      </c>
      <c r="OK19" s="71">
        <v>1</v>
      </c>
      <c r="OL19" s="71">
        <v>0</v>
      </c>
      <c r="OM19" s="71">
        <v>0</v>
      </c>
      <c r="ON19" s="71">
        <v>0</v>
      </c>
      <c r="OO19" s="71">
        <v>1</v>
      </c>
      <c r="OP19" s="71">
        <v>0</v>
      </c>
      <c r="OQ19" s="71">
        <v>9</v>
      </c>
      <c r="OR19" s="71">
        <v>5</v>
      </c>
      <c r="OS19" s="71">
        <v>5</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0</v>
      </c>
      <c r="PU19" s="71">
        <v>0</v>
      </c>
      <c r="PV19" s="71">
        <v>0</v>
      </c>
      <c r="PW19" s="71">
        <v>1</v>
      </c>
      <c r="PX19" s="71">
        <v>0</v>
      </c>
      <c r="PY19" s="71">
        <v>1</v>
      </c>
      <c r="PZ19" s="71">
        <v>2</v>
      </c>
      <c r="QA19" s="71">
        <v>1</v>
      </c>
      <c r="QB19" s="71">
        <v>4</v>
      </c>
      <c r="QC19" s="71">
        <v>0</v>
      </c>
      <c r="QD19" s="71">
        <v>0</v>
      </c>
      <c r="QE19" s="71">
        <v>0</v>
      </c>
      <c r="QF19" s="71">
        <v>0</v>
      </c>
      <c r="QG19" s="71">
        <v>4</v>
      </c>
      <c r="QH19" s="71">
        <v>0</v>
      </c>
      <c r="QI19" s="71">
        <v>0</v>
      </c>
      <c r="QJ19" s="71">
        <v>0</v>
      </c>
      <c r="QK19" s="71">
        <v>0</v>
      </c>
      <c r="QL19" s="71">
        <v>0</v>
      </c>
      <c r="QM19" s="71">
        <v>0</v>
      </c>
      <c r="QN19" s="71">
        <v>0</v>
      </c>
      <c r="QO19" s="71">
        <v>0</v>
      </c>
      <c r="QP19" s="71">
        <v>1</v>
      </c>
      <c r="QQ19" s="71">
        <v>0</v>
      </c>
      <c r="QR19" s="71">
        <v>0</v>
      </c>
      <c r="QS19" s="71">
        <v>2</v>
      </c>
      <c r="QT19" s="71">
        <v>0</v>
      </c>
      <c r="QU19" s="71">
        <v>0</v>
      </c>
      <c r="QV19" s="71">
        <v>0</v>
      </c>
      <c r="QW19" s="71">
        <v>0</v>
      </c>
      <c r="QX19" s="71">
        <v>7</v>
      </c>
      <c r="QY19" s="71">
        <v>3</v>
      </c>
      <c r="QZ19" s="71">
        <v>6</v>
      </c>
      <c r="RA19" s="71">
        <v>20</v>
      </c>
      <c r="RB19" s="71">
        <v>2</v>
      </c>
      <c r="RC19" s="71">
        <v>0</v>
      </c>
      <c r="RD19" s="71">
        <v>3</v>
      </c>
      <c r="RE19" s="71">
        <v>0</v>
      </c>
      <c r="RF19" s="71">
        <v>0</v>
      </c>
      <c r="RG19" s="71">
        <v>2</v>
      </c>
      <c r="RH19" s="71">
        <v>3</v>
      </c>
      <c r="RI19" s="71">
        <v>4</v>
      </c>
      <c r="RJ19" s="71">
        <v>0</v>
      </c>
      <c r="RK19" s="71">
        <v>4</v>
      </c>
      <c r="RL19" s="71">
        <v>1</v>
      </c>
      <c r="RM19" s="71">
        <v>0</v>
      </c>
      <c r="RN19" s="71">
        <v>2</v>
      </c>
      <c r="RO19" s="71">
        <v>0</v>
      </c>
      <c r="RP19" s="71">
        <v>0</v>
      </c>
      <c r="RQ19" s="71">
        <v>0</v>
      </c>
      <c r="RR19" s="71">
        <v>0</v>
      </c>
      <c r="RS19" s="71">
        <v>7</v>
      </c>
      <c r="RT19" s="71">
        <v>5</v>
      </c>
      <c r="RU19" s="71">
        <v>6</v>
      </c>
      <c r="RV19" s="71">
        <v>20</v>
      </c>
      <c r="RW19" s="71">
        <v>2</v>
      </c>
      <c r="RX19" s="71">
        <v>0</v>
      </c>
      <c r="RY19" s="71">
        <v>3</v>
      </c>
      <c r="RZ19" s="71">
        <v>0</v>
      </c>
      <c r="SA19" s="71">
        <v>0</v>
      </c>
      <c r="SB19" s="71">
        <v>2</v>
      </c>
      <c r="SC19" s="71">
        <v>3</v>
      </c>
      <c r="SD19" s="71">
        <v>4</v>
      </c>
      <c r="SE19" s="71">
        <v>0</v>
      </c>
      <c r="SF19" s="71">
        <v>4</v>
      </c>
      <c r="SG19" s="71">
        <v>1</v>
      </c>
      <c r="SH19" s="71">
        <v>0</v>
      </c>
    </row>
    <row r="20" spans="1:502">
      <c r="A20" s="16" t="s">
        <v>1986</v>
      </c>
      <c r="B20" s="70">
        <v>12</v>
      </c>
      <c r="C20" s="70">
        <v>12</v>
      </c>
      <c r="D20" s="70">
        <v>1</v>
      </c>
      <c r="E20" s="70">
        <v>2015</v>
      </c>
      <c r="F20" s="70" t="s">
        <v>182</v>
      </c>
      <c r="G20" s="1073" t="s">
        <v>1974</v>
      </c>
      <c r="H20" s="70" t="s">
        <v>1975</v>
      </c>
      <c r="I20" s="1066"/>
      <c r="J20" s="73">
        <v>0</v>
      </c>
      <c r="K20" s="73">
        <v>0</v>
      </c>
      <c r="L20" s="73">
        <v>0</v>
      </c>
      <c r="M20" s="73">
        <v>0</v>
      </c>
      <c r="N20" s="73">
        <v>0</v>
      </c>
      <c r="O20" s="73">
        <v>0</v>
      </c>
      <c r="P20" s="73">
        <v>0</v>
      </c>
      <c r="Q20" s="73">
        <v>0</v>
      </c>
      <c r="R20" s="73">
        <v>13.366</v>
      </c>
      <c r="S20" s="73">
        <v>0</v>
      </c>
      <c r="T20" s="73">
        <v>0</v>
      </c>
      <c r="U20" s="73">
        <v>0</v>
      </c>
      <c r="V20" s="73">
        <v>0</v>
      </c>
      <c r="W20" s="73">
        <v>0</v>
      </c>
      <c r="X20" s="73">
        <v>0</v>
      </c>
      <c r="Y20" s="73">
        <v>0</v>
      </c>
      <c r="Z20" s="73">
        <v>0</v>
      </c>
      <c r="AA20" s="73">
        <v>0</v>
      </c>
      <c r="AB20" s="73">
        <v>0</v>
      </c>
      <c r="AC20" s="73">
        <v>0</v>
      </c>
      <c r="AD20" s="73">
        <v>0</v>
      </c>
      <c r="AE20" s="73">
        <v>0</v>
      </c>
      <c r="AF20" s="73">
        <v>0</v>
      </c>
      <c r="AG20" s="73">
        <v>5.3840000000000003</v>
      </c>
      <c r="AH20" s="73">
        <v>0</v>
      </c>
      <c r="AI20" s="73">
        <v>8.4879999999999995</v>
      </c>
      <c r="AJ20" s="73">
        <v>36.1</v>
      </c>
      <c r="AK20" s="73">
        <v>0</v>
      </c>
      <c r="AL20" s="73">
        <v>0</v>
      </c>
      <c r="AM20" s="73">
        <v>0</v>
      </c>
      <c r="AN20" s="73">
        <v>0</v>
      </c>
      <c r="AO20" s="73">
        <v>0</v>
      </c>
      <c r="AP20" s="73">
        <v>0</v>
      </c>
      <c r="AQ20" s="73">
        <v>0</v>
      </c>
      <c r="AR20" s="73">
        <v>6.7969999999999997</v>
      </c>
      <c r="AS20" s="73">
        <v>187.60499999999999</v>
      </c>
      <c r="AT20" s="73">
        <v>24.693999999999999</v>
      </c>
      <c r="AU20" s="73">
        <v>0</v>
      </c>
      <c r="AV20" s="73">
        <v>20.454999999999998</v>
      </c>
      <c r="AW20" s="73">
        <v>6.4459999999999997</v>
      </c>
      <c r="AX20" s="73">
        <v>0</v>
      </c>
      <c r="AY20" s="73">
        <v>0</v>
      </c>
      <c r="AZ20" s="73">
        <v>0</v>
      </c>
      <c r="BA20" s="73">
        <v>15.27</v>
      </c>
      <c r="BB20" s="73">
        <v>0</v>
      </c>
      <c r="BC20" s="73">
        <v>47.512</v>
      </c>
      <c r="BD20" s="73">
        <v>11.558999999999999</v>
      </c>
      <c r="BE20" s="73">
        <v>127.327</v>
      </c>
      <c r="BF20" s="73">
        <v>0</v>
      </c>
      <c r="BG20" s="73">
        <v>0</v>
      </c>
      <c r="BH20" s="73">
        <v>0</v>
      </c>
      <c r="BI20" s="73">
        <v>0</v>
      </c>
      <c r="BJ20" s="73">
        <v>0</v>
      </c>
      <c r="BK20" s="73">
        <v>0</v>
      </c>
      <c r="BL20" s="73">
        <v>0</v>
      </c>
      <c r="BM20" s="73">
        <v>12.618</v>
      </c>
      <c r="BN20" s="73">
        <v>0</v>
      </c>
      <c r="BO20" s="73">
        <v>0</v>
      </c>
      <c r="BP20" s="73">
        <v>0</v>
      </c>
      <c r="BQ20" s="73">
        <v>0</v>
      </c>
      <c r="BR20" s="73">
        <v>0</v>
      </c>
      <c r="BS20" s="73">
        <v>0</v>
      </c>
      <c r="BT20" s="73">
        <v>0</v>
      </c>
      <c r="BU20" s="73">
        <v>0</v>
      </c>
      <c r="BV20" s="73">
        <v>0</v>
      </c>
      <c r="BW20" s="73">
        <v>0</v>
      </c>
      <c r="BX20" s="73">
        <v>0</v>
      </c>
      <c r="BY20" s="73">
        <v>0</v>
      </c>
      <c r="BZ20" s="73">
        <v>29.562999999999999</v>
      </c>
      <c r="CA20" s="73">
        <v>0</v>
      </c>
      <c r="CB20" s="73">
        <v>0</v>
      </c>
      <c r="CC20" s="73">
        <v>0</v>
      </c>
      <c r="CD20" s="73">
        <v>0</v>
      </c>
      <c r="CE20" s="73">
        <v>0</v>
      </c>
      <c r="CF20" s="73">
        <v>0</v>
      </c>
      <c r="CG20" s="73">
        <v>0</v>
      </c>
      <c r="CH20" s="73">
        <v>0</v>
      </c>
      <c r="CI20" s="73">
        <v>3.0939999999999999</v>
      </c>
      <c r="CJ20" s="73">
        <v>0</v>
      </c>
      <c r="CK20" s="73">
        <v>3.0590000000000002</v>
      </c>
      <c r="CL20" s="73">
        <v>7.2530000000000001</v>
      </c>
      <c r="CM20" s="73">
        <v>18.731999999999999</v>
      </c>
      <c r="CN20" s="73">
        <v>31.088999999999999</v>
      </c>
      <c r="CO20" s="73">
        <v>0</v>
      </c>
      <c r="CP20" s="73">
        <v>0</v>
      </c>
      <c r="CQ20" s="73">
        <v>0</v>
      </c>
      <c r="CR20" s="73">
        <v>0</v>
      </c>
      <c r="CS20" s="73">
        <v>131.023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6.7969999999999997</v>
      </c>
      <c r="DK20" s="73">
        <v>0</v>
      </c>
      <c r="DL20" s="73">
        <v>0</v>
      </c>
      <c r="DM20" s="73">
        <v>0</v>
      </c>
      <c r="DN20" s="73">
        <v>0</v>
      </c>
      <c r="DO20" s="73">
        <v>0</v>
      </c>
      <c r="DP20" s="73">
        <v>0</v>
      </c>
      <c r="DQ20" s="73">
        <v>0</v>
      </c>
      <c r="DR20" s="73">
        <v>0</v>
      </c>
      <c r="DS20" s="73">
        <v>13.366</v>
      </c>
      <c r="DT20" s="73">
        <v>0</v>
      </c>
      <c r="DU20" s="73">
        <v>0</v>
      </c>
      <c r="DV20" s="73">
        <v>0</v>
      </c>
      <c r="DW20" s="73">
        <v>0</v>
      </c>
      <c r="DX20" s="73">
        <v>0</v>
      </c>
      <c r="DY20" s="73">
        <v>0</v>
      </c>
      <c r="DZ20" s="73">
        <v>0</v>
      </c>
      <c r="EA20" s="73">
        <v>0</v>
      </c>
      <c r="EB20" s="73">
        <v>0</v>
      </c>
      <c r="EC20" s="73">
        <v>0</v>
      </c>
      <c r="ED20" s="73">
        <v>0</v>
      </c>
      <c r="EE20" s="73">
        <v>0</v>
      </c>
      <c r="EF20" s="73">
        <v>0</v>
      </c>
      <c r="EG20" s="73">
        <v>0</v>
      </c>
      <c r="EH20" s="73">
        <v>5.3840000000000003</v>
      </c>
      <c r="EI20" s="73">
        <v>0</v>
      </c>
      <c r="EJ20" s="73">
        <v>8.4879999999999995</v>
      </c>
      <c r="EK20" s="73">
        <v>36.1</v>
      </c>
      <c r="EL20" s="73">
        <v>0</v>
      </c>
      <c r="EM20" s="73">
        <v>0</v>
      </c>
      <c r="EN20" s="73">
        <v>0</v>
      </c>
      <c r="EO20" s="73">
        <v>0</v>
      </c>
      <c r="EP20" s="73">
        <v>0</v>
      </c>
      <c r="EQ20" s="73">
        <v>0</v>
      </c>
      <c r="ER20" s="73">
        <v>0</v>
      </c>
      <c r="ES20" s="73">
        <v>0</v>
      </c>
      <c r="ET20" s="73">
        <v>187.60499999999999</v>
      </c>
      <c r="EU20" s="73">
        <v>24.693999999999999</v>
      </c>
      <c r="EV20" s="73">
        <v>0</v>
      </c>
      <c r="EW20" s="73">
        <v>20.454999999999998</v>
      </c>
      <c r="EX20" s="73">
        <v>6.4459999999999997</v>
      </c>
      <c r="EY20" s="73">
        <v>0</v>
      </c>
      <c r="EZ20" s="73">
        <v>0</v>
      </c>
      <c r="FA20" s="73">
        <v>0</v>
      </c>
      <c r="FB20" s="73">
        <v>15.27</v>
      </c>
      <c r="FC20" s="73">
        <v>0</v>
      </c>
      <c r="FD20" s="73">
        <v>47.512</v>
      </c>
      <c r="FE20" s="73">
        <v>11.558999999999999</v>
      </c>
      <c r="FF20" s="73">
        <v>127.327</v>
      </c>
      <c r="FG20" s="73">
        <v>0</v>
      </c>
      <c r="FH20" s="73">
        <v>0</v>
      </c>
      <c r="FI20" s="73">
        <v>0</v>
      </c>
      <c r="FJ20" s="73">
        <v>0</v>
      </c>
      <c r="FK20" s="73">
        <v>0</v>
      </c>
      <c r="FL20" s="73">
        <v>0</v>
      </c>
      <c r="FM20" s="73">
        <v>0</v>
      </c>
      <c r="FN20" s="73">
        <v>12.618</v>
      </c>
      <c r="FO20" s="73">
        <v>0</v>
      </c>
      <c r="FP20" s="73">
        <v>0</v>
      </c>
      <c r="FQ20" s="73">
        <v>0</v>
      </c>
      <c r="FR20" s="73">
        <v>0</v>
      </c>
      <c r="FS20" s="73">
        <v>0</v>
      </c>
      <c r="FT20" s="73">
        <v>0</v>
      </c>
      <c r="FU20" s="73">
        <v>0</v>
      </c>
      <c r="FV20" s="73">
        <v>0</v>
      </c>
      <c r="FW20" s="73">
        <v>0</v>
      </c>
      <c r="FX20" s="73">
        <v>0</v>
      </c>
      <c r="FY20" s="73">
        <v>0</v>
      </c>
      <c r="FZ20" s="73">
        <v>0</v>
      </c>
      <c r="GA20" s="73">
        <v>29.562999999999999</v>
      </c>
      <c r="GB20" s="73">
        <v>0</v>
      </c>
      <c r="GC20" s="73">
        <v>0</v>
      </c>
      <c r="GD20" s="73">
        <v>0</v>
      </c>
      <c r="GE20" s="73">
        <v>0</v>
      </c>
      <c r="GF20" s="73">
        <v>0</v>
      </c>
      <c r="GG20" s="73">
        <v>0</v>
      </c>
      <c r="GH20" s="73">
        <v>0</v>
      </c>
      <c r="GI20" s="73">
        <v>0</v>
      </c>
      <c r="GJ20" s="73">
        <v>3.0939999999999999</v>
      </c>
      <c r="GK20" s="73">
        <v>0</v>
      </c>
      <c r="GL20" s="73">
        <v>3.0590000000000002</v>
      </c>
      <c r="GM20" s="73">
        <v>7.2530000000000001</v>
      </c>
      <c r="GN20" s="73">
        <v>18.731999999999999</v>
      </c>
      <c r="GO20" s="73">
        <v>31.088999999999999</v>
      </c>
      <c r="GP20" s="73">
        <v>0</v>
      </c>
      <c r="GQ20" s="73">
        <v>0</v>
      </c>
      <c r="GR20" s="73">
        <v>0</v>
      </c>
      <c r="GS20" s="73">
        <v>0</v>
      </c>
      <c r="GT20" s="73">
        <v>131.023</v>
      </c>
      <c r="GU20" s="73">
        <v>0</v>
      </c>
      <c r="GV20" s="73">
        <v>0</v>
      </c>
      <c r="GW20" s="73">
        <v>0</v>
      </c>
      <c r="GX20" s="73">
        <v>0</v>
      </c>
      <c r="GY20" s="73">
        <v>0</v>
      </c>
      <c r="GZ20" s="73">
        <v>0</v>
      </c>
      <c r="HA20" s="73">
        <v>0</v>
      </c>
      <c r="HB20" s="73">
        <v>0</v>
      </c>
      <c r="HC20" s="73">
        <v>0</v>
      </c>
      <c r="HD20" s="73">
        <v>0</v>
      </c>
      <c r="HE20" s="73">
        <v>0</v>
      </c>
      <c r="HF20" s="73">
        <v>6.7969999999999997</v>
      </c>
      <c r="HG20" s="73">
        <v>0</v>
      </c>
      <c r="HH20" s="73">
        <v>0</v>
      </c>
      <c r="HI20" s="73">
        <v>0</v>
      </c>
      <c r="HJ20" s="73">
        <v>0</v>
      </c>
      <c r="HK20" s="73">
        <v>63.338000000000001</v>
      </c>
      <c r="HL20" s="73">
        <v>187.60499999999999</v>
      </c>
      <c r="HM20" s="73">
        <v>51.594999999999999</v>
      </c>
      <c r="HN20" s="73">
        <v>201.66800000000001</v>
      </c>
      <c r="HO20" s="73">
        <v>12.618</v>
      </c>
      <c r="HP20" s="73">
        <v>0</v>
      </c>
      <c r="HQ20" s="73">
        <v>29.562999999999999</v>
      </c>
      <c r="HR20" s="73">
        <v>0</v>
      </c>
      <c r="HS20" s="73">
        <v>0</v>
      </c>
      <c r="HT20" s="73">
        <v>6.1529999999999996</v>
      </c>
      <c r="HU20" s="73">
        <v>25.984999999999999</v>
      </c>
      <c r="HV20" s="73">
        <v>31.088999999999999</v>
      </c>
      <c r="HW20" s="73">
        <v>0</v>
      </c>
      <c r="HX20" s="73">
        <v>131.023</v>
      </c>
      <c r="HY20" s="73">
        <v>0</v>
      </c>
      <c r="HZ20" s="73">
        <v>0</v>
      </c>
      <c r="IA20" s="73">
        <v>6.7969999999999997</v>
      </c>
      <c r="IB20" s="73">
        <v>0</v>
      </c>
      <c r="IC20" s="73">
        <v>0</v>
      </c>
      <c r="ID20" s="73">
        <v>0</v>
      </c>
      <c r="IE20" s="73">
        <v>0</v>
      </c>
      <c r="IF20" s="73">
        <v>63.338000000000001</v>
      </c>
      <c r="IG20" s="73">
        <v>194.40199999999999</v>
      </c>
      <c r="IH20" s="73">
        <v>51.594999999999999</v>
      </c>
      <c r="II20" s="73">
        <v>201.66800000000001</v>
      </c>
      <c r="IJ20" s="73">
        <v>12.618</v>
      </c>
      <c r="IK20" s="73">
        <v>0</v>
      </c>
      <c r="IL20" s="73">
        <v>29.562999999999999</v>
      </c>
      <c r="IM20" s="73">
        <v>0</v>
      </c>
      <c r="IN20" s="73">
        <v>0</v>
      </c>
      <c r="IO20" s="73">
        <v>6.1529999999999996</v>
      </c>
      <c r="IP20" s="73">
        <v>25.984999999999999</v>
      </c>
      <c r="IQ20" s="73">
        <v>31.088999999999999</v>
      </c>
      <c r="IR20" s="73">
        <v>0</v>
      </c>
      <c r="IS20" s="73">
        <v>131.023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2</v>
      </c>
      <c r="JU20" s="71">
        <v>0</v>
      </c>
      <c r="JV20" s="71">
        <v>1</v>
      </c>
      <c r="JW20" s="71">
        <v>2</v>
      </c>
      <c r="JX20" s="71">
        <v>0</v>
      </c>
      <c r="JY20" s="71">
        <v>0</v>
      </c>
      <c r="JZ20" s="71">
        <v>0</v>
      </c>
      <c r="KA20" s="71">
        <v>0</v>
      </c>
      <c r="KB20" s="71">
        <v>0</v>
      </c>
      <c r="KC20" s="71">
        <v>0</v>
      </c>
      <c r="KD20" s="71">
        <v>0</v>
      </c>
      <c r="KE20" s="71">
        <v>2</v>
      </c>
      <c r="KF20" s="71">
        <v>3</v>
      </c>
      <c r="KG20" s="71">
        <v>2</v>
      </c>
      <c r="KH20" s="71">
        <v>0</v>
      </c>
      <c r="KI20" s="71">
        <v>3</v>
      </c>
      <c r="KJ20" s="71">
        <v>1</v>
      </c>
      <c r="KK20" s="71">
        <v>0</v>
      </c>
      <c r="KL20" s="71">
        <v>0</v>
      </c>
      <c r="KM20" s="71">
        <v>0</v>
      </c>
      <c r="KN20" s="71">
        <v>1</v>
      </c>
      <c r="KO20" s="71">
        <v>0</v>
      </c>
      <c r="KP20" s="71">
        <v>9</v>
      </c>
      <c r="KQ20" s="71">
        <v>3</v>
      </c>
      <c r="KR20" s="71">
        <v>5</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1</v>
      </c>
      <c r="LW20" s="71">
        <v>0</v>
      </c>
      <c r="LX20" s="71">
        <v>1</v>
      </c>
      <c r="LY20" s="71">
        <v>2</v>
      </c>
      <c r="LZ20" s="71">
        <v>1</v>
      </c>
      <c r="MA20" s="71">
        <v>4</v>
      </c>
      <c r="MB20" s="71">
        <v>0</v>
      </c>
      <c r="MC20" s="71">
        <v>0</v>
      </c>
      <c r="MD20" s="71">
        <v>0</v>
      </c>
      <c r="ME20" s="71">
        <v>0</v>
      </c>
      <c r="MF20" s="71">
        <v>4</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2</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2</v>
      </c>
      <c r="NV20" s="71">
        <v>0</v>
      </c>
      <c r="NW20" s="71">
        <v>1</v>
      </c>
      <c r="NX20" s="71">
        <v>2</v>
      </c>
      <c r="NY20" s="71">
        <v>0</v>
      </c>
      <c r="NZ20" s="71">
        <v>0</v>
      </c>
      <c r="OA20" s="71">
        <v>0</v>
      </c>
      <c r="OB20" s="71">
        <v>0</v>
      </c>
      <c r="OC20" s="71">
        <v>0</v>
      </c>
      <c r="OD20" s="71">
        <v>0</v>
      </c>
      <c r="OE20" s="71">
        <v>0</v>
      </c>
      <c r="OF20" s="71">
        <v>0</v>
      </c>
      <c r="OG20" s="71">
        <v>3</v>
      </c>
      <c r="OH20" s="71">
        <v>2</v>
      </c>
      <c r="OI20" s="71">
        <v>0</v>
      </c>
      <c r="OJ20" s="71">
        <v>3</v>
      </c>
      <c r="OK20" s="71">
        <v>1</v>
      </c>
      <c r="OL20" s="71">
        <v>0</v>
      </c>
      <c r="OM20" s="71">
        <v>0</v>
      </c>
      <c r="ON20" s="71">
        <v>0</v>
      </c>
      <c r="OO20" s="71">
        <v>1</v>
      </c>
      <c r="OP20" s="71">
        <v>0</v>
      </c>
      <c r="OQ20" s="71">
        <v>9</v>
      </c>
      <c r="OR20" s="71">
        <v>3</v>
      </c>
      <c r="OS20" s="71">
        <v>5</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1</v>
      </c>
      <c r="PX20" s="71">
        <v>0</v>
      </c>
      <c r="PY20" s="71">
        <v>1</v>
      </c>
      <c r="PZ20" s="71">
        <v>2</v>
      </c>
      <c r="QA20" s="71">
        <v>1</v>
      </c>
      <c r="QB20" s="71">
        <v>4</v>
      </c>
      <c r="QC20" s="71">
        <v>0</v>
      </c>
      <c r="QD20" s="71">
        <v>0</v>
      </c>
      <c r="QE20" s="71">
        <v>0</v>
      </c>
      <c r="QF20" s="71">
        <v>0</v>
      </c>
      <c r="QG20" s="71">
        <v>4</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6</v>
      </c>
      <c r="QY20" s="71">
        <v>3</v>
      </c>
      <c r="QZ20" s="71">
        <v>6</v>
      </c>
      <c r="RA20" s="71">
        <v>18</v>
      </c>
      <c r="RB20" s="71">
        <v>2</v>
      </c>
      <c r="RC20" s="71">
        <v>0</v>
      </c>
      <c r="RD20" s="71">
        <v>3</v>
      </c>
      <c r="RE20" s="71">
        <v>0</v>
      </c>
      <c r="RF20" s="71">
        <v>0</v>
      </c>
      <c r="RG20" s="71">
        <v>2</v>
      </c>
      <c r="RH20" s="71">
        <v>3</v>
      </c>
      <c r="RI20" s="71">
        <v>4</v>
      </c>
      <c r="RJ20" s="71">
        <v>0</v>
      </c>
      <c r="RK20" s="71">
        <v>4</v>
      </c>
      <c r="RL20" s="71">
        <v>0</v>
      </c>
      <c r="RM20" s="71">
        <v>0</v>
      </c>
      <c r="RN20" s="71">
        <v>2</v>
      </c>
      <c r="RO20" s="71">
        <v>0</v>
      </c>
      <c r="RP20" s="71">
        <v>0</v>
      </c>
      <c r="RQ20" s="71">
        <v>0</v>
      </c>
      <c r="RR20" s="71">
        <v>0</v>
      </c>
      <c r="RS20" s="71">
        <v>6</v>
      </c>
      <c r="RT20" s="71">
        <v>5</v>
      </c>
      <c r="RU20" s="71">
        <v>6</v>
      </c>
      <c r="RV20" s="71">
        <v>18</v>
      </c>
      <c r="RW20" s="71">
        <v>2</v>
      </c>
      <c r="RX20" s="71">
        <v>0</v>
      </c>
      <c r="RY20" s="71">
        <v>3</v>
      </c>
      <c r="RZ20" s="71">
        <v>0</v>
      </c>
      <c r="SA20" s="71">
        <v>0</v>
      </c>
      <c r="SB20" s="71">
        <v>2</v>
      </c>
      <c r="SC20" s="71">
        <v>3</v>
      </c>
      <c r="SD20" s="71">
        <v>4</v>
      </c>
      <c r="SE20" s="71">
        <v>0</v>
      </c>
      <c r="SF20" s="71">
        <v>4</v>
      </c>
      <c r="SG20" s="71">
        <v>0</v>
      </c>
      <c r="SH20" s="71">
        <v>0</v>
      </c>
    </row>
    <row r="21" spans="1:502">
      <c r="A21" s="16" t="s">
        <v>1987</v>
      </c>
      <c r="B21" s="70">
        <v>13</v>
      </c>
      <c r="C21" s="70">
        <v>13</v>
      </c>
      <c r="D21" s="70">
        <v>1</v>
      </c>
      <c r="E21" s="70">
        <v>2016</v>
      </c>
      <c r="F21" s="70" t="s">
        <v>155</v>
      </c>
      <c r="G21" s="1073" t="s">
        <v>1974</v>
      </c>
      <c r="H21" s="70" t="s">
        <v>1975</v>
      </c>
      <c r="I21" s="1066"/>
      <c r="J21" s="73">
        <v>0</v>
      </c>
      <c r="K21" s="73">
        <v>0</v>
      </c>
      <c r="L21" s="73">
        <v>0</v>
      </c>
      <c r="M21" s="73">
        <v>0</v>
      </c>
      <c r="N21" s="73">
        <v>0</v>
      </c>
      <c r="O21" s="73">
        <v>0</v>
      </c>
      <c r="P21" s="73">
        <v>0</v>
      </c>
      <c r="Q21" s="73">
        <v>0</v>
      </c>
      <c r="R21" s="73">
        <v>16.206</v>
      </c>
      <c r="S21" s="73">
        <v>0</v>
      </c>
      <c r="T21" s="73">
        <v>0</v>
      </c>
      <c r="U21" s="73">
        <v>0</v>
      </c>
      <c r="V21" s="73">
        <v>0</v>
      </c>
      <c r="W21" s="73">
        <v>0</v>
      </c>
      <c r="X21" s="73">
        <v>0</v>
      </c>
      <c r="Y21" s="73">
        <v>0</v>
      </c>
      <c r="Z21" s="73">
        <v>0</v>
      </c>
      <c r="AA21" s="73">
        <v>0</v>
      </c>
      <c r="AB21" s="73">
        <v>0</v>
      </c>
      <c r="AC21" s="73">
        <v>0</v>
      </c>
      <c r="AD21" s="73">
        <v>0</v>
      </c>
      <c r="AE21" s="73">
        <v>0</v>
      </c>
      <c r="AF21" s="73">
        <v>0</v>
      </c>
      <c r="AG21" s="73">
        <v>5.8230000000000004</v>
      </c>
      <c r="AH21" s="73">
        <v>0</v>
      </c>
      <c r="AI21" s="73">
        <v>8.3379999999999992</v>
      </c>
      <c r="AJ21" s="73">
        <v>25.209</v>
      </c>
      <c r="AK21" s="73">
        <v>0</v>
      </c>
      <c r="AL21" s="73">
        <v>0</v>
      </c>
      <c r="AM21" s="73">
        <v>0</v>
      </c>
      <c r="AN21" s="73">
        <v>0</v>
      </c>
      <c r="AO21" s="73">
        <v>0</v>
      </c>
      <c r="AP21" s="73">
        <v>0</v>
      </c>
      <c r="AQ21" s="73">
        <v>0</v>
      </c>
      <c r="AR21" s="73">
        <v>6.5289999999999999</v>
      </c>
      <c r="AS21" s="73">
        <v>105.408</v>
      </c>
      <c r="AT21" s="73">
        <v>25.338000000000001</v>
      </c>
      <c r="AU21" s="73">
        <v>0</v>
      </c>
      <c r="AV21" s="73">
        <v>16.849</v>
      </c>
      <c r="AW21" s="73">
        <v>6.0229999999999997</v>
      </c>
      <c r="AX21" s="73">
        <v>0</v>
      </c>
      <c r="AY21" s="73">
        <v>0</v>
      </c>
      <c r="AZ21" s="73">
        <v>0</v>
      </c>
      <c r="BA21" s="73">
        <v>16.236000000000001</v>
      </c>
      <c r="BB21" s="73">
        <v>0</v>
      </c>
      <c r="BC21" s="73">
        <v>50.53</v>
      </c>
      <c r="BD21" s="73">
        <v>11.178000000000001</v>
      </c>
      <c r="BE21" s="73">
        <v>130.089</v>
      </c>
      <c r="BF21" s="73">
        <v>0</v>
      </c>
      <c r="BG21" s="73">
        <v>0</v>
      </c>
      <c r="BH21" s="73">
        <v>0</v>
      </c>
      <c r="BI21" s="73">
        <v>0</v>
      </c>
      <c r="BJ21" s="73">
        <v>0</v>
      </c>
      <c r="BK21" s="73">
        <v>0</v>
      </c>
      <c r="BL21" s="73">
        <v>0</v>
      </c>
      <c r="BM21" s="73">
        <v>11.255000000000001</v>
      </c>
      <c r="BN21" s="73">
        <v>0</v>
      </c>
      <c r="BO21" s="73">
        <v>0</v>
      </c>
      <c r="BP21" s="73">
        <v>0</v>
      </c>
      <c r="BQ21" s="73">
        <v>0</v>
      </c>
      <c r="BR21" s="73">
        <v>0</v>
      </c>
      <c r="BS21" s="73">
        <v>0</v>
      </c>
      <c r="BT21" s="73">
        <v>0</v>
      </c>
      <c r="BU21" s="73">
        <v>0</v>
      </c>
      <c r="BV21" s="73">
        <v>0</v>
      </c>
      <c r="BW21" s="73">
        <v>0</v>
      </c>
      <c r="BX21" s="73">
        <v>0</v>
      </c>
      <c r="BY21" s="73">
        <v>0</v>
      </c>
      <c r="BZ21" s="73">
        <v>28.806999999999999</v>
      </c>
      <c r="CA21" s="73">
        <v>0</v>
      </c>
      <c r="CB21" s="73">
        <v>0</v>
      </c>
      <c r="CC21" s="73">
        <v>0</v>
      </c>
      <c r="CD21" s="73">
        <v>0</v>
      </c>
      <c r="CE21" s="73">
        <v>0</v>
      </c>
      <c r="CF21" s="73">
        <v>0</v>
      </c>
      <c r="CG21" s="73">
        <v>0</v>
      </c>
      <c r="CH21" s="73">
        <v>0</v>
      </c>
      <c r="CI21" s="73">
        <v>3.2919999999999998</v>
      </c>
      <c r="CJ21" s="73">
        <v>0</v>
      </c>
      <c r="CK21" s="73">
        <v>3.22</v>
      </c>
      <c r="CL21" s="73">
        <v>7.9249999999999998</v>
      </c>
      <c r="CM21" s="73">
        <v>17.71</v>
      </c>
      <c r="CN21" s="73">
        <v>31.64</v>
      </c>
      <c r="CO21" s="73">
        <v>0</v>
      </c>
      <c r="CP21" s="73">
        <v>0</v>
      </c>
      <c r="CQ21" s="73">
        <v>0</v>
      </c>
      <c r="CR21" s="73">
        <v>0</v>
      </c>
      <c r="CS21" s="73">
        <v>131.554</v>
      </c>
      <c r="CT21" s="73">
        <v>0</v>
      </c>
      <c r="CU21" s="73">
        <v>0</v>
      </c>
      <c r="CV21" s="73">
        <v>0</v>
      </c>
      <c r="CW21" s="73">
        <v>0</v>
      </c>
      <c r="CX21" s="73">
        <v>0</v>
      </c>
      <c r="CY21" s="73">
        <v>0</v>
      </c>
      <c r="CZ21" s="73">
        <v>0</v>
      </c>
      <c r="DA21" s="73">
        <v>0</v>
      </c>
      <c r="DB21" s="73">
        <v>13.446</v>
      </c>
      <c r="DC21" s="73">
        <v>0</v>
      </c>
      <c r="DD21" s="73">
        <v>0</v>
      </c>
      <c r="DE21" s="73">
        <v>0</v>
      </c>
      <c r="DF21" s="73">
        <v>0</v>
      </c>
      <c r="DG21" s="73">
        <v>0</v>
      </c>
      <c r="DH21" s="73">
        <v>0</v>
      </c>
      <c r="DI21" s="73">
        <v>0</v>
      </c>
      <c r="DJ21" s="73">
        <v>6.5289999999999999</v>
      </c>
      <c r="DK21" s="73">
        <v>0</v>
      </c>
      <c r="DL21" s="73">
        <v>0</v>
      </c>
      <c r="DM21" s="73">
        <v>0</v>
      </c>
      <c r="DN21" s="73">
        <v>0</v>
      </c>
      <c r="DO21" s="73">
        <v>0</v>
      </c>
      <c r="DP21" s="73">
        <v>0</v>
      </c>
      <c r="DQ21" s="73">
        <v>0</v>
      </c>
      <c r="DR21" s="73">
        <v>0</v>
      </c>
      <c r="DS21" s="73">
        <v>16.206</v>
      </c>
      <c r="DT21" s="73">
        <v>0</v>
      </c>
      <c r="DU21" s="73">
        <v>0</v>
      </c>
      <c r="DV21" s="73">
        <v>0</v>
      </c>
      <c r="DW21" s="73">
        <v>0</v>
      </c>
      <c r="DX21" s="73">
        <v>0</v>
      </c>
      <c r="DY21" s="73">
        <v>0</v>
      </c>
      <c r="DZ21" s="73">
        <v>0</v>
      </c>
      <c r="EA21" s="73">
        <v>0</v>
      </c>
      <c r="EB21" s="73">
        <v>0</v>
      </c>
      <c r="EC21" s="73">
        <v>0</v>
      </c>
      <c r="ED21" s="73">
        <v>0</v>
      </c>
      <c r="EE21" s="73">
        <v>0</v>
      </c>
      <c r="EF21" s="73">
        <v>0</v>
      </c>
      <c r="EG21" s="73">
        <v>0</v>
      </c>
      <c r="EH21" s="73">
        <v>5.8230000000000004</v>
      </c>
      <c r="EI21" s="73">
        <v>0</v>
      </c>
      <c r="EJ21" s="73">
        <v>8.3379999999999992</v>
      </c>
      <c r="EK21" s="73">
        <v>25.209</v>
      </c>
      <c r="EL21" s="73">
        <v>0</v>
      </c>
      <c r="EM21" s="73">
        <v>0</v>
      </c>
      <c r="EN21" s="73">
        <v>0</v>
      </c>
      <c r="EO21" s="73">
        <v>0</v>
      </c>
      <c r="EP21" s="73">
        <v>0</v>
      </c>
      <c r="EQ21" s="73">
        <v>0</v>
      </c>
      <c r="ER21" s="73">
        <v>0</v>
      </c>
      <c r="ES21" s="73">
        <v>0</v>
      </c>
      <c r="ET21" s="73">
        <v>105.408</v>
      </c>
      <c r="EU21" s="73">
        <v>25.338000000000001</v>
      </c>
      <c r="EV21" s="73">
        <v>0</v>
      </c>
      <c r="EW21" s="73">
        <v>16.849</v>
      </c>
      <c r="EX21" s="73">
        <v>6.0229999999999997</v>
      </c>
      <c r="EY21" s="73">
        <v>0</v>
      </c>
      <c r="EZ21" s="73">
        <v>0</v>
      </c>
      <c r="FA21" s="73">
        <v>0</v>
      </c>
      <c r="FB21" s="73">
        <v>16.236000000000001</v>
      </c>
      <c r="FC21" s="73">
        <v>0</v>
      </c>
      <c r="FD21" s="73">
        <v>50.53</v>
      </c>
      <c r="FE21" s="73">
        <v>11.178000000000001</v>
      </c>
      <c r="FF21" s="73">
        <v>130.089</v>
      </c>
      <c r="FG21" s="73">
        <v>0</v>
      </c>
      <c r="FH21" s="73">
        <v>0</v>
      </c>
      <c r="FI21" s="73">
        <v>0</v>
      </c>
      <c r="FJ21" s="73">
        <v>0</v>
      </c>
      <c r="FK21" s="73">
        <v>0</v>
      </c>
      <c r="FL21" s="73">
        <v>0</v>
      </c>
      <c r="FM21" s="73">
        <v>0</v>
      </c>
      <c r="FN21" s="73">
        <v>11.255000000000001</v>
      </c>
      <c r="FO21" s="73">
        <v>0</v>
      </c>
      <c r="FP21" s="73">
        <v>0</v>
      </c>
      <c r="FQ21" s="73">
        <v>0</v>
      </c>
      <c r="FR21" s="73">
        <v>0</v>
      </c>
      <c r="FS21" s="73">
        <v>0</v>
      </c>
      <c r="FT21" s="73">
        <v>0</v>
      </c>
      <c r="FU21" s="73">
        <v>0</v>
      </c>
      <c r="FV21" s="73">
        <v>0</v>
      </c>
      <c r="FW21" s="73">
        <v>0</v>
      </c>
      <c r="FX21" s="73">
        <v>0</v>
      </c>
      <c r="FY21" s="73">
        <v>0</v>
      </c>
      <c r="FZ21" s="73">
        <v>0</v>
      </c>
      <c r="GA21" s="73">
        <v>28.806999999999999</v>
      </c>
      <c r="GB21" s="73">
        <v>0</v>
      </c>
      <c r="GC21" s="73">
        <v>0</v>
      </c>
      <c r="GD21" s="73">
        <v>0</v>
      </c>
      <c r="GE21" s="73">
        <v>0</v>
      </c>
      <c r="GF21" s="73">
        <v>0</v>
      </c>
      <c r="GG21" s="73">
        <v>0</v>
      </c>
      <c r="GH21" s="73">
        <v>0</v>
      </c>
      <c r="GI21" s="73">
        <v>0</v>
      </c>
      <c r="GJ21" s="73">
        <v>3.2919999999999998</v>
      </c>
      <c r="GK21" s="73">
        <v>0</v>
      </c>
      <c r="GL21" s="73">
        <v>3.22</v>
      </c>
      <c r="GM21" s="73">
        <v>7.9249999999999998</v>
      </c>
      <c r="GN21" s="73">
        <v>17.71</v>
      </c>
      <c r="GO21" s="73">
        <v>31.64</v>
      </c>
      <c r="GP21" s="73">
        <v>0</v>
      </c>
      <c r="GQ21" s="73">
        <v>0</v>
      </c>
      <c r="GR21" s="73">
        <v>0</v>
      </c>
      <c r="GS21" s="73">
        <v>0</v>
      </c>
      <c r="GT21" s="73">
        <v>131.554</v>
      </c>
      <c r="GU21" s="73">
        <v>0</v>
      </c>
      <c r="GV21" s="73">
        <v>0</v>
      </c>
      <c r="GW21" s="73">
        <v>0</v>
      </c>
      <c r="GX21" s="73">
        <v>0</v>
      </c>
      <c r="GY21" s="73">
        <v>0</v>
      </c>
      <c r="GZ21" s="73">
        <v>0</v>
      </c>
      <c r="HA21" s="73">
        <v>0</v>
      </c>
      <c r="HB21" s="73">
        <v>0</v>
      </c>
      <c r="HC21" s="73">
        <v>13.446</v>
      </c>
      <c r="HD21" s="73">
        <v>0</v>
      </c>
      <c r="HE21" s="73">
        <v>0</v>
      </c>
      <c r="HF21" s="73">
        <v>6.5289999999999999</v>
      </c>
      <c r="HG21" s="73">
        <v>0</v>
      </c>
      <c r="HH21" s="73">
        <v>0</v>
      </c>
      <c r="HI21" s="73">
        <v>0</v>
      </c>
      <c r="HJ21" s="73">
        <v>0</v>
      </c>
      <c r="HK21" s="73">
        <v>55.576000000000001</v>
      </c>
      <c r="HL21" s="73">
        <v>105.408</v>
      </c>
      <c r="HM21" s="73">
        <v>48.21</v>
      </c>
      <c r="HN21" s="73">
        <v>208.03299999999999</v>
      </c>
      <c r="HO21" s="73">
        <v>11.255000000000001</v>
      </c>
      <c r="HP21" s="73">
        <v>0</v>
      </c>
      <c r="HQ21" s="73">
        <v>28.806999999999999</v>
      </c>
      <c r="HR21" s="73">
        <v>0</v>
      </c>
      <c r="HS21" s="73">
        <v>0</v>
      </c>
      <c r="HT21" s="73">
        <v>6.5119999999999996</v>
      </c>
      <c r="HU21" s="73">
        <v>25.635000000000002</v>
      </c>
      <c r="HV21" s="73">
        <v>31.64</v>
      </c>
      <c r="HW21" s="73">
        <v>0</v>
      </c>
      <c r="HX21" s="73">
        <v>131.554</v>
      </c>
      <c r="HY21" s="73">
        <v>13.446</v>
      </c>
      <c r="HZ21" s="73">
        <v>0</v>
      </c>
      <c r="IA21" s="73">
        <v>6.5289999999999999</v>
      </c>
      <c r="IB21" s="73">
        <v>0</v>
      </c>
      <c r="IC21" s="73">
        <v>0</v>
      </c>
      <c r="ID21" s="73">
        <v>0</v>
      </c>
      <c r="IE21" s="73">
        <v>0</v>
      </c>
      <c r="IF21" s="73">
        <v>55.576000000000001</v>
      </c>
      <c r="IG21" s="73">
        <v>111.937</v>
      </c>
      <c r="IH21" s="73">
        <v>48.21</v>
      </c>
      <c r="II21" s="73">
        <v>208.03299999999999</v>
      </c>
      <c r="IJ21" s="73">
        <v>11.255000000000001</v>
      </c>
      <c r="IK21" s="73">
        <v>0</v>
      </c>
      <c r="IL21" s="73">
        <v>28.806999999999999</v>
      </c>
      <c r="IM21" s="73">
        <v>0</v>
      </c>
      <c r="IN21" s="73">
        <v>0</v>
      </c>
      <c r="IO21" s="73">
        <v>6.5119999999999996</v>
      </c>
      <c r="IP21" s="73">
        <v>25.635000000000002</v>
      </c>
      <c r="IQ21" s="73">
        <v>31.64</v>
      </c>
      <c r="IR21" s="73">
        <v>0</v>
      </c>
      <c r="IS21" s="73">
        <v>131.554</v>
      </c>
      <c r="IT21" s="73">
        <v>13.446</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2</v>
      </c>
      <c r="JU21" s="71">
        <v>0</v>
      </c>
      <c r="JV21" s="71">
        <v>1</v>
      </c>
      <c r="JW21" s="71">
        <v>2</v>
      </c>
      <c r="JX21" s="71">
        <v>0</v>
      </c>
      <c r="JY21" s="71">
        <v>0</v>
      </c>
      <c r="JZ21" s="71">
        <v>0</v>
      </c>
      <c r="KA21" s="71">
        <v>0</v>
      </c>
      <c r="KB21" s="71">
        <v>0</v>
      </c>
      <c r="KC21" s="71">
        <v>0</v>
      </c>
      <c r="KD21" s="71">
        <v>0</v>
      </c>
      <c r="KE21" s="71">
        <v>2</v>
      </c>
      <c r="KF21" s="71">
        <v>3</v>
      </c>
      <c r="KG21" s="71">
        <v>2</v>
      </c>
      <c r="KH21" s="71">
        <v>0</v>
      </c>
      <c r="KI21" s="71">
        <v>3</v>
      </c>
      <c r="KJ21" s="71">
        <v>1</v>
      </c>
      <c r="KK21" s="71">
        <v>0</v>
      </c>
      <c r="KL21" s="71">
        <v>0</v>
      </c>
      <c r="KM21" s="71">
        <v>0</v>
      </c>
      <c r="KN21" s="71">
        <v>1</v>
      </c>
      <c r="KO21" s="71">
        <v>0</v>
      </c>
      <c r="KP21" s="71">
        <v>9</v>
      </c>
      <c r="KQ21" s="71">
        <v>3</v>
      </c>
      <c r="KR21" s="71">
        <v>5</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0</v>
      </c>
      <c r="LV21" s="71">
        <v>1</v>
      </c>
      <c r="LW21" s="71">
        <v>0</v>
      </c>
      <c r="LX21" s="71">
        <v>1</v>
      </c>
      <c r="LY21" s="71">
        <v>2</v>
      </c>
      <c r="LZ21" s="71">
        <v>1</v>
      </c>
      <c r="MA21" s="71">
        <v>4</v>
      </c>
      <c r="MB21" s="71">
        <v>0</v>
      </c>
      <c r="MC21" s="71">
        <v>0</v>
      </c>
      <c r="MD21" s="71">
        <v>0</v>
      </c>
      <c r="ME21" s="71">
        <v>0</v>
      </c>
      <c r="MF21" s="71">
        <v>5</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2</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2</v>
      </c>
      <c r="NV21" s="71">
        <v>0</v>
      </c>
      <c r="NW21" s="71">
        <v>1</v>
      </c>
      <c r="NX21" s="71">
        <v>2</v>
      </c>
      <c r="NY21" s="71">
        <v>0</v>
      </c>
      <c r="NZ21" s="71">
        <v>0</v>
      </c>
      <c r="OA21" s="71">
        <v>0</v>
      </c>
      <c r="OB21" s="71">
        <v>0</v>
      </c>
      <c r="OC21" s="71">
        <v>0</v>
      </c>
      <c r="OD21" s="71">
        <v>0</v>
      </c>
      <c r="OE21" s="71">
        <v>0</v>
      </c>
      <c r="OF21" s="71">
        <v>0</v>
      </c>
      <c r="OG21" s="71">
        <v>3</v>
      </c>
      <c r="OH21" s="71">
        <v>2</v>
      </c>
      <c r="OI21" s="71">
        <v>0</v>
      </c>
      <c r="OJ21" s="71">
        <v>3</v>
      </c>
      <c r="OK21" s="71">
        <v>1</v>
      </c>
      <c r="OL21" s="71">
        <v>0</v>
      </c>
      <c r="OM21" s="71">
        <v>0</v>
      </c>
      <c r="ON21" s="71">
        <v>0</v>
      </c>
      <c r="OO21" s="71">
        <v>1</v>
      </c>
      <c r="OP21" s="71">
        <v>0</v>
      </c>
      <c r="OQ21" s="71">
        <v>9</v>
      </c>
      <c r="OR21" s="71">
        <v>3</v>
      </c>
      <c r="OS21" s="71">
        <v>5</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0</v>
      </c>
      <c r="PW21" s="71">
        <v>1</v>
      </c>
      <c r="PX21" s="71">
        <v>0</v>
      </c>
      <c r="PY21" s="71">
        <v>1</v>
      </c>
      <c r="PZ21" s="71">
        <v>2</v>
      </c>
      <c r="QA21" s="71">
        <v>1</v>
      </c>
      <c r="QB21" s="71">
        <v>4</v>
      </c>
      <c r="QC21" s="71">
        <v>0</v>
      </c>
      <c r="QD21" s="71">
        <v>0</v>
      </c>
      <c r="QE21" s="71">
        <v>0</v>
      </c>
      <c r="QF21" s="71">
        <v>0</v>
      </c>
      <c r="QG21" s="71">
        <v>5</v>
      </c>
      <c r="QH21" s="71">
        <v>0</v>
      </c>
      <c r="QI21" s="71">
        <v>0</v>
      </c>
      <c r="QJ21" s="71">
        <v>0</v>
      </c>
      <c r="QK21" s="71">
        <v>0</v>
      </c>
      <c r="QL21" s="71">
        <v>0</v>
      </c>
      <c r="QM21" s="71">
        <v>0</v>
      </c>
      <c r="QN21" s="71">
        <v>0</v>
      </c>
      <c r="QO21" s="71">
        <v>0</v>
      </c>
      <c r="QP21" s="71">
        <v>1</v>
      </c>
      <c r="QQ21" s="71">
        <v>0</v>
      </c>
      <c r="QR21" s="71">
        <v>0</v>
      </c>
      <c r="QS21" s="71">
        <v>2</v>
      </c>
      <c r="QT21" s="71">
        <v>0</v>
      </c>
      <c r="QU21" s="71">
        <v>0</v>
      </c>
      <c r="QV21" s="71">
        <v>0</v>
      </c>
      <c r="QW21" s="71">
        <v>0</v>
      </c>
      <c r="QX21" s="71">
        <v>7</v>
      </c>
      <c r="QY21" s="71">
        <v>3</v>
      </c>
      <c r="QZ21" s="71">
        <v>6</v>
      </c>
      <c r="RA21" s="71">
        <v>18</v>
      </c>
      <c r="RB21" s="71">
        <v>2</v>
      </c>
      <c r="RC21" s="71">
        <v>0</v>
      </c>
      <c r="RD21" s="71">
        <v>3</v>
      </c>
      <c r="RE21" s="71">
        <v>0</v>
      </c>
      <c r="RF21" s="71">
        <v>0</v>
      </c>
      <c r="RG21" s="71">
        <v>2</v>
      </c>
      <c r="RH21" s="71">
        <v>3</v>
      </c>
      <c r="RI21" s="71">
        <v>4</v>
      </c>
      <c r="RJ21" s="71">
        <v>0</v>
      </c>
      <c r="RK21" s="71">
        <v>5</v>
      </c>
      <c r="RL21" s="71">
        <v>1</v>
      </c>
      <c r="RM21" s="71">
        <v>0</v>
      </c>
      <c r="RN21" s="71">
        <v>2</v>
      </c>
      <c r="RO21" s="71">
        <v>0</v>
      </c>
      <c r="RP21" s="71">
        <v>0</v>
      </c>
      <c r="RQ21" s="71">
        <v>0</v>
      </c>
      <c r="RR21" s="71">
        <v>0</v>
      </c>
      <c r="RS21" s="71">
        <v>7</v>
      </c>
      <c r="RT21" s="71">
        <v>5</v>
      </c>
      <c r="RU21" s="71">
        <v>6</v>
      </c>
      <c r="RV21" s="71">
        <v>18</v>
      </c>
      <c r="RW21" s="71">
        <v>2</v>
      </c>
      <c r="RX21" s="71">
        <v>0</v>
      </c>
      <c r="RY21" s="71">
        <v>3</v>
      </c>
      <c r="RZ21" s="71">
        <v>0</v>
      </c>
      <c r="SA21" s="71">
        <v>0</v>
      </c>
      <c r="SB21" s="71">
        <v>2</v>
      </c>
      <c r="SC21" s="71">
        <v>3</v>
      </c>
      <c r="SD21" s="71">
        <v>4</v>
      </c>
      <c r="SE21" s="71">
        <v>0</v>
      </c>
      <c r="SF21" s="71">
        <v>5</v>
      </c>
      <c r="SG21" s="71">
        <v>1</v>
      </c>
      <c r="SH21" s="71">
        <v>0</v>
      </c>
    </row>
    <row r="22" spans="1:502">
      <c r="A22" s="16" t="s">
        <v>1988</v>
      </c>
      <c r="B22" s="70">
        <v>14</v>
      </c>
      <c r="C22" s="70">
        <v>14</v>
      </c>
      <c r="D22" s="70">
        <v>1</v>
      </c>
      <c r="E22" s="70">
        <v>2017</v>
      </c>
      <c r="F22" s="70" t="s">
        <v>156</v>
      </c>
      <c r="G22" s="1073" t="s">
        <v>1974</v>
      </c>
      <c r="H22" s="70" t="s">
        <v>1975</v>
      </c>
      <c r="I22" s="1066"/>
      <c r="J22" s="73">
        <v>0</v>
      </c>
      <c r="K22" s="73">
        <v>0</v>
      </c>
      <c r="L22" s="73">
        <v>0</v>
      </c>
      <c r="M22" s="73">
        <v>0</v>
      </c>
      <c r="N22" s="73">
        <v>0</v>
      </c>
      <c r="O22" s="73">
        <v>0</v>
      </c>
      <c r="P22" s="73">
        <v>0</v>
      </c>
      <c r="Q22" s="73">
        <v>0</v>
      </c>
      <c r="R22" s="73">
        <v>15.715999999999999</v>
      </c>
      <c r="S22" s="73">
        <v>0</v>
      </c>
      <c r="T22" s="73">
        <v>0</v>
      </c>
      <c r="U22" s="73">
        <v>0</v>
      </c>
      <c r="V22" s="73">
        <v>0</v>
      </c>
      <c r="W22" s="73">
        <v>0</v>
      </c>
      <c r="X22" s="73">
        <v>0</v>
      </c>
      <c r="Y22" s="73">
        <v>0</v>
      </c>
      <c r="Z22" s="73">
        <v>0</v>
      </c>
      <c r="AA22" s="73">
        <v>0</v>
      </c>
      <c r="AB22" s="73">
        <v>0</v>
      </c>
      <c r="AC22" s="73">
        <v>0</v>
      </c>
      <c r="AD22" s="73">
        <v>0</v>
      </c>
      <c r="AE22" s="73">
        <v>0</v>
      </c>
      <c r="AF22" s="73">
        <v>0</v>
      </c>
      <c r="AG22" s="73">
        <v>3.4369999999999998</v>
      </c>
      <c r="AH22" s="73">
        <v>0</v>
      </c>
      <c r="AI22" s="73">
        <v>8.1790000000000003</v>
      </c>
      <c r="AJ22" s="73">
        <v>27.687999999999999</v>
      </c>
      <c r="AK22" s="73">
        <v>0</v>
      </c>
      <c r="AL22" s="73">
        <v>0</v>
      </c>
      <c r="AM22" s="73">
        <v>0</v>
      </c>
      <c r="AN22" s="73">
        <v>0</v>
      </c>
      <c r="AO22" s="73">
        <v>0</v>
      </c>
      <c r="AP22" s="73">
        <v>0</v>
      </c>
      <c r="AQ22" s="73">
        <v>0</v>
      </c>
      <c r="AR22" s="73">
        <v>5.2779999999999996</v>
      </c>
      <c r="AS22" s="73">
        <v>181.70099999999999</v>
      </c>
      <c r="AT22" s="73">
        <v>24.683</v>
      </c>
      <c r="AU22" s="73">
        <v>0</v>
      </c>
      <c r="AV22" s="73">
        <v>16.181000000000001</v>
      </c>
      <c r="AW22" s="73">
        <v>6.0179999999999998</v>
      </c>
      <c r="AX22" s="73">
        <v>0</v>
      </c>
      <c r="AY22" s="73">
        <v>0</v>
      </c>
      <c r="AZ22" s="73">
        <v>0</v>
      </c>
      <c r="BA22" s="73">
        <v>15.801</v>
      </c>
      <c r="BB22" s="73">
        <v>0</v>
      </c>
      <c r="BC22" s="73">
        <v>49.195</v>
      </c>
      <c r="BD22" s="73">
        <v>11.081</v>
      </c>
      <c r="BE22" s="73">
        <v>128.40899999999999</v>
      </c>
      <c r="BF22" s="73">
        <v>0</v>
      </c>
      <c r="BG22" s="73">
        <v>0</v>
      </c>
      <c r="BH22" s="73">
        <v>0</v>
      </c>
      <c r="BI22" s="73">
        <v>0</v>
      </c>
      <c r="BJ22" s="73">
        <v>0</v>
      </c>
      <c r="BK22" s="73">
        <v>0</v>
      </c>
      <c r="BL22" s="73">
        <v>0</v>
      </c>
      <c r="BM22" s="73">
        <v>11.114000000000001</v>
      </c>
      <c r="BN22" s="73">
        <v>0</v>
      </c>
      <c r="BO22" s="73">
        <v>0</v>
      </c>
      <c r="BP22" s="73">
        <v>0</v>
      </c>
      <c r="BQ22" s="73">
        <v>0</v>
      </c>
      <c r="BR22" s="73">
        <v>0</v>
      </c>
      <c r="BS22" s="73">
        <v>0</v>
      </c>
      <c r="BT22" s="73">
        <v>0</v>
      </c>
      <c r="BU22" s="73">
        <v>0</v>
      </c>
      <c r="BV22" s="73">
        <v>0</v>
      </c>
      <c r="BW22" s="73">
        <v>0</v>
      </c>
      <c r="BX22" s="73">
        <v>0</v>
      </c>
      <c r="BY22" s="73">
        <v>0</v>
      </c>
      <c r="BZ22" s="73">
        <v>29.504000000000001</v>
      </c>
      <c r="CA22" s="73">
        <v>0</v>
      </c>
      <c r="CB22" s="73">
        <v>0</v>
      </c>
      <c r="CC22" s="73">
        <v>0</v>
      </c>
      <c r="CD22" s="73">
        <v>0</v>
      </c>
      <c r="CE22" s="73">
        <v>0</v>
      </c>
      <c r="CF22" s="73">
        <v>0</v>
      </c>
      <c r="CG22" s="73">
        <v>0</v>
      </c>
      <c r="CH22" s="73">
        <v>0</v>
      </c>
      <c r="CI22" s="73">
        <v>3.2839999999999998</v>
      </c>
      <c r="CJ22" s="73">
        <v>0</v>
      </c>
      <c r="CK22" s="73">
        <v>3.2090000000000001</v>
      </c>
      <c r="CL22" s="73">
        <v>7.548</v>
      </c>
      <c r="CM22" s="73">
        <v>15.515000000000001</v>
      </c>
      <c r="CN22" s="73">
        <v>30.792999999999999</v>
      </c>
      <c r="CO22" s="73">
        <v>0</v>
      </c>
      <c r="CP22" s="73">
        <v>0</v>
      </c>
      <c r="CQ22" s="73">
        <v>0</v>
      </c>
      <c r="CR22" s="73">
        <v>0</v>
      </c>
      <c r="CS22" s="73">
        <v>125.746</v>
      </c>
      <c r="CT22" s="73">
        <v>0</v>
      </c>
      <c r="CU22" s="73">
        <v>0</v>
      </c>
      <c r="CV22" s="73">
        <v>0</v>
      </c>
      <c r="CW22" s="73">
        <v>0</v>
      </c>
      <c r="CX22" s="73">
        <v>0</v>
      </c>
      <c r="CY22" s="73">
        <v>0</v>
      </c>
      <c r="CZ22" s="73">
        <v>0</v>
      </c>
      <c r="DA22" s="73">
        <v>0</v>
      </c>
      <c r="DB22" s="73">
        <v>13.644</v>
      </c>
      <c r="DC22" s="73">
        <v>0</v>
      </c>
      <c r="DD22" s="73">
        <v>0</v>
      </c>
      <c r="DE22" s="73">
        <v>0</v>
      </c>
      <c r="DF22" s="73">
        <v>0</v>
      </c>
      <c r="DG22" s="73">
        <v>0</v>
      </c>
      <c r="DH22" s="73">
        <v>0</v>
      </c>
      <c r="DI22" s="73">
        <v>0</v>
      </c>
      <c r="DJ22" s="73">
        <v>5.2779999999999996</v>
      </c>
      <c r="DK22" s="73">
        <v>0</v>
      </c>
      <c r="DL22" s="73">
        <v>0</v>
      </c>
      <c r="DM22" s="73">
        <v>0</v>
      </c>
      <c r="DN22" s="73">
        <v>0</v>
      </c>
      <c r="DO22" s="73">
        <v>0</v>
      </c>
      <c r="DP22" s="73">
        <v>0</v>
      </c>
      <c r="DQ22" s="73">
        <v>0</v>
      </c>
      <c r="DR22" s="73">
        <v>0</v>
      </c>
      <c r="DS22" s="73">
        <v>15.715999999999999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3.4369999999999998</v>
      </c>
      <c r="EI22" s="73">
        <v>0</v>
      </c>
      <c r="EJ22" s="73">
        <v>8.1790000000000003</v>
      </c>
      <c r="EK22" s="73">
        <v>27.687999999999999</v>
      </c>
      <c r="EL22" s="73">
        <v>0</v>
      </c>
      <c r="EM22" s="73">
        <v>0</v>
      </c>
      <c r="EN22" s="73">
        <v>0</v>
      </c>
      <c r="EO22" s="73">
        <v>0</v>
      </c>
      <c r="EP22" s="73">
        <v>0</v>
      </c>
      <c r="EQ22" s="73">
        <v>0</v>
      </c>
      <c r="ER22" s="73">
        <v>0</v>
      </c>
      <c r="ES22" s="73">
        <v>0</v>
      </c>
      <c r="ET22" s="73">
        <v>181.70099999999999</v>
      </c>
      <c r="EU22" s="73">
        <v>24.683</v>
      </c>
      <c r="EV22" s="73">
        <v>0</v>
      </c>
      <c r="EW22" s="73">
        <v>16.181000000000001</v>
      </c>
      <c r="EX22" s="73">
        <v>6.0179999999999998</v>
      </c>
      <c r="EY22" s="73">
        <v>0</v>
      </c>
      <c r="EZ22" s="73">
        <v>0</v>
      </c>
      <c r="FA22" s="73">
        <v>0</v>
      </c>
      <c r="FB22" s="73">
        <v>15.801</v>
      </c>
      <c r="FC22" s="73">
        <v>0</v>
      </c>
      <c r="FD22" s="73">
        <v>49.195</v>
      </c>
      <c r="FE22" s="73">
        <v>11.081</v>
      </c>
      <c r="FF22" s="73">
        <v>128.40899999999999</v>
      </c>
      <c r="FG22" s="73">
        <v>0</v>
      </c>
      <c r="FH22" s="73">
        <v>0</v>
      </c>
      <c r="FI22" s="73">
        <v>0</v>
      </c>
      <c r="FJ22" s="73">
        <v>0</v>
      </c>
      <c r="FK22" s="73">
        <v>0</v>
      </c>
      <c r="FL22" s="73">
        <v>0</v>
      </c>
      <c r="FM22" s="73">
        <v>0</v>
      </c>
      <c r="FN22" s="73">
        <v>11.114000000000001</v>
      </c>
      <c r="FO22" s="73">
        <v>0</v>
      </c>
      <c r="FP22" s="73">
        <v>0</v>
      </c>
      <c r="FQ22" s="73">
        <v>0</v>
      </c>
      <c r="FR22" s="73">
        <v>0</v>
      </c>
      <c r="FS22" s="73">
        <v>0</v>
      </c>
      <c r="FT22" s="73">
        <v>0</v>
      </c>
      <c r="FU22" s="73">
        <v>0</v>
      </c>
      <c r="FV22" s="73">
        <v>0</v>
      </c>
      <c r="FW22" s="73">
        <v>0</v>
      </c>
      <c r="FX22" s="73">
        <v>0</v>
      </c>
      <c r="FY22" s="73">
        <v>0</v>
      </c>
      <c r="FZ22" s="73">
        <v>0</v>
      </c>
      <c r="GA22" s="73">
        <v>29.504000000000001</v>
      </c>
      <c r="GB22" s="73">
        <v>0</v>
      </c>
      <c r="GC22" s="73">
        <v>0</v>
      </c>
      <c r="GD22" s="73">
        <v>0</v>
      </c>
      <c r="GE22" s="73">
        <v>0</v>
      </c>
      <c r="GF22" s="73">
        <v>0</v>
      </c>
      <c r="GG22" s="73">
        <v>0</v>
      </c>
      <c r="GH22" s="73">
        <v>0</v>
      </c>
      <c r="GI22" s="73">
        <v>0</v>
      </c>
      <c r="GJ22" s="73">
        <v>3.2839999999999998</v>
      </c>
      <c r="GK22" s="73">
        <v>0</v>
      </c>
      <c r="GL22" s="73">
        <v>3.2090000000000001</v>
      </c>
      <c r="GM22" s="73">
        <v>7.548</v>
      </c>
      <c r="GN22" s="73">
        <v>15.515000000000001</v>
      </c>
      <c r="GO22" s="73">
        <v>30.792999999999999</v>
      </c>
      <c r="GP22" s="73">
        <v>0</v>
      </c>
      <c r="GQ22" s="73">
        <v>0</v>
      </c>
      <c r="GR22" s="73">
        <v>0</v>
      </c>
      <c r="GS22" s="73">
        <v>0</v>
      </c>
      <c r="GT22" s="73">
        <v>125.746</v>
      </c>
      <c r="GU22" s="73">
        <v>0</v>
      </c>
      <c r="GV22" s="73">
        <v>0</v>
      </c>
      <c r="GW22" s="73">
        <v>0</v>
      </c>
      <c r="GX22" s="73">
        <v>0</v>
      </c>
      <c r="GY22" s="73">
        <v>0</v>
      </c>
      <c r="GZ22" s="73">
        <v>0</v>
      </c>
      <c r="HA22" s="73">
        <v>0</v>
      </c>
      <c r="HB22" s="73">
        <v>0</v>
      </c>
      <c r="HC22" s="73">
        <v>13.644</v>
      </c>
      <c r="HD22" s="73">
        <v>0</v>
      </c>
      <c r="HE22" s="73">
        <v>0</v>
      </c>
      <c r="HF22" s="73">
        <v>5.2779999999999996</v>
      </c>
      <c r="HG22" s="73">
        <v>0</v>
      </c>
      <c r="HH22" s="73">
        <v>0</v>
      </c>
      <c r="HI22" s="73">
        <v>0</v>
      </c>
      <c r="HJ22" s="73">
        <v>0</v>
      </c>
      <c r="HK22" s="73">
        <v>55.02</v>
      </c>
      <c r="HL22" s="73">
        <v>181.70099999999999</v>
      </c>
      <c r="HM22" s="73">
        <v>46.881999999999998</v>
      </c>
      <c r="HN22" s="73">
        <v>204.48599999999999</v>
      </c>
      <c r="HO22" s="73">
        <v>11.114000000000001</v>
      </c>
      <c r="HP22" s="73">
        <v>0</v>
      </c>
      <c r="HQ22" s="73">
        <v>29.504000000000001</v>
      </c>
      <c r="HR22" s="73">
        <v>0</v>
      </c>
      <c r="HS22" s="73">
        <v>0</v>
      </c>
      <c r="HT22" s="73">
        <v>6.4930000000000003</v>
      </c>
      <c r="HU22" s="73">
        <v>23.062999999999999</v>
      </c>
      <c r="HV22" s="73">
        <v>30.792999999999999</v>
      </c>
      <c r="HW22" s="73">
        <v>0</v>
      </c>
      <c r="HX22" s="73">
        <v>125.746</v>
      </c>
      <c r="HY22" s="73">
        <v>13.644</v>
      </c>
      <c r="HZ22" s="73">
        <v>0</v>
      </c>
      <c r="IA22" s="73">
        <v>5.2779999999999996</v>
      </c>
      <c r="IB22" s="73">
        <v>0</v>
      </c>
      <c r="IC22" s="73">
        <v>0</v>
      </c>
      <c r="ID22" s="73">
        <v>0</v>
      </c>
      <c r="IE22" s="73">
        <v>0</v>
      </c>
      <c r="IF22" s="73">
        <v>55.02</v>
      </c>
      <c r="IG22" s="73">
        <v>186.97900000000001</v>
      </c>
      <c r="IH22" s="73">
        <v>46.881999999999998</v>
      </c>
      <c r="II22" s="73">
        <v>204.48599999999999</v>
      </c>
      <c r="IJ22" s="73">
        <v>11.114000000000001</v>
      </c>
      <c r="IK22" s="73">
        <v>0</v>
      </c>
      <c r="IL22" s="73">
        <v>29.504000000000001</v>
      </c>
      <c r="IM22" s="73">
        <v>0</v>
      </c>
      <c r="IN22" s="73">
        <v>0</v>
      </c>
      <c r="IO22" s="73">
        <v>6.4930000000000003</v>
      </c>
      <c r="IP22" s="73">
        <v>23.062999999999999</v>
      </c>
      <c r="IQ22" s="73">
        <v>30.792999999999999</v>
      </c>
      <c r="IR22" s="73">
        <v>0</v>
      </c>
      <c r="IS22" s="73">
        <v>125.746</v>
      </c>
      <c r="IT22" s="73">
        <v>13.644</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1</v>
      </c>
      <c r="JW22" s="71">
        <v>1</v>
      </c>
      <c r="JX22" s="71">
        <v>0</v>
      </c>
      <c r="JY22" s="71">
        <v>0</v>
      </c>
      <c r="JZ22" s="71">
        <v>0</v>
      </c>
      <c r="KA22" s="71">
        <v>0</v>
      </c>
      <c r="KB22" s="71">
        <v>0</v>
      </c>
      <c r="KC22" s="71">
        <v>0</v>
      </c>
      <c r="KD22" s="71">
        <v>0</v>
      </c>
      <c r="KE22" s="71">
        <v>2</v>
      </c>
      <c r="KF22" s="71">
        <v>3</v>
      </c>
      <c r="KG22" s="71">
        <v>2</v>
      </c>
      <c r="KH22" s="71">
        <v>0</v>
      </c>
      <c r="KI22" s="71">
        <v>3</v>
      </c>
      <c r="KJ22" s="71">
        <v>1</v>
      </c>
      <c r="KK22" s="71">
        <v>0</v>
      </c>
      <c r="KL22" s="71">
        <v>0</v>
      </c>
      <c r="KM22" s="71">
        <v>0</v>
      </c>
      <c r="KN22" s="71">
        <v>1</v>
      </c>
      <c r="KO22" s="71">
        <v>0</v>
      </c>
      <c r="KP22" s="71">
        <v>9</v>
      </c>
      <c r="KQ22" s="71">
        <v>3</v>
      </c>
      <c r="KR22" s="71">
        <v>5</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3</v>
      </c>
      <c r="LN22" s="71">
        <v>0</v>
      </c>
      <c r="LO22" s="71">
        <v>0</v>
      </c>
      <c r="LP22" s="71">
        <v>0</v>
      </c>
      <c r="LQ22" s="71">
        <v>0</v>
      </c>
      <c r="LR22" s="71">
        <v>0</v>
      </c>
      <c r="LS22" s="71">
        <v>0</v>
      </c>
      <c r="LT22" s="71">
        <v>0</v>
      </c>
      <c r="LU22" s="71">
        <v>0</v>
      </c>
      <c r="LV22" s="71">
        <v>1</v>
      </c>
      <c r="LW22" s="71">
        <v>0</v>
      </c>
      <c r="LX22" s="71">
        <v>1</v>
      </c>
      <c r="LY22" s="71">
        <v>2</v>
      </c>
      <c r="LZ22" s="71">
        <v>1</v>
      </c>
      <c r="MA22" s="71">
        <v>4</v>
      </c>
      <c r="MB22" s="71">
        <v>0</v>
      </c>
      <c r="MC22" s="71">
        <v>0</v>
      </c>
      <c r="MD22" s="71">
        <v>0</v>
      </c>
      <c r="ME22" s="71">
        <v>0</v>
      </c>
      <c r="MF22" s="71">
        <v>4</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2</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1</v>
      </c>
      <c r="NX22" s="71">
        <v>1</v>
      </c>
      <c r="NY22" s="71">
        <v>0</v>
      </c>
      <c r="NZ22" s="71">
        <v>0</v>
      </c>
      <c r="OA22" s="71">
        <v>0</v>
      </c>
      <c r="OB22" s="71">
        <v>0</v>
      </c>
      <c r="OC22" s="71">
        <v>0</v>
      </c>
      <c r="OD22" s="71">
        <v>0</v>
      </c>
      <c r="OE22" s="71">
        <v>0</v>
      </c>
      <c r="OF22" s="71">
        <v>0</v>
      </c>
      <c r="OG22" s="71">
        <v>3</v>
      </c>
      <c r="OH22" s="71">
        <v>2</v>
      </c>
      <c r="OI22" s="71">
        <v>0</v>
      </c>
      <c r="OJ22" s="71">
        <v>3</v>
      </c>
      <c r="OK22" s="71">
        <v>1</v>
      </c>
      <c r="OL22" s="71">
        <v>0</v>
      </c>
      <c r="OM22" s="71">
        <v>0</v>
      </c>
      <c r="ON22" s="71">
        <v>0</v>
      </c>
      <c r="OO22" s="71">
        <v>1</v>
      </c>
      <c r="OP22" s="71">
        <v>0</v>
      </c>
      <c r="OQ22" s="71">
        <v>9</v>
      </c>
      <c r="OR22" s="71">
        <v>3</v>
      </c>
      <c r="OS22" s="71">
        <v>5</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3</v>
      </c>
      <c r="PO22" s="71">
        <v>0</v>
      </c>
      <c r="PP22" s="71">
        <v>0</v>
      </c>
      <c r="PQ22" s="71">
        <v>0</v>
      </c>
      <c r="PR22" s="71">
        <v>0</v>
      </c>
      <c r="PS22" s="71">
        <v>0</v>
      </c>
      <c r="PT22" s="71">
        <v>0</v>
      </c>
      <c r="PU22" s="71">
        <v>0</v>
      </c>
      <c r="PV22" s="71">
        <v>0</v>
      </c>
      <c r="PW22" s="71">
        <v>1</v>
      </c>
      <c r="PX22" s="71">
        <v>0</v>
      </c>
      <c r="PY22" s="71">
        <v>1</v>
      </c>
      <c r="PZ22" s="71">
        <v>2</v>
      </c>
      <c r="QA22" s="71">
        <v>1</v>
      </c>
      <c r="QB22" s="71">
        <v>4</v>
      </c>
      <c r="QC22" s="71">
        <v>0</v>
      </c>
      <c r="QD22" s="71">
        <v>0</v>
      </c>
      <c r="QE22" s="71">
        <v>0</v>
      </c>
      <c r="QF22" s="71">
        <v>0</v>
      </c>
      <c r="QG22" s="71">
        <v>4</v>
      </c>
      <c r="QH22" s="71">
        <v>0</v>
      </c>
      <c r="QI22" s="71">
        <v>0</v>
      </c>
      <c r="QJ22" s="71">
        <v>0</v>
      </c>
      <c r="QK22" s="71">
        <v>0</v>
      </c>
      <c r="QL22" s="71">
        <v>0</v>
      </c>
      <c r="QM22" s="71">
        <v>0</v>
      </c>
      <c r="QN22" s="71">
        <v>0</v>
      </c>
      <c r="QO22" s="71">
        <v>0</v>
      </c>
      <c r="QP22" s="71">
        <v>1</v>
      </c>
      <c r="QQ22" s="71">
        <v>0</v>
      </c>
      <c r="QR22" s="71">
        <v>0</v>
      </c>
      <c r="QS22" s="71">
        <v>2</v>
      </c>
      <c r="QT22" s="71">
        <v>0</v>
      </c>
      <c r="QU22" s="71">
        <v>0</v>
      </c>
      <c r="QV22" s="71">
        <v>0</v>
      </c>
      <c r="QW22" s="71">
        <v>0</v>
      </c>
      <c r="QX22" s="71">
        <v>5</v>
      </c>
      <c r="QY22" s="71">
        <v>3</v>
      </c>
      <c r="QZ22" s="71">
        <v>6</v>
      </c>
      <c r="RA22" s="71">
        <v>18</v>
      </c>
      <c r="RB22" s="71">
        <v>2</v>
      </c>
      <c r="RC22" s="71">
        <v>0</v>
      </c>
      <c r="RD22" s="71">
        <v>3</v>
      </c>
      <c r="RE22" s="71">
        <v>0</v>
      </c>
      <c r="RF22" s="71">
        <v>0</v>
      </c>
      <c r="RG22" s="71">
        <v>2</v>
      </c>
      <c r="RH22" s="71">
        <v>3</v>
      </c>
      <c r="RI22" s="71">
        <v>4</v>
      </c>
      <c r="RJ22" s="71">
        <v>0</v>
      </c>
      <c r="RK22" s="71">
        <v>4</v>
      </c>
      <c r="RL22" s="71">
        <v>1</v>
      </c>
      <c r="RM22" s="71">
        <v>0</v>
      </c>
      <c r="RN22" s="71">
        <v>2</v>
      </c>
      <c r="RO22" s="71">
        <v>0</v>
      </c>
      <c r="RP22" s="71">
        <v>0</v>
      </c>
      <c r="RQ22" s="71">
        <v>0</v>
      </c>
      <c r="RR22" s="71">
        <v>0</v>
      </c>
      <c r="RS22" s="71">
        <v>5</v>
      </c>
      <c r="RT22" s="71">
        <v>5</v>
      </c>
      <c r="RU22" s="71">
        <v>6</v>
      </c>
      <c r="RV22" s="71">
        <v>18</v>
      </c>
      <c r="RW22" s="71">
        <v>2</v>
      </c>
      <c r="RX22" s="71">
        <v>0</v>
      </c>
      <c r="RY22" s="71">
        <v>3</v>
      </c>
      <c r="RZ22" s="71">
        <v>0</v>
      </c>
      <c r="SA22" s="71">
        <v>0</v>
      </c>
      <c r="SB22" s="71">
        <v>2</v>
      </c>
      <c r="SC22" s="71">
        <v>3</v>
      </c>
      <c r="SD22" s="71">
        <v>4</v>
      </c>
      <c r="SE22" s="71">
        <v>0</v>
      </c>
      <c r="SF22" s="71">
        <v>4</v>
      </c>
      <c r="SG22" s="71">
        <v>1</v>
      </c>
      <c r="SH22" s="71">
        <v>0</v>
      </c>
    </row>
    <row r="23" spans="1:502">
      <c r="A23" s="16" t="s">
        <v>1989</v>
      </c>
      <c r="B23" s="70">
        <v>15</v>
      </c>
      <c r="C23" s="70">
        <v>15</v>
      </c>
      <c r="D23" s="70">
        <v>1</v>
      </c>
      <c r="E23" s="70">
        <v>2018</v>
      </c>
      <c r="F23" s="70" t="s">
        <v>183</v>
      </c>
      <c r="G23" s="1073" t="s">
        <v>1974</v>
      </c>
      <c r="H23" s="70" t="s">
        <v>1975</v>
      </c>
      <c r="I23" s="1066"/>
      <c r="J23" s="73">
        <v>0</v>
      </c>
      <c r="K23" s="73">
        <v>0</v>
      </c>
      <c r="L23" s="73">
        <v>0</v>
      </c>
      <c r="M23" s="73">
        <v>0</v>
      </c>
      <c r="N23" s="73">
        <v>0</v>
      </c>
      <c r="O23" s="73">
        <v>0</v>
      </c>
      <c r="P23" s="73">
        <v>0</v>
      </c>
      <c r="Q23" s="73">
        <v>0</v>
      </c>
      <c r="R23" s="73">
        <v>15.074999999999999</v>
      </c>
      <c r="S23" s="73">
        <v>0</v>
      </c>
      <c r="T23" s="73">
        <v>0</v>
      </c>
      <c r="U23" s="73">
        <v>0</v>
      </c>
      <c r="V23" s="73">
        <v>0</v>
      </c>
      <c r="W23" s="73">
        <v>0</v>
      </c>
      <c r="X23" s="73">
        <v>0</v>
      </c>
      <c r="Y23" s="73">
        <v>0</v>
      </c>
      <c r="Z23" s="73">
        <v>0</v>
      </c>
      <c r="AA23" s="73">
        <v>0</v>
      </c>
      <c r="AB23" s="73">
        <v>0</v>
      </c>
      <c r="AC23" s="73">
        <v>0</v>
      </c>
      <c r="AD23" s="73">
        <v>0</v>
      </c>
      <c r="AE23" s="73">
        <v>0</v>
      </c>
      <c r="AF23" s="73">
        <v>0</v>
      </c>
      <c r="AG23" s="73">
        <v>3.2549999999999999</v>
      </c>
      <c r="AH23" s="73">
        <v>0</v>
      </c>
      <c r="AI23" s="73">
        <v>8.5250000000000004</v>
      </c>
      <c r="AJ23" s="73">
        <v>27.945</v>
      </c>
      <c r="AK23" s="73">
        <v>0</v>
      </c>
      <c r="AL23" s="73">
        <v>0</v>
      </c>
      <c r="AM23" s="73">
        <v>0</v>
      </c>
      <c r="AN23" s="73">
        <v>0</v>
      </c>
      <c r="AO23" s="73">
        <v>0</v>
      </c>
      <c r="AP23" s="73">
        <v>0</v>
      </c>
      <c r="AQ23" s="73">
        <v>0</v>
      </c>
      <c r="AR23" s="73">
        <v>5.4109999999999996</v>
      </c>
      <c r="AS23" s="73">
        <v>186.179</v>
      </c>
      <c r="AT23" s="73">
        <v>22.776</v>
      </c>
      <c r="AU23" s="73">
        <v>0</v>
      </c>
      <c r="AV23" s="73">
        <v>15.286</v>
      </c>
      <c r="AW23" s="73">
        <v>5.8040000000000003</v>
      </c>
      <c r="AX23" s="73">
        <v>0</v>
      </c>
      <c r="AY23" s="73">
        <v>0</v>
      </c>
      <c r="AZ23" s="73">
        <v>0</v>
      </c>
      <c r="BA23" s="73">
        <v>15.906000000000001</v>
      </c>
      <c r="BB23" s="73">
        <v>0</v>
      </c>
      <c r="BC23" s="73">
        <v>50.311999999999998</v>
      </c>
      <c r="BD23" s="73">
        <v>17.111999999999998</v>
      </c>
      <c r="BE23" s="73">
        <v>127.63800000000001</v>
      </c>
      <c r="BF23" s="73">
        <v>0</v>
      </c>
      <c r="BG23" s="73">
        <v>0</v>
      </c>
      <c r="BH23" s="73">
        <v>0</v>
      </c>
      <c r="BI23" s="73">
        <v>0</v>
      </c>
      <c r="BJ23" s="73">
        <v>0</v>
      </c>
      <c r="BK23" s="73">
        <v>0</v>
      </c>
      <c r="BL23" s="73">
        <v>0</v>
      </c>
      <c r="BM23" s="73">
        <v>11.385999999999999</v>
      </c>
      <c r="BN23" s="73">
        <v>0</v>
      </c>
      <c r="BO23" s="73">
        <v>0</v>
      </c>
      <c r="BP23" s="73">
        <v>0</v>
      </c>
      <c r="BQ23" s="73">
        <v>0</v>
      </c>
      <c r="BR23" s="73">
        <v>0</v>
      </c>
      <c r="BS23" s="73">
        <v>0</v>
      </c>
      <c r="BT23" s="73">
        <v>0</v>
      </c>
      <c r="BU23" s="73">
        <v>0</v>
      </c>
      <c r="BV23" s="73">
        <v>0</v>
      </c>
      <c r="BW23" s="73">
        <v>0</v>
      </c>
      <c r="BX23" s="73">
        <v>0</v>
      </c>
      <c r="BY23" s="73">
        <v>0</v>
      </c>
      <c r="BZ23" s="73">
        <v>29.196000000000002</v>
      </c>
      <c r="CA23" s="73">
        <v>0</v>
      </c>
      <c r="CB23" s="73">
        <v>0</v>
      </c>
      <c r="CC23" s="73">
        <v>0</v>
      </c>
      <c r="CD23" s="73">
        <v>0</v>
      </c>
      <c r="CE23" s="73">
        <v>0</v>
      </c>
      <c r="CF23" s="73">
        <v>0</v>
      </c>
      <c r="CG23" s="73">
        <v>0</v>
      </c>
      <c r="CH23" s="73">
        <v>0</v>
      </c>
      <c r="CI23" s="73">
        <v>1.968</v>
      </c>
      <c r="CJ23" s="73">
        <v>0</v>
      </c>
      <c r="CK23" s="73">
        <v>3.4790000000000001</v>
      </c>
      <c r="CL23" s="73">
        <v>7.94</v>
      </c>
      <c r="CM23" s="73">
        <v>13.202</v>
      </c>
      <c r="CN23" s="73">
        <v>30.626999999999999</v>
      </c>
      <c r="CO23" s="73">
        <v>0</v>
      </c>
      <c r="CP23" s="73">
        <v>0</v>
      </c>
      <c r="CQ23" s="73">
        <v>0</v>
      </c>
      <c r="CR23" s="73">
        <v>0</v>
      </c>
      <c r="CS23" s="73">
        <v>149.41300000000001</v>
      </c>
      <c r="CT23" s="73">
        <v>0</v>
      </c>
      <c r="CU23" s="73">
        <v>0</v>
      </c>
      <c r="CV23" s="73">
        <v>0</v>
      </c>
      <c r="CW23" s="73">
        <v>0</v>
      </c>
      <c r="CX23" s="73">
        <v>0</v>
      </c>
      <c r="CY23" s="73">
        <v>0</v>
      </c>
      <c r="CZ23" s="73">
        <v>0</v>
      </c>
      <c r="DA23" s="73">
        <v>0</v>
      </c>
      <c r="DB23" s="73">
        <v>14.590999999999999</v>
      </c>
      <c r="DC23" s="73">
        <v>0</v>
      </c>
      <c r="DD23" s="73">
        <v>0</v>
      </c>
      <c r="DE23" s="73">
        <v>0</v>
      </c>
      <c r="DF23" s="73">
        <v>0</v>
      </c>
      <c r="DG23" s="73">
        <v>0</v>
      </c>
      <c r="DH23" s="73">
        <v>0</v>
      </c>
      <c r="DI23" s="73">
        <v>0</v>
      </c>
      <c r="DJ23" s="73">
        <v>5.4109999999999996</v>
      </c>
      <c r="DK23" s="73">
        <v>0</v>
      </c>
      <c r="DL23" s="73">
        <v>0</v>
      </c>
      <c r="DM23" s="73">
        <v>0</v>
      </c>
      <c r="DN23" s="73">
        <v>0</v>
      </c>
      <c r="DO23" s="73">
        <v>0</v>
      </c>
      <c r="DP23" s="73">
        <v>0</v>
      </c>
      <c r="DQ23" s="73">
        <v>0</v>
      </c>
      <c r="DR23" s="73">
        <v>0</v>
      </c>
      <c r="DS23" s="73">
        <v>15.074999999999999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3.2549999999999999</v>
      </c>
      <c r="EI23" s="73">
        <v>0</v>
      </c>
      <c r="EJ23" s="73">
        <v>8.5250000000000004</v>
      </c>
      <c r="EK23" s="73">
        <v>27.945</v>
      </c>
      <c r="EL23" s="73">
        <v>0</v>
      </c>
      <c r="EM23" s="73">
        <v>0</v>
      </c>
      <c r="EN23" s="73">
        <v>0</v>
      </c>
      <c r="EO23" s="73">
        <v>0</v>
      </c>
      <c r="EP23" s="73">
        <v>0</v>
      </c>
      <c r="EQ23" s="73">
        <v>0</v>
      </c>
      <c r="ER23" s="73">
        <v>0</v>
      </c>
      <c r="ES23" s="73">
        <v>0</v>
      </c>
      <c r="ET23" s="73">
        <v>186.179</v>
      </c>
      <c r="EU23" s="73">
        <v>22.776</v>
      </c>
      <c r="EV23" s="73">
        <v>0</v>
      </c>
      <c r="EW23" s="73">
        <v>15.286</v>
      </c>
      <c r="EX23" s="73">
        <v>5.8040000000000003</v>
      </c>
      <c r="EY23" s="73">
        <v>0</v>
      </c>
      <c r="EZ23" s="73">
        <v>0</v>
      </c>
      <c r="FA23" s="73">
        <v>0</v>
      </c>
      <c r="FB23" s="73">
        <v>15.906000000000001</v>
      </c>
      <c r="FC23" s="73">
        <v>0</v>
      </c>
      <c r="FD23" s="73">
        <v>50.311999999999998</v>
      </c>
      <c r="FE23" s="73">
        <v>17.111999999999998</v>
      </c>
      <c r="FF23" s="73">
        <v>127.63800000000001</v>
      </c>
      <c r="FG23" s="73">
        <v>0</v>
      </c>
      <c r="FH23" s="73">
        <v>0</v>
      </c>
      <c r="FI23" s="73">
        <v>0</v>
      </c>
      <c r="FJ23" s="73">
        <v>0</v>
      </c>
      <c r="FK23" s="73">
        <v>0</v>
      </c>
      <c r="FL23" s="73">
        <v>0</v>
      </c>
      <c r="FM23" s="73">
        <v>0</v>
      </c>
      <c r="FN23" s="73">
        <v>11.385999999999999</v>
      </c>
      <c r="FO23" s="73">
        <v>0</v>
      </c>
      <c r="FP23" s="73">
        <v>0</v>
      </c>
      <c r="FQ23" s="73">
        <v>0</v>
      </c>
      <c r="FR23" s="73">
        <v>0</v>
      </c>
      <c r="FS23" s="73">
        <v>0</v>
      </c>
      <c r="FT23" s="73">
        <v>0</v>
      </c>
      <c r="FU23" s="73">
        <v>0</v>
      </c>
      <c r="FV23" s="73">
        <v>0</v>
      </c>
      <c r="FW23" s="73">
        <v>0</v>
      </c>
      <c r="FX23" s="73">
        <v>0</v>
      </c>
      <c r="FY23" s="73">
        <v>0</v>
      </c>
      <c r="FZ23" s="73">
        <v>0</v>
      </c>
      <c r="GA23" s="73">
        <v>29.196000000000002</v>
      </c>
      <c r="GB23" s="73">
        <v>0</v>
      </c>
      <c r="GC23" s="73">
        <v>0</v>
      </c>
      <c r="GD23" s="73">
        <v>0</v>
      </c>
      <c r="GE23" s="73">
        <v>0</v>
      </c>
      <c r="GF23" s="73">
        <v>0</v>
      </c>
      <c r="GG23" s="73">
        <v>0</v>
      </c>
      <c r="GH23" s="73">
        <v>0</v>
      </c>
      <c r="GI23" s="73">
        <v>0</v>
      </c>
      <c r="GJ23" s="73">
        <v>1.968</v>
      </c>
      <c r="GK23" s="73">
        <v>0</v>
      </c>
      <c r="GL23" s="73">
        <v>3.4790000000000001</v>
      </c>
      <c r="GM23" s="73">
        <v>7.94</v>
      </c>
      <c r="GN23" s="73">
        <v>13.202</v>
      </c>
      <c r="GO23" s="73">
        <v>30.626999999999999</v>
      </c>
      <c r="GP23" s="73">
        <v>0</v>
      </c>
      <c r="GQ23" s="73">
        <v>0</v>
      </c>
      <c r="GR23" s="73">
        <v>0</v>
      </c>
      <c r="GS23" s="73">
        <v>0</v>
      </c>
      <c r="GT23" s="73">
        <v>149.41300000000001</v>
      </c>
      <c r="GU23" s="73">
        <v>0</v>
      </c>
      <c r="GV23" s="73">
        <v>0</v>
      </c>
      <c r="GW23" s="73">
        <v>0</v>
      </c>
      <c r="GX23" s="73">
        <v>0</v>
      </c>
      <c r="GY23" s="73">
        <v>0</v>
      </c>
      <c r="GZ23" s="73">
        <v>0</v>
      </c>
      <c r="HA23" s="73">
        <v>0</v>
      </c>
      <c r="HB23" s="73">
        <v>0</v>
      </c>
      <c r="HC23" s="73">
        <v>14.590999999999999</v>
      </c>
      <c r="HD23" s="73">
        <v>0</v>
      </c>
      <c r="HE23" s="73">
        <v>0</v>
      </c>
      <c r="HF23" s="73">
        <v>5.4109999999999996</v>
      </c>
      <c r="HG23" s="73">
        <v>0</v>
      </c>
      <c r="HH23" s="73">
        <v>0</v>
      </c>
      <c r="HI23" s="73">
        <v>0</v>
      </c>
      <c r="HJ23" s="73">
        <v>0</v>
      </c>
      <c r="HK23" s="73">
        <v>54.8</v>
      </c>
      <c r="HL23" s="73">
        <v>186.179</v>
      </c>
      <c r="HM23" s="73">
        <v>43.866</v>
      </c>
      <c r="HN23" s="73">
        <v>210.96799999999999</v>
      </c>
      <c r="HO23" s="73">
        <v>11.385999999999999</v>
      </c>
      <c r="HP23" s="73">
        <v>0</v>
      </c>
      <c r="HQ23" s="73">
        <v>29.196000000000002</v>
      </c>
      <c r="HR23" s="73">
        <v>0</v>
      </c>
      <c r="HS23" s="73">
        <v>0</v>
      </c>
      <c r="HT23" s="73">
        <v>5.4470000000000001</v>
      </c>
      <c r="HU23" s="73">
        <v>21.141999999999999</v>
      </c>
      <c r="HV23" s="73">
        <v>30.626999999999999</v>
      </c>
      <c r="HW23" s="73">
        <v>0</v>
      </c>
      <c r="HX23" s="73">
        <v>149.41300000000001</v>
      </c>
      <c r="HY23" s="73">
        <v>14.590999999999999</v>
      </c>
      <c r="HZ23" s="73">
        <v>0</v>
      </c>
      <c r="IA23" s="73">
        <v>5.4109999999999996</v>
      </c>
      <c r="IB23" s="73">
        <v>0</v>
      </c>
      <c r="IC23" s="73">
        <v>0</v>
      </c>
      <c r="ID23" s="73">
        <v>0</v>
      </c>
      <c r="IE23" s="73">
        <v>0</v>
      </c>
      <c r="IF23" s="73">
        <v>54.8</v>
      </c>
      <c r="IG23" s="73">
        <v>191.59</v>
      </c>
      <c r="IH23" s="73">
        <v>43.866</v>
      </c>
      <c r="II23" s="73">
        <v>210.96799999999999</v>
      </c>
      <c r="IJ23" s="73">
        <v>11.385999999999999</v>
      </c>
      <c r="IK23" s="73">
        <v>0</v>
      </c>
      <c r="IL23" s="73">
        <v>29.196000000000002</v>
      </c>
      <c r="IM23" s="73">
        <v>0</v>
      </c>
      <c r="IN23" s="73">
        <v>0</v>
      </c>
      <c r="IO23" s="73">
        <v>5.4470000000000001</v>
      </c>
      <c r="IP23" s="73">
        <v>21.141999999999999</v>
      </c>
      <c r="IQ23" s="73">
        <v>30.626999999999999</v>
      </c>
      <c r="IR23" s="73">
        <v>0</v>
      </c>
      <c r="IS23" s="73">
        <v>149.41300000000001</v>
      </c>
      <c r="IT23" s="73">
        <v>14.590999999999999</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1</v>
      </c>
      <c r="JW23" s="71">
        <v>1</v>
      </c>
      <c r="JX23" s="71">
        <v>0</v>
      </c>
      <c r="JY23" s="71">
        <v>0</v>
      </c>
      <c r="JZ23" s="71">
        <v>0</v>
      </c>
      <c r="KA23" s="71">
        <v>0</v>
      </c>
      <c r="KB23" s="71">
        <v>0</v>
      </c>
      <c r="KC23" s="71">
        <v>0</v>
      </c>
      <c r="KD23" s="71">
        <v>0</v>
      </c>
      <c r="KE23" s="71">
        <v>2</v>
      </c>
      <c r="KF23" s="71">
        <v>3</v>
      </c>
      <c r="KG23" s="71">
        <v>2</v>
      </c>
      <c r="KH23" s="71">
        <v>0</v>
      </c>
      <c r="KI23" s="71">
        <v>3</v>
      </c>
      <c r="KJ23" s="71">
        <v>1</v>
      </c>
      <c r="KK23" s="71">
        <v>0</v>
      </c>
      <c r="KL23" s="71">
        <v>0</v>
      </c>
      <c r="KM23" s="71">
        <v>0</v>
      </c>
      <c r="KN23" s="71">
        <v>1</v>
      </c>
      <c r="KO23" s="71">
        <v>0</v>
      </c>
      <c r="KP23" s="71">
        <v>9</v>
      </c>
      <c r="KQ23" s="71">
        <v>4</v>
      </c>
      <c r="KR23" s="71">
        <v>5</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3</v>
      </c>
      <c r="LN23" s="71">
        <v>0</v>
      </c>
      <c r="LO23" s="71">
        <v>0</v>
      </c>
      <c r="LP23" s="71">
        <v>0</v>
      </c>
      <c r="LQ23" s="71">
        <v>0</v>
      </c>
      <c r="LR23" s="71">
        <v>0</v>
      </c>
      <c r="LS23" s="71">
        <v>0</v>
      </c>
      <c r="LT23" s="71">
        <v>0</v>
      </c>
      <c r="LU23" s="71">
        <v>0</v>
      </c>
      <c r="LV23" s="71">
        <v>1</v>
      </c>
      <c r="LW23" s="71">
        <v>0</v>
      </c>
      <c r="LX23" s="71">
        <v>1</v>
      </c>
      <c r="LY23" s="71">
        <v>2</v>
      </c>
      <c r="LZ23" s="71">
        <v>1</v>
      </c>
      <c r="MA23" s="71">
        <v>4</v>
      </c>
      <c r="MB23" s="71">
        <v>0</v>
      </c>
      <c r="MC23" s="71">
        <v>0</v>
      </c>
      <c r="MD23" s="71">
        <v>0</v>
      </c>
      <c r="ME23" s="71">
        <v>0</v>
      </c>
      <c r="MF23" s="71">
        <v>5</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2</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1</v>
      </c>
      <c r="NX23" s="71">
        <v>1</v>
      </c>
      <c r="NY23" s="71">
        <v>0</v>
      </c>
      <c r="NZ23" s="71">
        <v>0</v>
      </c>
      <c r="OA23" s="71">
        <v>0</v>
      </c>
      <c r="OB23" s="71">
        <v>0</v>
      </c>
      <c r="OC23" s="71">
        <v>0</v>
      </c>
      <c r="OD23" s="71">
        <v>0</v>
      </c>
      <c r="OE23" s="71">
        <v>0</v>
      </c>
      <c r="OF23" s="71">
        <v>0</v>
      </c>
      <c r="OG23" s="71">
        <v>3</v>
      </c>
      <c r="OH23" s="71">
        <v>2</v>
      </c>
      <c r="OI23" s="71">
        <v>0</v>
      </c>
      <c r="OJ23" s="71">
        <v>3</v>
      </c>
      <c r="OK23" s="71">
        <v>1</v>
      </c>
      <c r="OL23" s="71">
        <v>0</v>
      </c>
      <c r="OM23" s="71">
        <v>0</v>
      </c>
      <c r="ON23" s="71">
        <v>0</v>
      </c>
      <c r="OO23" s="71">
        <v>1</v>
      </c>
      <c r="OP23" s="71">
        <v>0</v>
      </c>
      <c r="OQ23" s="71">
        <v>9</v>
      </c>
      <c r="OR23" s="71">
        <v>4</v>
      </c>
      <c r="OS23" s="71">
        <v>5</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3</v>
      </c>
      <c r="PO23" s="71">
        <v>0</v>
      </c>
      <c r="PP23" s="71">
        <v>0</v>
      </c>
      <c r="PQ23" s="71">
        <v>0</v>
      </c>
      <c r="PR23" s="71">
        <v>0</v>
      </c>
      <c r="PS23" s="71">
        <v>0</v>
      </c>
      <c r="PT23" s="71">
        <v>0</v>
      </c>
      <c r="PU23" s="71">
        <v>0</v>
      </c>
      <c r="PV23" s="71">
        <v>0</v>
      </c>
      <c r="PW23" s="71">
        <v>1</v>
      </c>
      <c r="PX23" s="71">
        <v>0</v>
      </c>
      <c r="PY23" s="71">
        <v>1</v>
      </c>
      <c r="PZ23" s="71">
        <v>2</v>
      </c>
      <c r="QA23" s="71">
        <v>1</v>
      </c>
      <c r="QB23" s="71">
        <v>4</v>
      </c>
      <c r="QC23" s="71">
        <v>0</v>
      </c>
      <c r="QD23" s="71">
        <v>0</v>
      </c>
      <c r="QE23" s="71">
        <v>0</v>
      </c>
      <c r="QF23" s="71">
        <v>0</v>
      </c>
      <c r="QG23" s="71">
        <v>5</v>
      </c>
      <c r="QH23" s="71">
        <v>0</v>
      </c>
      <c r="QI23" s="71">
        <v>0</v>
      </c>
      <c r="QJ23" s="71">
        <v>0</v>
      </c>
      <c r="QK23" s="71">
        <v>0</v>
      </c>
      <c r="QL23" s="71">
        <v>0</v>
      </c>
      <c r="QM23" s="71">
        <v>0</v>
      </c>
      <c r="QN23" s="71">
        <v>0</v>
      </c>
      <c r="QO23" s="71">
        <v>0</v>
      </c>
      <c r="QP23" s="71">
        <v>1</v>
      </c>
      <c r="QQ23" s="71">
        <v>0</v>
      </c>
      <c r="QR23" s="71">
        <v>0</v>
      </c>
      <c r="QS23" s="71">
        <v>2</v>
      </c>
      <c r="QT23" s="71">
        <v>0</v>
      </c>
      <c r="QU23" s="71">
        <v>0</v>
      </c>
      <c r="QV23" s="71">
        <v>0</v>
      </c>
      <c r="QW23" s="71">
        <v>0</v>
      </c>
      <c r="QX23" s="71">
        <v>5</v>
      </c>
      <c r="QY23" s="71">
        <v>3</v>
      </c>
      <c r="QZ23" s="71">
        <v>6</v>
      </c>
      <c r="RA23" s="71">
        <v>19</v>
      </c>
      <c r="RB23" s="71">
        <v>2</v>
      </c>
      <c r="RC23" s="71">
        <v>0</v>
      </c>
      <c r="RD23" s="71">
        <v>3</v>
      </c>
      <c r="RE23" s="71">
        <v>0</v>
      </c>
      <c r="RF23" s="71">
        <v>0</v>
      </c>
      <c r="RG23" s="71">
        <v>2</v>
      </c>
      <c r="RH23" s="71">
        <v>3</v>
      </c>
      <c r="RI23" s="71">
        <v>4</v>
      </c>
      <c r="RJ23" s="71">
        <v>0</v>
      </c>
      <c r="RK23" s="71">
        <v>5</v>
      </c>
      <c r="RL23" s="71">
        <v>1</v>
      </c>
      <c r="RM23" s="71">
        <v>0</v>
      </c>
      <c r="RN23" s="71">
        <v>2</v>
      </c>
      <c r="RO23" s="71">
        <v>0</v>
      </c>
      <c r="RP23" s="71">
        <v>0</v>
      </c>
      <c r="RQ23" s="71">
        <v>0</v>
      </c>
      <c r="RR23" s="71">
        <v>0</v>
      </c>
      <c r="RS23" s="71">
        <v>5</v>
      </c>
      <c r="RT23" s="71">
        <v>5</v>
      </c>
      <c r="RU23" s="71">
        <v>6</v>
      </c>
      <c r="RV23" s="71">
        <v>19</v>
      </c>
      <c r="RW23" s="71">
        <v>2</v>
      </c>
      <c r="RX23" s="71">
        <v>0</v>
      </c>
      <c r="RY23" s="71">
        <v>3</v>
      </c>
      <c r="RZ23" s="71">
        <v>0</v>
      </c>
      <c r="SA23" s="71">
        <v>0</v>
      </c>
      <c r="SB23" s="71">
        <v>2</v>
      </c>
      <c r="SC23" s="71">
        <v>3</v>
      </c>
      <c r="SD23" s="71">
        <v>4</v>
      </c>
      <c r="SE23" s="71">
        <v>0</v>
      </c>
      <c r="SF23" s="71">
        <v>5</v>
      </c>
      <c r="SG23" s="71">
        <v>1</v>
      </c>
      <c r="SH23" s="71">
        <v>0</v>
      </c>
    </row>
    <row r="24" spans="1:502">
      <c r="A24" s="16" t="s">
        <v>1990</v>
      </c>
      <c r="B24" s="70">
        <v>16</v>
      </c>
      <c r="C24" s="70">
        <v>16</v>
      </c>
      <c r="D24" s="70">
        <v>1</v>
      </c>
      <c r="E24" s="70">
        <v>2019</v>
      </c>
      <c r="F24" s="70" t="s">
        <v>158</v>
      </c>
      <c r="G24" s="1073" t="s">
        <v>1974</v>
      </c>
      <c r="H24" s="70" t="s">
        <v>1975</v>
      </c>
      <c r="I24" s="1066"/>
      <c r="J24" s="73">
        <v>0</v>
      </c>
      <c r="K24" s="73">
        <v>0</v>
      </c>
      <c r="L24" s="73">
        <v>0</v>
      </c>
      <c r="M24" s="73">
        <v>0</v>
      </c>
      <c r="N24" s="73">
        <v>0</v>
      </c>
      <c r="O24" s="73">
        <v>0</v>
      </c>
      <c r="P24" s="73">
        <v>0</v>
      </c>
      <c r="Q24" s="73">
        <v>0</v>
      </c>
      <c r="R24" s="73">
        <v>14.826000000000001</v>
      </c>
      <c r="S24" s="73">
        <v>0</v>
      </c>
      <c r="T24" s="73">
        <v>0</v>
      </c>
      <c r="U24" s="73">
        <v>0</v>
      </c>
      <c r="V24" s="73">
        <v>0</v>
      </c>
      <c r="W24" s="73">
        <v>0</v>
      </c>
      <c r="X24" s="73">
        <v>0</v>
      </c>
      <c r="Y24" s="73">
        <v>0</v>
      </c>
      <c r="Z24" s="73">
        <v>0</v>
      </c>
      <c r="AA24" s="73">
        <v>0</v>
      </c>
      <c r="AB24" s="73">
        <v>0</v>
      </c>
      <c r="AC24" s="73">
        <v>0</v>
      </c>
      <c r="AD24" s="73">
        <v>0</v>
      </c>
      <c r="AE24" s="73">
        <v>0</v>
      </c>
      <c r="AF24" s="73">
        <v>0</v>
      </c>
      <c r="AG24" s="73">
        <v>3.0110000000000001</v>
      </c>
      <c r="AH24" s="73">
        <v>0</v>
      </c>
      <c r="AI24" s="73">
        <v>8.4559999999999995</v>
      </c>
      <c r="AJ24" s="73">
        <v>25.658000000000001</v>
      </c>
      <c r="AK24" s="73">
        <v>0</v>
      </c>
      <c r="AL24" s="73">
        <v>0</v>
      </c>
      <c r="AM24" s="73">
        <v>0</v>
      </c>
      <c r="AN24" s="73">
        <v>0</v>
      </c>
      <c r="AO24" s="73">
        <v>0</v>
      </c>
      <c r="AP24" s="73">
        <v>0</v>
      </c>
      <c r="AQ24" s="73">
        <v>0</v>
      </c>
      <c r="AR24" s="73">
        <v>4.468</v>
      </c>
      <c r="AS24" s="73">
        <v>171.21</v>
      </c>
      <c r="AT24" s="73">
        <v>19.562000000000001</v>
      </c>
      <c r="AU24" s="73">
        <v>0</v>
      </c>
      <c r="AV24" s="73">
        <v>14.518000000000001</v>
      </c>
      <c r="AW24" s="73">
        <v>5.6420000000000003</v>
      </c>
      <c r="AX24" s="73">
        <v>0</v>
      </c>
      <c r="AY24" s="73">
        <v>0</v>
      </c>
      <c r="AZ24" s="73">
        <v>0</v>
      </c>
      <c r="BA24" s="73">
        <v>19.364000000000001</v>
      </c>
      <c r="BB24" s="73">
        <v>0</v>
      </c>
      <c r="BC24" s="73">
        <v>48.741999999999997</v>
      </c>
      <c r="BD24" s="73">
        <v>29.18</v>
      </c>
      <c r="BE24" s="73">
        <v>129.608</v>
      </c>
      <c r="BF24" s="73">
        <v>0</v>
      </c>
      <c r="BG24" s="73">
        <v>0</v>
      </c>
      <c r="BH24" s="73">
        <v>0</v>
      </c>
      <c r="BI24" s="73">
        <v>0</v>
      </c>
      <c r="BJ24" s="73">
        <v>0</v>
      </c>
      <c r="BK24" s="73">
        <v>0</v>
      </c>
      <c r="BL24" s="73">
        <v>0</v>
      </c>
      <c r="BM24" s="73">
        <v>11.468</v>
      </c>
      <c r="BN24" s="73">
        <v>0</v>
      </c>
      <c r="BO24" s="73">
        <v>0</v>
      </c>
      <c r="BP24" s="73">
        <v>0</v>
      </c>
      <c r="BQ24" s="73">
        <v>0</v>
      </c>
      <c r="BR24" s="73">
        <v>0</v>
      </c>
      <c r="BS24" s="73">
        <v>0</v>
      </c>
      <c r="BT24" s="73">
        <v>0</v>
      </c>
      <c r="BU24" s="73">
        <v>0</v>
      </c>
      <c r="BV24" s="73">
        <v>0</v>
      </c>
      <c r="BW24" s="73">
        <v>0</v>
      </c>
      <c r="BX24" s="73">
        <v>0</v>
      </c>
      <c r="BY24" s="73">
        <v>0</v>
      </c>
      <c r="BZ24" s="73">
        <v>15.923999999999999</v>
      </c>
      <c r="CA24" s="73">
        <v>0</v>
      </c>
      <c r="CB24" s="73">
        <v>0</v>
      </c>
      <c r="CC24" s="73">
        <v>0</v>
      </c>
      <c r="CD24" s="73">
        <v>0</v>
      </c>
      <c r="CE24" s="73">
        <v>0</v>
      </c>
      <c r="CF24" s="73">
        <v>0</v>
      </c>
      <c r="CG24" s="73">
        <v>0</v>
      </c>
      <c r="CH24" s="73">
        <v>0</v>
      </c>
      <c r="CI24" s="73">
        <v>2.3660000000000001</v>
      </c>
      <c r="CJ24" s="73">
        <v>0</v>
      </c>
      <c r="CK24" s="73">
        <v>3.2909999999999999</v>
      </c>
      <c r="CL24" s="73">
        <v>7.7380000000000004</v>
      </c>
      <c r="CM24" s="73">
        <v>12.94</v>
      </c>
      <c r="CN24" s="73">
        <v>28.385000000000002</v>
      </c>
      <c r="CO24" s="73">
        <v>0</v>
      </c>
      <c r="CP24" s="73">
        <v>0</v>
      </c>
      <c r="CQ24" s="73">
        <v>0</v>
      </c>
      <c r="CR24" s="73">
        <v>0</v>
      </c>
      <c r="CS24" s="73">
        <v>159.49905000000001</v>
      </c>
      <c r="CT24" s="73">
        <v>0</v>
      </c>
      <c r="CU24" s="73">
        <v>0</v>
      </c>
      <c r="CV24" s="73">
        <v>0</v>
      </c>
      <c r="CW24" s="73">
        <v>0</v>
      </c>
      <c r="CX24" s="73">
        <v>0</v>
      </c>
      <c r="CY24" s="73">
        <v>0</v>
      </c>
      <c r="CZ24" s="73">
        <v>0</v>
      </c>
      <c r="DA24" s="73">
        <v>0</v>
      </c>
      <c r="DB24" s="73">
        <v>13.284000000000001</v>
      </c>
      <c r="DC24" s="73">
        <v>0</v>
      </c>
      <c r="DD24" s="73">
        <v>0</v>
      </c>
      <c r="DE24" s="73">
        <v>0</v>
      </c>
      <c r="DF24" s="73">
        <v>0</v>
      </c>
      <c r="DG24" s="73">
        <v>0</v>
      </c>
      <c r="DH24" s="73">
        <v>0</v>
      </c>
      <c r="DI24" s="73">
        <v>0</v>
      </c>
      <c r="DJ24" s="73">
        <v>4.468</v>
      </c>
      <c r="DK24" s="73">
        <v>0</v>
      </c>
      <c r="DL24" s="73">
        <v>0</v>
      </c>
      <c r="DM24" s="73">
        <v>0</v>
      </c>
      <c r="DN24" s="73">
        <v>0</v>
      </c>
      <c r="DO24" s="73">
        <v>0</v>
      </c>
      <c r="DP24" s="73">
        <v>0</v>
      </c>
      <c r="DQ24" s="73">
        <v>0</v>
      </c>
      <c r="DR24" s="73">
        <v>0</v>
      </c>
      <c r="DS24" s="73">
        <v>14.826000000000001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3.0110000000000001</v>
      </c>
      <c r="EI24" s="73">
        <v>0</v>
      </c>
      <c r="EJ24" s="73">
        <v>8.4559999999999995</v>
      </c>
      <c r="EK24" s="73">
        <v>25.658000000000001</v>
      </c>
      <c r="EL24" s="73">
        <v>0</v>
      </c>
      <c r="EM24" s="73">
        <v>0</v>
      </c>
      <c r="EN24" s="73">
        <v>0</v>
      </c>
      <c r="EO24" s="73">
        <v>0</v>
      </c>
      <c r="EP24" s="73">
        <v>0</v>
      </c>
      <c r="EQ24" s="73">
        <v>0</v>
      </c>
      <c r="ER24" s="73">
        <v>0</v>
      </c>
      <c r="ES24" s="73">
        <v>0</v>
      </c>
      <c r="ET24" s="73">
        <v>171.21</v>
      </c>
      <c r="EU24" s="73">
        <v>19.562000000000001</v>
      </c>
      <c r="EV24" s="73">
        <v>0</v>
      </c>
      <c r="EW24" s="73">
        <v>14.518000000000001</v>
      </c>
      <c r="EX24" s="73">
        <v>5.6420000000000003</v>
      </c>
      <c r="EY24" s="73">
        <v>0</v>
      </c>
      <c r="EZ24" s="73">
        <v>0</v>
      </c>
      <c r="FA24" s="73">
        <v>0</v>
      </c>
      <c r="FB24" s="73">
        <v>19.364000000000001</v>
      </c>
      <c r="FC24" s="73">
        <v>0</v>
      </c>
      <c r="FD24" s="73">
        <v>48.741999999999997</v>
      </c>
      <c r="FE24" s="73">
        <v>29.18</v>
      </c>
      <c r="FF24" s="73">
        <v>129.608</v>
      </c>
      <c r="FG24" s="73">
        <v>0</v>
      </c>
      <c r="FH24" s="73">
        <v>0</v>
      </c>
      <c r="FI24" s="73">
        <v>0</v>
      </c>
      <c r="FJ24" s="73">
        <v>0</v>
      </c>
      <c r="FK24" s="73">
        <v>0</v>
      </c>
      <c r="FL24" s="73">
        <v>0</v>
      </c>
      <c r="FM24" s="73">
        <v>0</v>
      </c>
      <c r="FN24" s="73">
        <v>11.468</v>
      </c>
      <c r="FO24" s="73">
        <v>0</v>
      </c>
      <c r="FP24" s="73">
        <v>0</v>
      </c>
      <c r="FQ24" s="73">
        <v>0</v>
      </c>
      <c r="FR24" s="73">
        <v>0</v>
      </c>
      <c r="FS24" s="73">
        <v>0</v>
      </c>
      <c r="FT24" s="73">
        <v>0</v>
      </c>
      <c r="FU24" s="73">
        <v>0</v>
      </c>
      <c r="FV24" s="73">
        <v>0</v>
      </c>
      <c r="FW24" s="73">
        <v>0</v>
      </c>
      <c r="FX24" s="73">
        <v>0</v>
      </c>
      <c r="FY24" s="73">
        <v>0</v>
      </c>
      <c r="FZ24" s="73">
        <v>0</v>
      </c>
      <c r="GA24" s="73">
        <v>15.923999999999999</v>
      </c>
      <c r="GB24" s="73">
        <v>0</v>
      </c>
      <c r="GC24" s="73">
        <v>0</v>
      </c>
      <c r="GD24" s="73">
        <v>0</v>
      </c>
      <c r="GE24" s="73">
        <v>0</v>
      </c>
      <c r="GF24" s="73">
        <v>0</v>
      </c>
      <c r="GG24" s="73">
        <v>0</v>
      </c>
      <c r="GH24" s="73">
        <v>0</v>
      </c>
      <c r="GI24" s="73">
        <v>0</v>
      </c>
      <c r="GJ24" s="73">
        <v>2.3660000000000001</v>
      </c>
      <c r="GK24" s="73">
        <v>0</v>
      </c>
      <c r="GL24" s="73">
        <v>3.2909999999999999</v>
      </c>
      <c r="GM24" s="73">
        <v>7.7380000000000004</v>
      </c>
      <c r="GN24" s="73">
        <v>12.94</v>
      </c>
      <c r="GO24" s="73">
        <v>28.385000000000002</v>
      </c>
      <c r="GP24" s="73">
        <v>0</v>
      </c>
      <c r="GQ24" s="73">
        <v>0</v>
      </c>
      <c r="GR24" s="73">
        <v>0</v>
      </c>
      <c r="GS24" s="73">
        <v>0</v>
      </c>
      <c r="GT24" s="73">
        <v>159.49905000000001</v>
      </c>
      <c r="GU24" s="73">
        <v>0</v>
      </c>
      <c r="GV24" s="73">
        <v>0</v>
      </c>
      <c r="GW24" s="73">
        <v>0</v>
      </c>
      <c r="GX24" s="73">
        <v>0</v>
      </c>
      <c r="GY24" s="73">
        <v>0</v>
      </c>
      <c r="GZ24" s="73">
        <v>0</v>
      </c>
      <c r="HA24" s="73">
        <v>0</v>
      </c>
      <c r="HB24" s="73">
        <v>0</v>
      </c>
      <c r="HC24" s="73">
        <v>13.284000000000001</v>
      </c>
      <c r="HD24" s="73">
        <v>0</v>
      </c>
      <c r="HE24" s="73">
        <v>0</v>
      </c>
      <c r="HF24" s="73">
        <v>4.468</v>
      </c>
      <c r="HG24" s="73">
        <v>0</v>
      </c>
      <c r="HH24" s="73">
        <v>0</v>
      </c>
      <c r="HI24" s="73">
        <v>0</v>
      </c>
      <c r="HJ24" s="73">
        <v>0</v>
      </c>
      <c r="HK24" s="73">
        <v>51.951000000000001</v>
      </c>
      <c r="HL24" s="73">
        <v>171.21</v>
      </c>
      <c r="HM24" s="73">
        <v>39.722000000000001</v>
      </c>
      <c r="HN24" s="73">
        <v>226.89400000000001</v>
      </c>
      <c r="HO24" s="73">
        <v>11.468</v>
      </c>
      <c r="HP24" s="73">
        <v>0</v>
      </c>
      <c r="HQ24" s="73">
        <v>15.923999999999999</v>
      </c>
      <c r="HR24" s="73">
        <v>0</v>
      </c>
      <c r="HS24" s="73">
        <v>0</v>
      </c>
      <c r="HT24" s="73">
        <v>5.657</v>
      </c>
      <c r="HU24" s="73">
        <v>20.678000000000001</v>
      </c>
      <c r="HV24" s="73">
        <v>28.385000000000002</v>
      </c>
      <c r="HW24" s="73">
        <v>0</v>
      </c>
      <c r="HX24" s="73">
        <v>159.49905000000001</v>
      </c>
      <c r="HY24" s="73">
        <v>13.284000000000001</v>
      </c>
      <c r="HZ24" s="73">
        <v>0</v>
      </c>
      <c r="IA24" s="73">
        <v>4.468</v>
      </c>
      <c r="IB24" s="73">
        <v>0</v>
      </c>
      <c r="IC24" s="73">
        <v>0</v>
      </c>
      <c r="ID24" s="73">
        <v>0</v>
      </c>
      <c r="IE24" s="73">
        <v>0</v>
      </c>
      <c r="IF24" s="73">
        <v>51.951000000000001</v>
      </c>
      <c r="IG24" s="73">
        <v>175.678</v>
      </c>
      <c r="IH24" s="73">
        <v>39.722000000000001</v>
      </c>
      <c r="II24" s="73">
        <v>226.89400000000001</v>
      </c>
      <c r="IJ24" s="73">
        <v>11.468</v>
      </c>
      <c r="IK24" s="73">
        <v>0</v>
      </c>
      <c r="IL24" s="73">
        <v>15.923999999999999</v>
      </c>
      <c r="IM24" s="73">
        <v>0</v>
      </c>
      <c r="IN24" s="73">
        <v>0</v>
      </c>
      <c r="IO24" s="73">
        <v>5.657</v>
      </c>
      <c r="IP24" s="73">
        <v>20.678000000000001</v>
      </c>
      <c r="IQ24" s="73">
        <v>28.385000000000002</v>
      </c>
      <c r="IR24" s="73">
        <v>0</v>
      </c>
      <c r="IS24" s="73">
        <v>159.49905000000001</v>
      </c>
      <c r="IT24" s="73">
        <v>13.284000000000001</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1</v>
      </c>
      <c r="JW24" s="71">
        <v>1</v>
      </c>
      <c r="JX24" s="71">
        <v>0</v>
      </c>
      <c r="JY24" s="71">
        <v>0</v>
      </c>
      <c r="JZ24" s="71">
        <v>0</v>
      </c>
      <c r="KA24" s="71">
        <v>0</v>
      </c>
      <c r="KB24" s="71">
        <v>0</v>
      </c>
      <c r="KC24" s="71">
        <v>0</v>
      </c>
      <c r="KD24" s="71">
        <v>0</v>
      </c>
      <c r="KE24" s="71">
        <v>2</v>
      </c>
      <c r="KF24" s="71">
        <v>3</v>
      </c>
      <c r="KG24" s="71">
        <v>2</v>
      </c>
      <c r="KH24" s="71">
        <v>0</v>
      </c>
      <c r="KI24" s="71">
        <v>3</v>
      </c>
      <c r="KJ24" s="71">
        <v>1</v>
      </c>
      <c r="KK24" s="71">
        <v>0</v>
      </c>
      <c r="KL24" s="71">
        <v>0</v>
      </c>
      <c r="KM24" s="71">
        <v>0</v>
      </c>
      <c r="KN24" s="71">
        <v>1</v>
      </c>
      <c r="KO24" s="71">
        <v>0</v>
      </c>
      <c r="KP24" s="71">
        <v>9</v>
      </c>
      <c r="KQ24" s="71">
        <v>5</v>
      </c>
      <c r="KR24" s="71">
        <v>5</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1</v>
      </c>
      <c r="LW24" s="71">
        <v>0</v>
      </c>
      <c r="LX24" s="71">
        <v>1</v>
      </c>
      <c r="LY24" s="71">
        <v>2</v>
      </c>
      <c r="LZ24" s="71">
        <v>2</v>
      </c>
      <c r="MA24" s="71">
        <v>4</v>
      </c>
      <c r="MB24" s="71">
        <v>0</v>
      </c>
      <c r="MC24" s="71">
        <v>0</v>
      </c>
      <c r="MD24" s="71">
        <v>0</v>
      </c>
      <c r="ME24" s="71">
        <v>0</v>
      </c>
      <c r="MF24" s="71">
        <v>7</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2</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1</v>
      </c>
      <c r="NX24" s="71">
        <v>1</v>
      </c>
      <c r="NY24" s="71">
        <v>0</v>
      </c>
      <c r="NZ24" s="71">
        <v>0</v>
      </c>
      <c r="OA24" s="71">
        <v>0</v>
      </c>
      <c r="OB24" s="71">
        <v>0</v>
      </c>
      <c r="OC24" s="71">
        <v>0</v>
      </c>
      <c r="OD24" s="71">
        <v>0</v>
      </c>
      <c r="OE24" s="71">
        <v>0</v>
      </c>
      <c r="OF24" s="71">
        <v>0</v>
      </c>
      <c r="OG24" s="71">
        <v>3</v>
      </c>
      <c r="OH24" s="71">
        <v>2</v>
      </c>
      <c r="OI24" s="71">
        <v>0</v>
      </c>
      <c r="OJ24" s="71">
        <v>3</v>
      </c>
      <c r="OK24" s="71">
        <v>1</v>
      </c>
      <c r="OL24" s="71">
        <v>0</v>
      </c>
      <c r="OM24" s="71">
        <v>0</v>
      </c>
      <c r="ON24" s="71">
        <v>0</v>
      </c>
      <c r="OO24" s="71">
        <v>1</v>
      </c>
      <c r="OP24" s="71">
        <v>0</v>
      </c>
      <c r="OQ24" s="71">
        <v>9</v>
      </c>
      <c r="OR24" s="71">
        <v>5</v>
      </c>
      <c r="OS24" s="71">
        <v>5</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1</v>
      </c>
      <c r="PX24" s="71">
        <v>0</v>
      </c>
      <c r="PY24" s="71">
        <v>1</v>
      </c>
      <c r="PZ24" s="71">
        <v>2</v>
      </c>
      <c r="QA24" s="71">
        <v>2</v>
      </c>
      <c r="QB24" s="71">
        <v>4</v>
      </c>
      <c r="QC24" s="71">
        <v>0</v>
      </c>
      <c r="QD24" s="71">
        <v>0</v>
      </c>
      <c r="QE24" s="71">
        <v>0</v>
      </c>
      <c r="QF24" s="71">
        <v>0</v>
      </c>
      <c r="QG24" s="71">
        <v>7</v>
      </c>
      <c r="QH24" s="71">
        <v>0</v>
      </c>
      <c r="QI24" s="71">
        <v>0</v>
      </c>
      <c r="QJ24" s="71">
        <v>0</v>
      </c>
      <c r="QK24" s="71">
        <v>0</v>
      </c>
      <c r="QL24" s="71">
        <v>0</v>
      </c>
      <c r="QM24" s="71">
        <v>0</v>
      </c>
      <c r="QN24" s="71">
        <v>0</v>
      </c>
      <c r="QO24" s="71">
        <v>0</v>
      </c>
      <c r="QP24" s="71">
        <v>1</v>
      </c>
      <c r="QQ24" s="71">
        <v>0</v>
      </c>
      <c r="QR24" s="71">
        <v>0</v>
      </c>
      <c r="QS24" s="71">
        <v>2</v>
      </c>
      <c r="QT24" s="71">
        <v>0</v>
      </c>
      <c r="QU24" s="71">
        <v>0</v>
      </c>
      <c r="QV24" s="71">
        <v>0</v>
      </c>
      <c r="QW24" s="71">
        <v>0</v>
      </c>
      <c r="QX24" s="71">
        <v>5</v>
      </c>
      <c r="QY24" s="71">
        <v>3</v>
      </c>
      <c r="QZ24" s="71">
        <v>6</v>
      </c>
      <c r="RA24" s="71">
        <v>20</v>
      </c>
      <c r="RB24" s="71">
        <v>2</v>
      </c>
      <c r="RC24" s="71">
        <v>0</v>
      </c>
      <c r="RD24" s="71">
        <v>2</v>
      </c>
      <c r="RE24" s="71">
        <v>0</v>
      </c>
      <c r="RF24" s="71">
        <v>0</v>
      </c>
      <c r="RG24" s="71">
        <v>2</v>
      </c>
      <c r="RH24" s="71">
        <v>4</v>
      </c>
      <c r="RI24" s="71">
        <v>4</v>
      </c>
      <c r="RJ24" s="71">
        <v>0</v>
      </c>
      <c r="RK24" s="71">
        <v>7</v>
      </c>
      <c r="RL24" s="71">
        <v>1</v>
      </c>
      <c r="RM24" s="71">
        <v>0</v>
      </c>
      <c r="RN24" s="71">
        <v>2</v>
      </c>
      <c r="RO24" s="71">
        <v>0</v>
      </c>
      <c r="RP24" s="71">
        <v>0</v>
      </c>
      <c r="RQ24" s="71">
        <v>0</v>
      </c>
      <c r="RR24" s="71">
        <v>0</v>
      </c>
      <c r="RS24" s="71">
        <v>5</v>
      </c>
      <c r="RT24" s="71">
        <v>5</v>
      </c>
      <c r="RU24" s="71">
        <v>6</v>
      </c>
      <c r="RV24" s="71">
        <v>20</v>
      </c>
      <c r="RW24" s="71">
        <v>2</v>
      </c>
      <c r="RX24" s="71">
        <v>0</v>
      </c>
      <c r="RY24" s="71">
        <v>2</v>
      </c>
      <c r="RZ24" s="71">
        <v>0</v>
      </c>
      <c r="SA24" s="71">
        <v>0</v>
      </c>
      <c r="SB24" s="71">
        <v>2</v>
      </c>
      <c r="SC24" s="71">
        <v>4</v>
      </c>
      <c r="SD24" s="71">
        <v>4</v>
      </c>
      <c r="SE24" s="71">
        <v>0</v>
      </c>
      <c r="SF24" s="71">
        <v>7</v>
      </c>
      <c r="SG24" s="71">
        <v>1</v>
      </c>
      <c r="SH24" s="71">
        <v>0</v>
      </c>
    </row>
    <row r="25" spans="1:502">
      <c r="A25" s="16" t="s">
        <v>1991</v>
      </c>
      <c r="B25" s="70">
        <v>17</v>
      </c>
      <c r="C25" s="70">
        <v>17</v>
      </c>
      <c r="D25" s="70">
        <v>1</v>
      </c>
      <c r="E25" s="70">
        <v>2020</v>
      </c>
      <c r="F25" s="70" t="s">
        <v>159</v>
      </c>
      <c r="G25" s="1073" t="s">
        <v>1974</v>
      </c>
      <c r="H25" s="70" t="s">
        <v>1975</v>
      </c>
      <c r="I25" s="1066"/>
      <c r="J25" s="73">
        <v>0</v>
      </c>
      <c r="K25" s="73">
        <v>0</v>
      </c>
      <c r="L25" s="73">
        <v>0</v>
      </c>
      <c r="M25" s="73">
        <v>0</v>
      </c>
      <c r="N25" s="73">
        <v>0</v>
      </c>
      <c r="O25" s="73">
        <v>0</v>
      </c>
      <c r="P25" s="73">
        <v>0</v>
      </c>
      <c r="Q25" s="73">
        <v>0</v>
      </c>
      <c r="R25" s="73">
        <v>12.568</v>
      </c>
      <c r="S25" s="73">
        <v>0</v>
      </c>
      <c r="T25" s="73">
        <v>0</v>
      </c>
      <c r="U25" s="73">
        <v>0</v>
      </c>
      <c r="V25" s="73">
        <v>0</v>
      </c>
      <c r="W25" s="73">
        <v>0</v>
      </c>
      <c r="X25" s="73">
        <v>0</v>
      </c>
      <c r="Y25" s="73">
        <v>0</v>
      </c>
      <c r="Z25" s="73">
        <v>0</v>
      </c>
      <c r="AA25" s="73">
        <v>0</v>
      </c>
      <c r="AB25" s="73">
        <v>0</v>
      </c>
      <c r="AC25" s="73">
        <v>0</v>
      </c>
      <c r="AD25" s="73">
        <v>0</v>
      </c>
      <c r="AE25" s="73">
        <v>0</v>
      </c>
      <c r="AF25" s="73">
        <v>0</v>
      </c>
      <c r="AG25" s="73">
        <v>2.7370000000000001</v>
      </c>
      <c r="AH25" s="73">
        <v>0</v>
      </c>
      <c r="AI25" s="73">
        <v>8.4489999999999998</v>
      </c>
      <c r="AJ25" s="73">
        <v>22.373000000000001</v>
      </c>
      <c r="AK25" s="73">
        <v>0</v>
      </c>
      <c r="AL25" s="73">
        <v>0</v>
      </c>
      <c r="AM25" s="73">
        <v>0</v>
      </c>
      <c r="AN25" s="73">
        <v>0</v>
      </c>
      <c r="AO25" s="73">
        <v>0</v>
      </c>
      <c r="AP25" s="73">
        <v>0</v>
      </c>
      <c r="AQ25" s="73">
        <v>0</v>
      </c>
      <c r="AR25" s="73">
        <v>4.335</v>
      </c>
      <c r="AS25" s="73">
        <v>161.11799999999999</v>
      </c>
      <c r="AT25" s="73">
        <v>17.763999999999999</v>
      </c>
      <c r="AU25" s="73">
        <v>0</v>
      </c>
      <c r="AV25" s="73">
        <v>13.284000000000001</v>
      </c>
      <c r="AW25" s="73">
        <v>5.3310000000000004</v>
      </c>
      <c r="AX25" s="73">
        <v>0</v>
      </c>
      <c r="AY25" s="73">
        <v>0</v>
      </c>
      <c r="AZ25" s="73">
        <v>0</v>
      </c>
      <c r="BA25" s="73">
        <v>14.4</v>
      </c>
      <c r="BB25" s="73">
        <v>0</v>
      </c>
      <c r="BC25" s="73">
        <v>41.628999999999998</v>
      </c>
      <c r="BD25" s="73">
        <v>28.512</v>
      </c>
      <c r="BE25" s="73">
        <v>97.263999999999996</v>
      </c>
      <c r="BF25" s="73">
        <v>0</v>
      </c>
      <c r="BG25" s="73">
        <v>0</v>
      </c>
      <c r="BH25" s="73">
        <v>0</v>
      </c>
      <c r="BI25" s="73">
        <v>0</v>
      </c>
      <c r="BJ25" s="73">
        <v>0</v>
      </c>
      <c r="BK25" s="73">
        <v>0</v>
      </c>
      <c r="BL25" s="73">
        <v>0</v>
      </c>
      <c r="BM25" s="73">
        <v>10.51</v>
      </c>
      <c r="BN25" s="73">
        <v>0</v>
      </c>
      <c r="BO25" s="73">
        <v>0</v>
      </c>
      <c r="BP25" s="73">
        <v>0</v>
      </c>
      <c r="BQ25" s="73">
        <v>0</v>
      </c>
      <c r="BR25" s="73">
        <v>0</v>
      </c>
      <c r="BS25" s="73">
        <v>0</v>
      </c>
      <c r="BT25" s="73">
        <v>0</v>
      </c>
      <c r="BU25" s="73">
        <v>0</v>
      </c>
      <c r="BV25" s="73">
        <v>0</v>
      </c>
      <c r="BW25" s="73">
        <v>0</v>
      </c>
      <c r="BX25" s="73">
        <v>0</v>
      </c>
      <c r="BY25" s="73">
        <v>0</v>
      </c>
      <c r="BZ25" s="73">
        <v>13.882999999999999</v>
      </c>
      <c r="CA25" s="73">
        <v>0</v>
      </c>
      <c r="CB25" s="73">
        <v>0</v>
      </c>
      <c r="CC25" s="73">
        <v>0</v>
      </c>
      <c r="CD25" s="73">
        <v>0</v>
      </c>
      <c r="CE25" s="73">
        <v>0</v>
      </c>
      <c r="CF25" s="73">
        <v>0</v>
      </c>
      <c r="CG25" s="73">
        <v>0</v>
      </c>
      <c r="CH25" s="73">
        <v>0</v>
      </c>
      <c r="CI25" s="73">
        <v>1.6259999999999999</v>
      </c>
      <c r="CJ25" s="73">
        <v>0</v>
      </c>
      <c r="CK25" s="73">
        <v>2.7679999999999998</v>
      </c>
      <c r="CL25" s="73">
        <v>6.4740000000000002</v>
      </c>
      <c r="CM25" s="73">
        <v>10.285</v>
      </c>
      <c r="CN25" s="73">
        <v>29.658000000000001</v>
      </c>
      <c r="CO25" s="73">
        <v>0</v>
      </c>
      <c r="CP25" s="73">
        <v>0</v>
      </c>
      <c r="CQ25" s="73">
        <v>0</v>
      </c>
      <c r="CR25" s="73">
        <v>0</v>
      </c>
      <c r="CS25" s="73">
        <v>178.32083</v>
      </c>
      <c r="CT25" s="73">
        <v>0</v>
      </c>
      <c r="CU25" s="73">
        <v>0</v>
      </c>
      <c r="CV25" s="73">
        <v>0</v>
      </c>
      <c r="CW25" s="73">
        <v>0</v>
      </c>
      <c r="CX25" s="73">
        <v>0</v>
      </c>
      <c r="CY25" s="73">
        <v>0</v>
      </c>
      <c r="CZ25" s="73">
        <v>0</v>
      </c>
      <c r="DA25" s="73">
        <v>0</v>
      </c>
      <c r="DB25" s="73">
        <v>12.241</v>
      </c>
      <c r="DC25" s="73">
        <v>0</v>
      </c>
      <c r="DD25" s="73">
        <v>0</v>
      </c>
      <c r="DE25" s="73">
        <v>0</v>
      </c>
      <c r="DF25" s="73">
        <v>0</v>
      </c>
      <c r="DG25" s="73">
        <v>0</v>
      </c>
      <c r="DH25" s="73">
        <v>0</v>
      </c>
      <c r="DI25" s="73">
        <v>0</v>
      </c>
      <c r="DJ25" s="73">
        <v>4.335</v>
      </c>
      <c r="DK25" s="73">
        <v>0</v>
      </c>
      <c r="DL25" s="73">
        <v>0</v>
      </c>
      <c r="DM25" s="73">
        <v>0</v>
      </c>
      <c r="DN25" s="73">
        <v>0</v>
      </c>
      <c r="DO25" s="73">
        <v>0</v>
      </c>
      <c r="DP25" s="73">
        <v>0</v>
      </c>
      <c r="DQ25" s="73">
        <v>0</v>
      </c>
      <c r="DR25" s="73">
        <v>0</v>
      </c>
      <c r="DS25" s="73">
        <v>12.568</v>
      </c>
      <c r="DT25" s="73">
        <v>0</v>
      </c>
      <c r="DU25" s="73">
        <v>0</v>
      </c>
      <c r="DV25" s="73">
        <v>0</v>
      </c>
      <c r="DW25" s="73">
        <v>0</v>
      </c>
      <c r="DX25" s="73">
        <v>0</v>
      </c>
      <c r="DY25" s="73">
        <v>0</v>
      </c>
      <c r="DZ25" s="73">
        <v>0</v>
      </c>
      <c r="EA25" s="73">
        <v>0</v>
      </c>
      <c r="EB25" s="73">
        <v>0</v>
      </c>
      <c r="EC25" s="73">
        <v>0</v>
      </c>
      <c r="ED25" s="73">
        <v>0</v>
      </c>
      <c r="EE25" s="73">
        <v>0</v>
      </c>
      <c r="EF25" s="73">
        <v>0</v>
      </c>
      <c r="EG25" s="73">
        <v>0</v>
      </c>
      <c r="EH25" s="73">
        <v>2.7370000000000001</v>
      </c>
      <c r="EI25" s="73">
        <v>0</v>
      </c>
      <c r="EJ25" s="73">
        <v>8.4489999999999998</v>
      </c>
      <c r="EK25" s="73">
        <v>22.373000000000001</v>
      </c>
      <c r="EL25" s="73">
        <v>0</v>
      </c>
      <c r="EM25" s="73">
        <v>0</v>
      </c>
      <c r="EN25" s="73">
        <v>0</v>
      </c>
      <c r="EO25" s="73">
        <v>0</v>
      </c>
      <c r="EP25" s="73">
        <v>0</v>
      </c>
      <c r="EQ25" s="73">
        <v>0</v>
      </c>
      <c r="ER25" s="73">
        <v>0</v>
      </c>
      <c r="ES25" s="73">
        <v>0</v>
      </c>
      <c r="ET25" s="73">
        <v>161.11799999999999</v>
      </c>
      <c r="EU25" s="73">
        <v>17.763999999999999</v>
      </c>
      <c r="EV25" s="73">
        <v>0</v>
      </c>
      <c r="EW25" s="73">
        <v>13.284000000000001</v>
      </c>
      <c r="EX25" s="73">
        <v>5.3310000000000004</v>
      </c>
      <c r="EY25" s="73">
        <v>0</v>
      </c>
      <c r="EZ25" s="73">
        <v>0</v>
      </c>
      <c r="FA25" s="73">
        <v>0</v>
      </c>
      <c r="FB25" s="73">
        <v>14.4</v>
      </c>
      <c r="FC25" s="73">
        <v>0</v>
      </c>
      <c r="FD25" s="73">
        <v>41.628999999999998</v>
      </c>
      <c r="FE25" s="73">
        <v>28.512</v>
      </c>
      <c r="FF25" s="73">
        <v>97.263999999999996</v>
      </c>
      <c r="FG25" s="73">
        <v>0</v>
      </c>
      <c r="FH25" s="73">
        <v>0</v>
      </c>
      <c r="FI25" s="73">
        <v>0</v>
      </c>
      <c r="FJ25" s="73">
        <v>0</v>
      </c>
      <c r="FK25" s="73">
        <v>0</v>
      </c>
      <c r="FL25" s="73">
        <v>0</v>
      </c>
      <c r="FM25" s="73">
        <v>0</v>
      </c>
      <c r="FN25" s="73">
        <v>10.51</v>
      </c>
      <c r="FO25" s="73">
        <v>0</v>
      </c>
      <c r="FP25" s="73">
        <v>0</v>
      </c>
      <c r="FQ25" s="73">
        <v>0</v>
      </c>
      <c r="FR25" s="73">
        <v>0</v>
      </c>
      <c r="FS25" s="73">
        <v>0</v>
      </c>
      <c r="FT25" s="73">
        <v>0</v>
      </c>
      <c r="FU25" s="73">
        <v>0</v>
      </c>
      <c r="FV25" s="73">
        <v>0</v>
      </c>
      <c r="FW25" s="73">
        <v>0</v>
      </c>
      <c r="FX25" s="73">
        <v>0</v>
      </c>
      <c r="FY25" s="73">
        <v>0</v>
      </c>
      <c r="FZ25" s="73">
        <v>0</v>
      </c>
      <c r="GA25" s="73">
        <v>13.882999999999999</v>
      </c>
      <c r="GB25" s="73">
        <v>0</v>
      </c>
      <c r="GC25" s="73">
        <v>0</v>
      </c>
      <c r="GD25" s="73">
        <v>0</v>
      </c>
      <c r="GE25" s="73">
        <v>0</v>
      </c>
      <c r="GF25" s="73">
        <v>0</v>
      </c>
      <c r="GG25" s="73">
        <v>0</v>
      </c>
      <c r="GH25" s="73">
        <v>0</v>
      </c>
      <c r="GI25" s="73">
        <v>0</v>
      </c>
      <c r="GJ25" s="73">
        <v>1.6259999999999999</v>
      </c>
      <c r="GK25" s="73">
        <v>0</v>
      </c>
      <c r="GL25" s="73">
        <v>2.7679999999999998</v>
      </c>
      <c r="GM25" s="73">
        <v>6.4740000000000002</v>
      </c>
      <c r="GN25" s="73">
        <v>10.285</v>
      </c>
      <c r="GO25" s="73">
        <v>29.658000000000001</v>
      </c>
      <c r="GP25" s="73">
        <v>0</v>
      </c>
      <c r="GQ25" s="73">
        <v>0</v>
      </c>
      <c r="GR25" s="73">
        <v>0</v>
      </c>
      <c r="GS25" s="73">
        <v>0</v>
      </c>
      <c r="GT25" s="73">
        <v>178.32083</v>
      </c>
      <c r="GU25" s="73">
        <v>0</v>
      </c>
      <c r="GV25" s="73">
        <v>0</v>
      </c>
      <c r="GW25" s="73">
        <v>0</v>
      </c>
      <c r="GX25" s="73">
        <v>0</v>
      </c>
      <c r="GY25" s="73">
        <v>0</v>
      </c>
      <c r="GZ25" s="73">
        <v>0</v>
      </c>
      <c r="HA25" s="73">
        <v>0</v>
      </c>
      <c r="HB25" s="73">
        <v>0</v>
      </c>
      <c r="HC25" s="73">
        <v>12.241</v>
      </c>
      <c r="HD25" s="73">
        <v>0</v>
      </c>
      <c r="HE25" s="73">
        <v>0</v>
      </c>
      <c r="HF25" s="73">
        <v>4.335</v>
      </c>
      <c r="HG25" s="73">
        <v>0</v>
      </c>
      <c r="HH25" s="73">
        <v>0</v>
      </c>
      <c r="HI25" s="73">
        <v>0</v>
      </c>
      <c r="HJ25" s="73">
        <v>0</v>
      </c>
      <c r="HK25" s="73">
        <v>46.127000000000002</v>
      </c>
      <c r="HL25" s="73">
        <v>161.11799999999999</v>
      </c>
      <c r="HM25" s="73">
        <v>36.378999999999998</v>
      </c>
      <c r="HN25" s="73">
        <v>181.80500000000001</v>
      </c>
      <c r="HO25" s="73">
        <v>10.51</v>
      </c>
      <c r="HP25" s="73">
        <v>0</v>
      </c>
      <c r="HQ25" s="73">
        <v>13.882999999999999</v>
      </c>
      <c r="HR25" s="73">
        <v>0</v>
      </c>
      <c r="HS25" s="73">
        <v>0</v>
      </c>
      <c r="HT25" s="73">
        <v>4.3940000000000001</v>
      </c>
      <c r="HU25" s="73">
        <v>16.759</v>
      </c>
      <c r="HV25" s="73">
        <v>29.658000000000001</v>
      </c>
      <c r="HW25" s="73">
        <v>0</v>
      </c>
      <c r="HX25" s="73">
        <v>178.32083</v>
      </c>
      <c r="HY25" s="73">
        <v>12.241</v>
      </c>
      <c r="HZ25" s="73">
        <v>0</v>
      </c>
      <c r="IA25" s="73">
        <v>4.335</v>
      </c>
      <c r="IB25" s="73">
        <v>0</v>
      </c>
      <c r="IC25" s="73">
        <v>0</v>
      </c>
      <c r="ID25" s="73">
        <v>0</v>
      </c>
      <c r="IE25" s="73">
        <v>0</v>
      </c>
      <c r="IF25" s="73">
        <v>46.127000000000002</v>
      </c>
      <c r="IG25" s="73">
        <v>165.453</v>
      </c>
      <c r="IH25" s="73">
        <v>36.378999999999998</v>
      </c>
      <c r="II25" s="73">
        <v>181.80500000000001</v>
      </c>
      <c r="IJ25" s="73">
        <v>10.51</v>
      </c>
      <c r="IK25" s="73">
        <v>0</v>
      </c>
      <c r="IL25" s="73">
        <v>13.882999999999999</v>
      </c>
      <c r="IM25" s="73">
        <v>0</v>
      </c>
      <c r="IN25" s="73">
        <v>0</v>
      </c>
      <c r="IO25" s="73">
        <v>4.3940000000000001</v>
      </c>
      <c r="IP25" s="73">
        <v>16.759</v>
      </c>
      <c r="IQ25" s="73">
        <v>29.658000000000001</v>
      </c>
      <c r="IR25" s="73">
        <v>0</v>
      </c>
      <c r="IS25" s="73">
        <v>178.32083</v>
      </c>
      <c r="IT25" s="73">
        <v>12.241</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1</v>
      </c>
      <c r="JW25" s="71">
        <v>1</v>
      </c>
      <c r="JX25" s="71">
        <v>0</v>
      </c>
      <c r="JY25" s="71">
        <v>0</v>
      </c>
      <c r="JZ25" s="71">
        <v>0</v>
      </c>
      <c r="KA25" s="71">
        <v>0</v>
      </c>
      <c r="KB25" s="71">
        <v>0</v>
      </c>
      <c r="KC25" s="71">
        <v>0</v>
      </c>
      <c r="KD25" s="71">
        <v>0</v>
      </c>
      <c r="KE25" s="71">
        <v>2</v>
      </c>
      <c r="KF25" s="71">
        <v>3</v>
      </c>
      <c r="KG25" s="71">
        <v>2</v>
      </c>
      <c r="KH25" s="71">
        <v>0</v>
      </c>
      <c r="KI25" s="71">
        <v>3</v>
      </c>
      <c r="KJ25" s="71">
        <v>1</v>
      </c>
      <c r="KK25" s="71">
        <v>0</v>
      </c>
      <c r="KL25" s="71">
        <v>0</v>
      </c>
      <c r="KM25" s="71">
        <v>0</v>
      </c>
      <c r="KN25" s="71">
        <v>1</v>
      </c>
      <c r="KO25" s="71">
        <v>0</v>
      </c>
      <c r="KP25" s="71">
        <v>9</v>
      </c>
      <c r="KQ25" s="71">
        <v>5</v>
      </c>
      <c r="KR25" s="71">
        <v>5</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1</v>
      </c>
      <c r="LW25" s="71">
        <v>0</v>
      </c>
      <c r="LX25" s="71">
        <v>1</v>
      </c>
      <c r="LY25" s="71">
        <v>2</v>
      </c>
      <c r="LZ25" s="71">
        <v>2</v>
      </c>
      <c r="MA25" s="71">
        <v>4</v>
      </c>
      <c r="MB25" s="71">
        <v>0</v>
      </c>
      <c r="MC25" s="71">
        <v>0</v>
      </c>
      <c r="MD25" s="71">
        <v>0</v>
      </c>
      <c r="ME25" s="71">
        <v>0</v>
      </c>
      <c r="MF25" s="71">
        <v>7</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2</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1</v>
      </c>
      <c r="NX25" s="71">
        <v>1</v>
      </c>
      <c r="NY25" s="71">
        <v>0</v>
      </c>
      <c r="NZ25" s="71">
        <v>0</v>
      </c>
      <c r="OA25" s="71">
        <v>0</v>
      </c>
      <c r="OB25" s="71">
        <v>0</v>
      </c>
      <c r="OC25" s="71">
        <v>0</v>
      </c>
      <c r="OD25" s="71">
        <v>0</v>
      </c>
      <c r="OE25" s="71">
        <v>0</v>
      </c>
      <c r="OF25" s="71">
        <v>0</v>
      </c>
      <c r="OG25" s="71">
        <v>3</v>
      </c>
      <c r="OH25" s="71">
        <v>2</v>
      </c>
      <c r="OI25" s="71">
        <v>0</v>
      </c>
      <c r="OJ25" s="71">
        <v>3</v>
      </c>
      <c r="OK25" s="71">
        <v>1</v>
      </c>
      <c r="OL25" s="71">
        <v>0</v>
      </c>
      <c r="OM25" s="71">
        <v>0</v>
      </c>
      <c r="ON25" s="71">
        <v>0</v>
      </c>
      <c r="OO25" s="71">
        <v>1</v>
      </c>
      <c r="OP25" s="71">
        <v>0</v>
      </c>
      <c r="OQ25" s="71">
        <v>9</v>
      </c>
      <c r="OR25" s="71">
        <v>5</v>
      </c>
      <c r="OS25" s="71">
        <v>5</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1</v>
      </c>
      <c r="PX25" s="71">
        <v>0</v>
      </c>
      <c r="PY25" s="71">
        <v>1</v>
      </c>
      <c r="PZ25" s="71">
        <v>2</v>
      </c>
      <c r="QA25" s="71">
        <v>2</v>
      </c>
      <c r="QB25" s="71">
        <v>4</v>
      </c>
      <c r="QC25" s="71">
        <v>0</v>
      </c>
      <c r="QD25" s="71">
        <v>0</v>
      </c>
      <c r="QE25" s="71">
        <v>0</v>
      </c>
      <c r="QF25" s="71">
        <v>0</v>
      </c>
      <c r="QG25" s="71">
        <v>7</v>
      </c>
      <c r="QH25" s="71">
        <v>0</v>
      </c>
      <c r="QI25" s="71">
        <v>0</v>
      </c>
      <c r="QJ25" s="71">
        <v>0</v>
      </c>
      <c r="QK25" s="71">
        <v>0</v>
      </c>
      <c r="QL25" s="71">
        <v>0</v>
      </c>
      <c r="QM25" s="71">
        <v>0</v>
      </c>
      <c r="QN25" s="71">
        <v>0</v>
      </c>
      <c r="QO25" s="71">
        <v>0</v>
      </c>
      <c r="QP25" s="71">
        <v>1</v>
      </c>
      <c r="QQ25" s="71">
        <v>0</v>
      </c>
      <c r="QR25" s="71">
        <v>0</v>
      </c>
      <c r="QS25" s="71">
        <v>2</v>
      </c>
      <c r="QT25" s="71">
        <v>0</v>
      </c>
      <c r="QU25" s="71">
        <v>0</v>
      </c>
      <c r="QV25" s="71">
        <v>0</v>
      </c>
      <c r="QW25" s="71">
        <v>0</v>
      </c>
      <c r="QX25" s="71">
        <v>5</v>
      </c>
      <c r="QY25" s="71">
        <v>3</v>
      </c>
      <c r="QZ25" s="71">
        <v>6</v>
      </c>
      <c r="RA25" s="71">
        <v>20</v>
      </c>
      <c r="RB25" s="71">
        <v>2</v>
      </c>
      <c r="RC25" s="71">
        <v>0</v>
      </c>
      <c r="RD25" s="71">
        <v>2</v>
      </c>
      <c r="RE25" s="71">
        <v>0</v>
      </c>
      <c r="RF25" s="71">
        <v>0</v>
      </c>
      <c r="RG25" s="71">
        <v>2</v>
      </c>
      <c r="RH25" s="71">
        <v>4</v>
      </c>
      <c r="RI25" s="71">
        <v>4</v>
      </c>
      <c r="RJ25" s="71">
        <v>0</v>
      </c>
      <c r="RK25" s="71">
        <v>7</v>
      </c>
      <c r="RL25" s="71">
        <v>1</v>
      </c>
      <c r="RM25" s="71">
        <v>0</v>
      </c>
      <c r="RN25" s="71">
        <v>2</v>
      </c>
      <c r="RO25" s="71">
        <v>0</v>
      </c>
      <c r="RP25" s="71">
        <v>0</v>
      </c>
      <c r="RQ25" s="71">
        <v>0</v>
      </c>
      <c r="RR25" s="71">
        <v>0</v>
      </c>
      <c r="RS25" s="71">
        <v>5</v>
      </c>
      <c r="RT25" s="71">
        <v>5</v>
      </c>
      <c r="RU25" s="71">
        <v>6</v>
      </c>
      <c r="RV25" s="71">
        <v>20</v>
      </c>
      <c r="RW25" s="71">
        <v>2</v>
      </c>
      <c r="RX25" s="71">
        <v>0</v>
      </c>
      <c r="RY25" s="71">
        <v>2</v>
      </c>
      <c r="RZ25" s="71">
        <v>0</v>
      </c>
      <c r="SA25" s="71">
        <v>0</v>
      </c>
      <c r="SB25" s="71">
        <v>2</v>
      </c>
      <c r="SC25" s="71">
        <v>4</v>
      </c>
      <c r="SD25" s="71">
        <v>4</v>
      </c>
      <c r="SE25" s="71">
        <v>0</v>
      </c>
      <c r="SF25" s="71">
        <v>7</v>
      </c>
      <c r="SG25" s="71">
        <v>1</v>
      </c>
      <c r="SH25" s="71">
        <v>0</v>
      </c>
    </row>
    <row r="26" spans="1:502">
      <c r="A26" s="16" t="s">
        <v>1992</v>
      </c>
      <c r="B26" s="70">
        <v>18</v>
      </c>
      <c r="C26" s="70">
        <v>18</v>
      </c>
      <c r="D26" s="70">
        <v>1</v>
      </c>
      <c r="E26" s="70">
        <v>2021</v>
      </c>
      <c r="F26" s="70" t="s">
        <v>160</v>
      </c>
      <c r="G26" s="1073" t="s">
        <v>1974</v>
      </c>
      <c r="H26" s="70" t="s">
        <v>1975</v>
      </c>
      <c r="I26" s="1066"/>
      <c r="J26" s="73">
        <v>0</v>
      </c>
      <c r="K26" s="73">
        <v>0</v>
      </c>
      <c r="L26" s="73">
        <v>0</v>
      </c>
      <c r="M26" s="73">
        <v>0</v>
      </c>
      <c r="N26" s="73">
        <v>0</v>
      </c>
      <c r="O26" s="73">
        <v>0</v>
      </c>
      <c r="P26" s="73">
        <v>0</v>
      </c>
      <c r="Q26" s="73">
        <v>0</v>
      </c>
      <c r="R26" s="73">
        <v>11.872</v>
      </c>
      <c r="S26" s="73">
        <v>0</v>
      </c>
      <c r="T26" s="73">
        <v>0</v>
      </c>
      <c r="U26" s="73">
        <v>0</v>
      </c>
      <c r="V26" s="73">
        <v>0</v>
      </c>
      <c r="W26" s="73">
        <v>0</v>
      </c>
      <c r="X26" s="73">
        <v>0</v>
      </c>
      <c r="Y26" s="73">
        <v>0</v>
      </c>
      <c r="Z26" s="73">
        <v>0</v>
      </c>
      <c r="AA26" s="73">
        <v>0</v>
      </c>
      <c r="AB26" s="73">
        <v>0</v>
      </c>
      <c r="AC26" s="73">
        <v>0</v>
      </c>
      <c r="AD26" s="73">
        <v>0</v>
      </c>
      <c r="AE26" s="73">
        <v>0</v>
      </c>
      <c r="AF26" s="73">
        <v>0</v>
      </c>
      <c r="AG26" s="73">
        <v>2.633</v>
      </c>
      <c r="AH26" s="73">
        <v>0</v>
      </c>
      <c r="AI26" s="73">
        <v>8.2289999999999992</v>
      </c>
      <c r="AJ26" s="73">
        <v>21.648</v>
      </c>
      <c r="AK26" s="73">
        <v>0</v>
      </c>
      <c r="AL26" s="73">
        <v>0</v>
      </c>
      <c r="AM26" s="73">
        <v>0</v>
      </c>
      <c r="AN26" s="73">
        <v>0</v>
      </c>
      <c r="AO26" s="73">
        <v>0</v>
      </c>
      <c r="AP26" s="73">
        <v>0</v>
      </c>
      <c r="AQ26" s="73">
        <v>0</v>
      </c>
      <c r="AR26" s="73">
        <v>35.966000000000001</v>
      </c>
      <c r="AS26" s="73">
        <v>160.64599999999999</v>
      </c>
      <c r="AT26" s="73">
        <v>16.643000000000001</v>
      </c>
      <c r="AU26" s="73">
        <v>0</v>
      </c>
      <c r="AV26" s="73">
        <v>12.048999999999999</v>
      </c>
      <c r="AW26" s="73">
        <v>4.7759999999999998</v>
      </c>
      <c r="AX26" s="73">
        <v>0</v>
      </c>
      <c r="AY26" s="73">
        <v>0</v>
      </c>
      <c r="AZ26" s="73">
        <v>0</v>
      </c>
      <c r="BA26" s="73">
        <v>19.762</v>
      </c>
      <c r="BB26" s="73">
        <v>0</v>
      </c>
      <c r="BC26" s="73">
        <v>41.037999999999997</v>
      </c>
      <c r="BD26" s="73">
        <v>24.451000000000001</v>
      </c>
      <c r="BE26" s="73">
        <v>93.103999999999999</v>
      </c>
      <c r="BF26" s="73">
        <v>0</v>
      </c>
      <c r="BG26" s="73">
        <v>0</v>
      </c>
      <c r="BH26" s="73">
        <v>0</v>
      </c>
      <c r="BI26" s="73">
        <v>0</v>
      </c>
      <c r="BJ26" s="73">
        <v>0</v>
      </c>
      <c r="BK26" s="73">
        <v>0</v>
      </c>
      <c r="BL26" s="73">
        <v>0</v>
      </c>
      <c r="BM26" s="73">
        <v>10.391999999999999</v>
      </c>
      <c r="BN26" s="73">
        <v>0</v>
      </c>
      <c r="BO26" s="73">
        <v>0</v>
      </c>
      <c r="BP26" s="73">
        <v>0</v>
      </c>
      <c r="BQ26" s="73">
        <v>0</v>
      </c>
      <c r="BR26" s="73">
        <v>0</v>
      </c>
      <c r="BS26" s="73">
        <v>0</v>
      </c>
      <c r="BT26" s="73">
        <v>0</v>
      </c>
      <c r="BU26" s="73">
        <v>0</v>
      </c>
      <c r="BV26" s="73">
        <v>0</v>
      </c>
      <c r="BW26" s="73">
        <v>0</v>
      </c>
      <c r="BX26" s="73">
        <v>0</v>
      </c>
      <c r="BY26" s="73">
        <v>0</v>
      </c>
      <c r="BZ26" s="73">
        <v>15.609</v>
      </c>
      <c r="CA26" s="73">
        <v>0</v>
      </c>
      <c r="CB26" s="73">
        <v>0</v>
      </c>
      <c r="CC26" s="73">
        <v>0</v>
      </c>
      <c r="CD26" s="73">
        <v>0</v>
      </c>
      <c r="CE26" s="73">
        <v>0</v>
      </c>
      <c r="CF26" s="73">
        <v>0</v>
      </c>
      <c r="CG26" s="73">
        <v>0</v>
      </c>
      <c r="CH26" s="73">
        <v>0</v>
      </c>
      <c r="CI26" s="73">
        <v>1.5429999999999999</v>
      </c>
      <c r="CJ26" s="73">
        <v>0</v>
      </c>
      <c r="CK26" s="73">
        <v>2.9870000000000001</v>
      </c>
      <c r="CL26" s="73">
        <v>7.17</v>
      </c>
      <c r="CM26" s="73">
        <v>7.45</v>
      </c>
      <c r="CN26" s="73">
        <v>17.881</v>
      </c>
      <c r="CO26" s="73">
        <v>0</v>
      </c>
      <c r="CP26" s="73">
        <v>0</v>
      </c>
      <c r="CQ26" s="73">
        <v>0</v>
      </c>
      <c r="CR26" s="73">
        <v>0</v>
      </c>
      <c r="CS26" s="73">
        <v>178.185</v>
      </c>
      <c r="CT26" s="73">
        <v>0</v>
      </c>
      <c r="CU26" s="73">
        <v>0</v>
      </c>
      <c r="CV26" s="73">
        <v>0</v>
      </c>
      <c r="CW26" s="73">
        <v>0</v>
      </c>
      <c r="CX26" s="73">
        <v>0</v>
      </c>
      <c r="CY26" s="73">
        <v>0</v>
      </c>
      <c r="CZ26" s="73">
        <v>0</v>
      </c>
      <c r="DA26" s="73">
        <v>0</v>
      </c>
      <c r="DB26" s="73">
        <v>13.13</v>
      </c>
      <c r="DC26" s="73">
        <v>0</v>
      </c>
      <c r="DD26" s="73">
        <v>0</v>
      </c>
      <c r="DE26" s="73">
        <v>0</v>
      </c>
      <c r="DF26" s="73">
        <v>0</v>
      </c>
      <c r="DG26" s="73">
        <v>0</v>
      </c>
      <c r="DH26" s="73">
        <v>0</v>
      </c>
      <c r="DI26" s="73">
        <v>0</v>
      </c>
      <c r="DJ26" s="73">
        <v>35.966000000000001</v>
      </c>
      <c r="DK26" s="73">
        <v>0</v>
      </c>
      <c r="DL26" s="73">
        <v>0</v>
      </c>
      <c r="DM26" s="73">
        <v>0</v>
      </c>
      <c r="DN26" s="73">
        <v>0</v>
      </c>
      <c r="DO26" s="73">
        <v>0</v>
      </c>
      <c r="DP26" s="73">
        <v>0</v>
      </c>
      <c r="DQ26" s="73">
        <v>0</v>
      </c>
      <c r="DR26" s="73">
        <v>0</v>
      </c>
      <c r="DS26" s="73">
        <v>11.872</v>
      </c>
      <c r="DT26" s="73">
        <v>0</v>
      </c>
      <c r="DU26" s="73">
        <v>0</v>
      </c>
      <c r="DV26" s="73">
        <v>0</v>
      </c>
      <c r="DW26" s="73">
        <v>0</v>
      </c>
      <c r="DX26" s="73">
        <v>0</v>
      </c>
      <c r="DY26" s="73">
        <v>0</v>
      </c>
      <c r="DZ26" s="73">
        <v>0</v>
      </c>
      <c r="EA26" s="73">
        <v>0</v>
      </c>
      <c r="EB26" s="73">
        <v>0</v>
      </c>
      <c r="EC26" s="73">
        <v>0</v>
      </c>
      <c r="ED26" s="73">
        <v>0</v>
      </c>
      <c r="EE26" s="73">
        <v>0</v>
      </c>
      <c r="EF26" s="73">
        <v>0</v>
      </c>
      <c r="EG26" s="73">
        <v>0</v>
      </c>
      <c r="EH26" s="73">
        <v>2.633</v>
      </c>
      <c r="EI26" s="73">
        <v>0</v>
      </c>
      <c r="EJ26" s="73">
        <v>8.2289999999999992</v>
      </c>
      <c r="EK26" s="73">
        <v>21.648</v>
      </c>
      <c r="EL26" s="73">
        <v>0</v>
      </c>
      <c r="EM26" s="73">
        <v>0</v>
      </c>
      <c r="EN26" s="73">
        <v>0</v>
      </c>
      <c r="EO26" s="73">
        <v>0</v>
      </c>
      <c r="EP26" s="73">
        <v>0</v>
      </c>
      <c r="EQ26" s="73">
        <v>0</v>
      </c>
      <c r="ER26" s="73">
        <v>0</v>
      </c>
      <c r="ES26" s="73">
        <v>0</v>
      </c>
      <c r="ET26" s="73">
        <v>160.64599999999999</v>
      </c>
      <c r="EU26" s="73">
        <v>16.643000000000001</v>
      </c>
      <c r="EV26" s="73">
        <v>0</v>
      </c>
      <c r="EW26" s="73">
        <v>12.048999999999999</v>
      </c>
      <c r="EX26" s="73">
        <v>4.7759999999999998</v>
      </c>
      <c r="EY26" s="73">
        <v>0</v>
      </c>
      <c r="EZ26" s="73">
        <v>0</v>
      </c>
      <c r="FA26" s="73">
        <v>0</v>
      </c>
      <c r="FB26" s="73">
        <v>19.762</v>
      </c>
      <c r="FC26" s="73">
        <v>0</v>
      </c>
      <c r="FD26" s="73">
        <v>41.037999999999997</v>
      </c>
      <c r="FE26" s="73">
        <v>24.451000000000001</v>
      </c>
      <c r="FF26" s="73">
        <v>93.103999999999999</v>
      </c>
      <c r="FG26" s="73">
        <v>0</v>
      </c>
      <c r="FH26" s="73">
        <v>0</v>
      </c>
      <c r="FI26" s="73">
        <v>0</v>
      </c>
      <c r="FJ26" s="73">
        <v>0</v>
      </c>
      <c r="FK26" s="73">
        <v>0</v>
      </c>
      <c r="FL26" s="73">
        <v>0</v>
      </c>
      <c r="FM26" s="73">
        <v>0</v>
      </c>
      <c r="FN26" s="73">
        <v>10.391999999999999</v>
      </c>
      <c r="FO26" s="73">
        <v>0</v>
      </c>
      <c r="FP26" s="73">
        <v>0</v>
      </c>
      <c r="FQ26" s="73">
        <v>0</v>
      </c>
      <c r="FR26" s="73">
        <v>0</v>
      </c>
      <c r="FS26" s="73">
        <v>0</v>
      </c>
      <c r="FT26" s="73">
        <v>0</v>
      </c>
      <c r="FU26" s="73">
        <v>0</v>
      </c>
      <c r="FV26" s="73">
        <v>0</v>
      </c>
      <c r="FW26" s="73">
        <v>0</v>
      </c>
      <c r="FX26" s="73">
        <v>0</v>
      </c>
      <c r="FY26" s="73">
        <v>0</v>
      </c>
      <c r="FZ26" s="73">
        <v>0</v>
      </c>
      <c r="GA26" s="73">
        <v>15.609</v>
      </c>
      <c r="GB26" s="73">
        <v>0</v>
      </c>
      <c r="GC26" s="73">
        <v>0</v>
      </c>
      <c r="GD26" s="73">
        <v>0</v>
      </c>
      <c r="GE26" s="73">
        <v>0</v>
      </c>
      <c r="GF26" s="73">
        <v>0</v>
      </c>
      <c r="GG26" s="73">
        <v>0</v>
      </c>
      <c r="GH26" s="73">
        <v>0</v>
      </c>
      <c r="GI26" s="73">
        <v>0</v>
      </c>
      <c r="GJ26" s="73">
        <v>1.5429999999999999</v>
      </c>
      <c r="GK26" s="73">
        <v>0</v>
      </c>
      <c r="GL26" s="73">
        <v>2.9870000000000001</v>
      </c>
      <c r="GM26" s="73">
        <v>7.17</v>
      </c>
      <c r="GN26" s="73">
        <v>7.45</v>
      </c>
      <c r="GO26" s="73">
        <v>17.881</v>
      </c>
      <c r="GP26" s="73">
        <v>0</v>
      </c>
      <c r="GQ26" s="73">
        <v>0</v>
      </c>
      <c r="GR26" s="73">
        <v>0</v>
      </c>
      <c r="GS26" s="73">
        <v>0</v>
      </c>
      <c r="GT26" s="73">
        <v>178.185</v>
      </c>
      <c r="GU26" s="73">
        <v>0</v>
      </c>
      <c r="GV26" s="73">
        <v>0</v>
      </c>
      <c r="GW26" s="73">
        <v>0</v>
      </c>
      <c r="GX26" s="73">
        <v>0</v>
      </c>
      <c r="GY26" s="73">
        <v>0</v>
      </c>
      <c r="GZ26" s="73">
        <v>0</v>
      </c>
      <c r="HA26" s="73">
        <v>0</v>
      </c>
      <c r="HB26" s="73">
        <v>0</v>
      </c>
      <c r="HC26" s="73">
        <v>13.13</v>
      </c>
      <c r="HD26" s="73">
        <v>0</v>
      </c>
      <c r="HE26" s="73">
        <v>0</v>
      </c>
      <c r="HF26" s="73">
        <v>35.966000000000001</v>
      </c>
      <c r="HG26" s="73">
        <v>0</v>
      </c>
      <c r="HH26" s="73">
        <v>0</v>
      </c>
      <c r="HI26" s="73">
        <v>0</v>
      </c>
      <c r="HJ26" s="73">
        <v>0</v>
      </c>
      <c r="HK26" s="73">
        <v>44.381999999999998</v>
      </c>
      <c r="HL26" s="73">
        <v>160.64599999999999</v>
      </c>
      <c r="HM26" s="73">
        <v>33.468000000000004</v>
      </c>
      <c r="HN26" s="73">
        <v>178.35499999999999</v>
      </c>
      <c r="HO26" s="73">
        <v>10.391999999999999</v>
      </c>
      <c r="HP26" s="73">
        <v>0</v>
      </c>
      <c r="HQ26" s="73">
        <v>15.609</v>
      </c>
      <c r="HR26" s="73">
        <v>0</v>
      </c>
      <c r="HS26" s="73">
        <v>0</v>
      </c>
      <c r="HT26" s="73">
        <v>4.53</v>
      </c>
      <c r="HU26" s="73">
        <v>14.62</v>
      </c>
      <c r="HV26" s="73">
        <v>17.881</v>
      </c>
      <c r="HW26" s="73">
        <v>0</v>
      </c>
      <c r="HX26" s="73">
        <v>178.185</v>
      </c>
      <c r="HY26" s="73">
        <v>13.13</v>
      </c>
      <c r="HZ26" s="73">
        <v>0</v>
      </c>
      <c r="IA26" s="73">
        <v>35.966000000000001</v>
      </c>
      <c r="IB26" s="73">
        <v>0</v>
      </c>
      <c r="IC26" s="73">
        <v>0</v>
      </c>
      <c r="ID26" s="73">
        <v>0</v>
      </c>
      <c r="IE26" s="73">
        <v>0</v>
      </c>
      <c r="IF26" s="73">
        <v>44.381999999999998</v>
      </c>
      <c r="IG26" s="73">
        <v>196.61199999999999</v>
      </c>
      <c r="IH26" s="73">
        <v>33.468000000000004</v>
      </c>
      <c r="II26" s="73">
        <v>178.35499999999999</v>
      </c>
      <c r="IJ26" s="73">
        <v>10.391999999999999</v>
      </c>
      <c r="IK26" s="73">
        <v>0</v>
      </c>
      <c r="IL26" s="73">
        <v>15.609</v>
      </c>
      <c r="IM26" s="73">
        <v>0</v>
      </c>
      <c r="IN26" s="73">
        <v>0</v>
      </c>
      <c r="IO26" s="73">
        <v>4.53</v>
      </c>
      <c r="IP26" s="73">
        <v>14.62</v>
      </c>
      <c r="IQ26" s="73">
        <v>17.881</v>
      </c>
      <c r="IR26" s="73">
        <v>0</v>
      </c>
      <c r="IS26" s="73">
        <v>178.185</v>
      </c>
      <c r="IT26" s="73">
        <v>13.13</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1</v>
      </c>
      <c r="JW26" s="71">
        <v>1</v>
      </c>
      <c r="JX26" s="71">
        <v>0</v>
      </c>
      <c r="JY26" s="71">
        <v>0</v>
      </c>
      <c r="JZ26" s="71">
        <v>0</v>
      </c>
      <c r="KA26" s="71">
        <v>0</v>
      </c>
      <c r="KB26" s="71">
        <v>0</v>
      </c>
      <c r="KC26" s="71">
        <v>0</v>
      </c>
      <c r="KD26" s="71">
        <v>0</v>
      </c>
      <c r="KE26" s="71">
        <v>2</v>
      </c>
      <c r="KF26" s="71">
        <v>3</v>
      </c>
      <c r="KG26" s="71">
        <v>2</v>
      </c>
      <c r="KH26" s="71">
        <v>0</v>
      </c>
      <c r="KI26" s="71">
        <v>2</v>
      </c>
      <c r="KJ26" s="71">
        <v>1</v>
      </c>
      <c r="KK26" s="71">
        <v>0</v>
      </c>
      <c r="KL26" s="71">
        <v>0</v>
      </c>
      <c r="KM26" s="71">
        <v>0</v>
      </c>
      <c r="KN26" s="71">
        <v>1</v>
      </c>
      <c r="KO26" s="71">
        <v>0</v>
      </c>
      <c r="KP26" s="71">
        <v>9</v>
      </c>
      <c r="KQ26" s="71">
        <v>4</v>
      </c>
      <c r="KR26" s="71">
        <v>6</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3</v>
      </c>
      <c r="LN26" s="71">
        <v>0</v>
      </c>
      <c r="LO26" s="71">
        <v>0</v>
      </c>
      <c r="LP26" s="71">
        <v>0</v>
      </c>
      <c r="LQ26" s="71">
        <v>0</v>
      </c>
      <c r="LR26" s="71">
        <v>0</v>
      </c>
      <c r="LS26" s="71">
        <v>0</v>
      </c>
      <c r="LT26" s="71">
        <v>0</v>
      </c>
      <c r="LU26" s="71">
        <v>0</v>
      </c>
      <c r="LV26" s="71">
        <v>1</v>
      </c>
      <c r="LW26" s="71">
        <v>0</v>
      </c>
      <c r="LX26" s="71">
        <v>1</v>
      </c>
      <c r="LY26" s="71">
        <v>2</v>
      </c>
      <c r="LZ26" s="71">
        <v>2</v>
      </c>
      <c r="MA26" s="71">
        <v>3</v>
      </c>
      <c r="MB26" s="71">
        <v>0</v>
      </c>
      <c r="MC26" s="71">
        <v>0</v>
      </c>
      <c r="MD26" s="71">
        <v>0</v>
      </c>
      <c r="ME26" s="71">
        <v>0</v>
      </c>
      <c r="MF26" s="71">
        <v>7</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2</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1</v>
      </c>
      <c r="NX26" s="71">
        <v>1</v>
      </c>
      <c r="NY26" s="71">
        <v>0</v>
      </c>
      <c r="NZ26" s="71">
        <v>0</v>
      </c>
      <c r="OA26" s="71">
        <v>0</v>
      </c>
      <c r="OB26" s="71">
        <v>0</v>
      </c>
      <c r="OC26" s="71">
        <v>0</v>
      </c>
      <c r="OD26" s="71">
        <v>0</v>
      </c>
      <c r="OE26" s="71">
        <v>0</v>
      </c>
      <c r="OF26" s="71">
        <v>0</v>
      </c>
      <c r="OG26" s="71">
        <v>3</v>
      </c>
      <c r="OH26" s="71">
        <v>2</v>
      </c>
      <c r="OI26" s="71">
        <v>0</v>
      </c>
      <c r="OJ26" s="71">
        <v>2</v>
      </c>
      <c r="OK26" s="71">
        <v>1</v>
      </c>
      <c r="OL26" s="71">
        <v>0</v>
      </c>
      <c r="OM26" s="71">
        <v>0</v>
      </c>
      <c r="ON26" s="71">
        <v>0</v>
      </c>
      <c r="OO26" s="71">
        <v>1</v>
      </c>
      <c r="OP26" s="71">
        <v>0</v>
      </c>
      <c r="OQ26" s="71">
        <v>9</v>
      </c>
      <c r="OR26" s="71">
        <v>4</v>
      </c>
      <c r="OS26" s="71">
        <v>6</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3</v>
      </c>
      <c r="PO26" s="71">
        <v>0</v>
      </c>
      <c r="PP26" s="71">
        <v>0</v>
      </c>
      <c r="PQ26" s="71">
        <v>0</v>
      </c>
      <c r="PR26" s="71">
        <v>0</v>
      </c>
      <c r="PS26" s="71">
        <v>0</v>
      </c>
      <c r="PT26" s="71">
        <v>0</v>
      </c>
      <c r="PU26" s="71">
        <v>0</v>
      </c>
      <c r="PV26" s="71">
        <v>0</v>
      </c>
      <c r="PW26" s="71">
        <v>1</v>
      </c>
      <c r="PX26" s="71">
        <v>0</v>
      </c>
      <c r="PY26" s="71">
        <v>1</v>
      </c>
      <c r="PZ26" s="71">
        <v>2</v>
      </c>
      <c r="QA26" s="71">
        <v>2</v>
      </c>
      <c r="QB26" s="71">
        <v>3</v>
      </c>
      <c r="QC26" s="71">
        <v>0</v>
      </c>
      <c r="QD26" s="71">
        <v>0</v>
      </c>
      <c r="QE26" s="71">
        <v>0</v>
      </c>
      <c r="QF26" s="71">
        <v>0</v>
      </c>
      <c r="QG26" s="71">
        <v>7</v>
      </c>
      <c r="QH26" s="71">
        <v>0</v>
      </c>
      <c r="QI26" s="71">
        <v>0</v>
      </c>
      <c r="QJ26" s="71">
        <v>0</v>
      </c>
      <c r="QK26" s="71">
        <v>0</v>
      </c>
      <c r="QL26" s="71">
        <v>0</v>
      </c>
      <c r="QM26" s="71">
        <v>0</v>
      </c>
      <c r="QN26" s="71">
        <v>0</v>
      </c>
      <c r="QO26" s="71">
        <v>0</v>
      </c>
      <c r="QP26" s="71">
        <v>1</v>
      </c>
      <c r="QQ26" s="71">
        <v>0</v>
      </c>
      <c r="QR26" s="71">
        <v>0</v>
      </c>
      <c r="QS26" s="71">
        <v>2</v>
      </c>
      <c r="QT26" s="71">
        <v>0</v>
      </c>
      <c r="QU26" s="71">
        <v>0</v>
      </c>
      <c r="QV26" s="71">
        <v>0</v>
      </c>
      <c r="QW26" s="71">
        <v>0</v>
      </c>
      <c r="QX26" s="71">
        <v>5</v>
      </c>
      <c r="QY26" s="71">
        <v>3</v>
      </c>
      <c r="QZ26" s="71">
        <v>5</v>
      </c>
      <c r="RA26" s="71">
        <v>20</v>
      </c>
      <c r="RB26" s="71">
        <v>2</v>
      </c>
      <c r="RC26" s="71">
        <v>0</v>
      </c>
      <c r="RD26" s="71">
        <v>3</v>
      </c>
      <c r="RE26" s="71">
        <v>0</v>
      </c>
      <c r="RF26" s="71">
        <v>0</v>
      </c>
      <c r="RG26" s="71">
        <v>2</v>
      </c>
      <c r="RH26" s="71">
        <v>4</v>
      </c>
      <c r="RI26" s="71">
        <v>3</v>
      </c>
      <c r="RJ26" s="71">
        <v>0</v>
      </c>
      <c r="RK26" s="71">
        <v>7</v>
      </c>
      <c r="RL26" s="71">
        <v>1</v>
      </c>
      <c r="RM26" s="71">
        <v>0</v>
      </c>
      <c r="RN26" s="71">
        <v>2</v>
      </c>
      <c r="RO26" s="71">
        <v>0</v>
      </c>
      <c r="RP26" s="71">
        <v>0</v>
      </c>
      <c r="RQ26" s="71">
        <v>0</v>
      </c>
      <c r="RR26" s="71">
        <v>0</v>
      </c>
      <c r="RS26" s="71">
        <v>5</v>
      </c>
      <c r="RT26" s="71">
        <v>5</v>
      </c>
      <c r="RU26" s="71">
        <v>5</v>
      </c>
      <c r="RV26" s="71">
        <v>20</v>
      </c>
      <c r="RW26" s="71">
        <v>2</v>
      </c>
      <c r="RX26" s="71">
        <v>0</v>
      </c>
      <c r="RY26" s="71">
        <v>3</v>
      </c>
      <c r="RZ26" s="71">
        <v>0</v>
      </c>
      <c r="SA26" s="71">
        <v>0</v>
      </c>
      <c r="SB26" s="71">
        <v>2</v>
      </c>
      <c r="SC26" s="71">
        <v>4</v>
      </c>
      <c r="SD26" s="71">
        <v>3</v>
      </c>
      <c r="SE26" s="71">
        <v>0</v>
      </c>
      <c r="SF26" s="71">
        <v>7</v>
      </c>
      <c r="SG26" s="71">
        <v>1</v>
      </c>
      <c r="SH26" s="71">
        <v>0</v>
      </c>
    </row>
    <row r="27" spans="1:502">
      <c r="A27" s="16" t="s">
        <v>1993</v>
      </c>
      <c r="B27" s="70">
        <v>19</v>
      </c>
      <c r="C27" s="70">
        <v>19</v>
      </c>
      <c r="D27" s="70">
        <v>1</v>
      </c>
      <c r="E27" s="70">
        <v>2022</v>
      </c>
      <c r="F27" s="70" t="s">
        <v>161</v>
      </c>
      <c r="G27" s="1073" t="s">
        <v>1974</v>
      </c>
      <c r="H27" s="70" t="s">
        <v>1975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1994</v>
      </c>
      <c r="B28" s="70">
        <v>20</v>
      </c>
      <c r="C28" s="70">
        <v>20</v>
      </c>
      <c r="D28" s="70">
        <v>1</v>
      </c>
      <c r="E28" s="70">
        <v>2023</v>
      </c>
      <c r="F28" s="70" t="s">
        <v>1539</v>
      </c>
      <c r="G28" s="1073" t="s">
        <v>1974</v>
      </c>
      <c r="H28" s="70" t="s">
        <v>1975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1995</v>
      </c>
      <c r="B29" s="70">
        <v>21</v>
      </c>
      <c r="C29" s="70">
        <v>21</v>
      </c>
      <c r="D29" s="70">
        <v>1</v>
      </c>
      <c r="E29" s="70">
        <v>2024</v>
      </c>
      <c r="F29" s="70" t="s">
        <v>1585</v>
      </c>
      <c r="G29" s="1073" t="s">
        <v>1974</v>
      </c>
      <c r="H29" s="70" t="s">
        <v>1975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1974</v>
      </c>
      <c r="H30" s="70" t="s">
        <v>1975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1974</v>
      </c>
      <c r="H31" s="70" t="s">
        <v>1975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1974</v>
      </c>
      <c r="H32" s="70" t="s">
        <v>1975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1974</v>
      </c>
      <c r="H33" s="70" t="s">
        <v>1975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1974</v>
      </c>
      <c r="H34" s="70" t="s">
        <v>1975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1974</v>
      </c>
      <c r="H35" s="70" t="s">
        <v>1975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1974</v>
      </c>
      <c r="H6" s="77" t="s">
        <v>1975</v>
      </c>
      <c r="I6" s="77" t="s">
        <v>2520</v>
      </c>
      <c r="J6" s="77" t="s">
        <v>2521</v>
      </c>
      <c r="K6" s="1080">
        <v>1</v>
      </c>
      <c r="L6" s="1081">
        <v>16</v>
      </c>
      <c r="M6" s="1044"/>
      <c r="N6" s="988">
        <v>1</v>
      </c>
      <c r="O6" s="77" t="s">
        <v>1563</v>
      </c>
      <c r="P6" s="77" t="s">
        <v>1564</v>
      </c>
      <c r="Q6" s="77" t="s">
        <v>1501</v>
      </c>
      <c r="R6" s="16"/>
      <c r="S6" s="77">
        <v>1</v>
      </c>
      <c r="T6" s="77" t="s">
        <v>1974</v>
      </c>
      <c r="U6" s="77" t="s">
        <v>1975</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1974</v>
      </c>
      <c r="H10" s="77" t="s">
        <v>1975</v>
      </c>
      <c r="I10" s="77" t="s">
        <v>2520</v>
      </c>
      <c r="J10" s="77" t="s">
        <v>2521</v>
      </c>
      <c r="K10" s="1079">
        <v>1</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1974</v>
      </c>
      <c r="H12" s="77"/>
      <c r="I12" s="77" t="s">
        <v>1974</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大田区</v>
      </c>
      <c r="K4" s="70" t="str">
        <f>HLOOKUP(K3,比較地域マスタ!$E$5:$L$6,2,0)</f>
        <v>13111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大田区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614.88231373160102</v>
      </c>
      <c r="BB5" s="29"/>
      <c r="BC5" s="17"/>
      <c r="BD5" s="1005">
        <f>SUM(BC6:BC8)</f>
        <v>370.60852301176226</v>
      </c>
      <c r="BE5" s="29"/>
      <c r="BF5" s="17"/>
      <c r="BG5" s="1005">
        <f>AK35</f>
        <v>309.25813528322129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569.07298313091405</v>
      </c>
      <c r="BA6" s="17"/>
      <c r="BB6" s="29"/>
      <c r="BC6" s="1005">
        <f>O32</f>
        <v>329.22862208784062</v>
      </c>
      <c r="BD6" s="17"/>
      <c r="BE6" s="29"/>
      <c r="BF6" s="1005">
        <f>AK36</f>
        <v>240.49334585396531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41.313697058042543</v>
      </c>
      <c r="BA7" s="17"/>
      <c r="BB7" s="29"/>
      <c r="BC7" s="1005">
        <f>O33</f>
        <v>37.078896784066742</v>
      </c>
      <c r="BD7" s="17"/>
      <c r="BE7" s="29"/>
      <c r="BF7" s="1005">
        <f t="shared" ref="BF7:BF8" si="0">AK37</f>
        <v>37.557085863789247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4.4956335426444589</v>
      </c>
      <c r="BA8" s="17"/>
      <c r="BB8" s="29"/>
      <c r="BC8" s="1005">
        <f>O34</f>
        <v>4.3010041398548982</v>
      </c>
      <c r="BD8" s="17"/>
      <c r="BE8" s="29"/>
      <c r="BF8" s="1005">
        <f t="shared" si="0"/>
        <v>31.20770356546673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3093.2734924950364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899.07359661721705</v>
      </c>
      <c r="BA9" s="1005">
        <f>AZ9</f>
        <v>899.07359661721705</v>
      </c>
      <c r="BB9" s="29"/>
      <c r="BC9" s="1005">
        <f>O35</f>
        <v>1400.254436670439</v>
      </c>
      <c r="BD9" s="1005">
        <f>BC9</f>
        <v>1400.254436670439</v>
      </c>
      <c r="BE9" s="29"/>
      <c r="BF9" s="1005">
        <f>AK39</f>
        <v>1057.2240885203914</v>
      </c>
      <c r="BG9" s="1005">
        <f>AK39</f>
        <v>1057.2240885203914</v>
      </c>
      <c r="BH9" s="29"/>
    </row>
    <row r="10" spans="1:62" ht="17.100000000000001" customHeight="1" thickBot="1">
      <c r="B10" s="323"/>
      <c r="C10" s="324"/>
      <c r="D10" s="326"/>
      <c r="E10" s="326"/>
      <c r="F10" s="326"/>
      <c r="G10" s="325"/>
      <c r="H10" s="325"/>
      <c r="I10" s="326"/>
      <c r="J10" s="327"/>
      <c r="K10" s="334"/>
      <c r="L10" s="246" t="s">
        <v>114</v>
      </c>
      <c r="M10" s="246"/>
      <c r="N10" s="563"/>
      <c r="O10" s="906">
        <f>SUM(O11:O13)</f>
        <v>614.88231373160102</v>
      </c>
      <c r="P10" s="453">
        <f t="shared" ref="P10:P22" si="1">O10/$O$9</f>
        <v>0.19878045547005174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871.52129806309256</v>
      </c>
      <c r="BA10" s="1005">
        <f>AZ10</f>
        <v>871.52129806309256</v>
      </c>
      <c r="BB10" s="29"/>
      <c r="BC10" s="1005">
        <f>O36</f>
        <v>1079.577774035283</v>
      </c>
      <c r="BD10" s="1005">
        <f>BC10</f>
        <v>1079.577774035283</v>
      </c>
      <c r="BE10" s="29"/>
      <c r="BF10" s="1005">
        <f>AK40</f>
        <v>945.25123989121732</v>
      </c>
      <c r="BG10" s="1005">
        <f>AK40</f>
        <v>945.25123989121732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569.07298313091405</v>
      </c>
      <c r="P11" s="454">
        <f t="shared" si="1"/>
        <v>0.18397111814122177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666.50303502559132</v>
      </c>
      <c r="BB11" s="29"/>
      <c r="BC11" s="1005"/>
      <c r="BD11" s="1005">
        <f>SUM(BC12:BC14)</f>
        <v>599.03619165789939</v>
      </c>
      <c r="BE11" s="29"/>
      <c r="BF11" s="17"/>
      <c r="BG11" s="1005">
        <f>AK41</f>
        <v>514.42458891376089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41.313697058042543</v>
      </c>
      <c r="P12" s="454">
        <f t="shared" si="1"/>
        <v>1.3355979404433097E-2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578.71288715201422</v>
      </c>
      <c r="BA12" s="17"/>
      <c r="BB12" s="29"/>
      <c r="BC12" s="1005">
        <f>O38</f>
        <v>496.45748735061261</v>
      </c>
      <c r="BD12" s="17"/>
      <c r="BE12" s="29"/>
      <c r="BF12" s="1005">
        <f>AK42</f>
        <v>418.44931536065604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4.4956335426444589</v>
      </c>
      <c r="P13" s="454">
        <f t="shared" si="1"/>
        <v>1.4533579243968752E-3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39.014710278858097</v>
      </c>
      <c r="BA13" s="17"/>
      <c r="BB13" s="29"/>
      <c r="BC13" s="1005">
        <f>O41</f>
        <v>54.257960188219002</v>
      </c>
      <c r="BD13" s="17"/>
      <c r="BE13" s="29"/>
      <c r="BF13" s="1005">
        <f>AK45</f>
        <v>42.882265028222861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899.07359661721705</v>
      </c>
      <c r="P14" s="453">
        <f t="shared" si="1"/>
        <v>0.29065441474818438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48.775437594719051</v>
      </c>
      <c r="BA14" s="17"/>
      <c r="BB14" s="29"/>
      <c r="BC14" s="1005">
        <f>O42</f>
        <v>48.320744119067697</v>
      </c>
      <c r="BD14" s="17"/>
      <c r="BE14" s="29"/>
      <c r="BF14" s="1005">
        <f t="shared" ref="BF14" si="2">AK46</f>
        <v>53.093008524881917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871.52129806309256</v>
      </c>
      <c r="P15" s="453">
        <f t="shared" si="1"/>
        <v>0.28174724937112589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41.293249057533927</v>
      </c>
      <c r="BA15" s="1005">
        <f>AZ15</f>
        <v>41.293249057533927</v>
      </c>
      <c r="BB15" s="29"/>
      <c r="BC15" s="1005">
        <f>O43</f>
        <v>77.016365371021124</v>
      </c>
      <c r="BD15" s="1005">
        <f>BC15</f>
        <v>77.016365371021124</v>
      </c>
      <c r="BE15" s="29"/>
      <c r="BF15" s="1005">
        <f>AK47</f>
        <v>108.5710569752013</v>
      </c>
      <c r="BG15" s="1005">
        <f>AK47</f>
        <v>108.5710569752013</v>
      </c>
      <c r="BH15" s="29"/>
    </row>
    <row r="16" spans="1:62" ht="17.100000000000001" customHeight="1" thickBot="1">
      <c r="B16" s="323"/>
      <c r="C16" s="324"/>
      <c r="D16" s="326"/>
      <c r="E16" s="326"/>
      <c r="F16" s="326"/>
      <c r="G16" s="325"/>
      <c r="H16" s="325"/>
      <c r="I16" s="326"/>
      <c r="J16" s="327"/>
      <c r="K16" s="335"/>
      <c r="L16" s="246" t="s">
        <v>128</v>
      </c>
      <c r="M16" s="344"/>
      <c r="N16" s="345"/>
      <c r="O16" s="906">
        <f>SUM(O18:O21)</f>
        <v>666.50303502559132</v>
      </c>
      <c r="P16" s="453">
        <f t="shared" si="1"/>
        <v>0.21546851147907697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578.71288715201422</v>
      </c>
      <c r="P17" s="454">
        <f t="shared" si="1"/>
        <v>0.18708752671113604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329.92478875552928</v>
      </c>
      <c r="P18" s="454">
        <f t="shared" si="1"/>
        <v>0.10665878382755342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248.788098396485</v>
      </c>
      <c r="P19" s="454">
        <f t="shared" si="1"/>
        <v>8.0428742883582649E-2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39.014710278858097</v>
      </c>
      <c r="P20" s="454">
        <f t="shared" si="1"/>
        <v>1.2612758093817565E-2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48.775437594719051</v>
      </c>
      <c r="P21" s="454">
        <f t="shared" si="1"/>
        <v>1.5768226674123389E-2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41.293249057533927</v>
      </c>
      <c r="P22" s="612">
        <f t="shared" si="1"/>
        <v>1.3349368931560839E-2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489.79441688700075</v>
      </c>
      <c r="AZ22" s="1005">
        <f t="shared" si="3"/>
        <v>397.85849838784213</v>
      </c>
      <c r="BA22" s="1005">
        <f t="shared" si="3"/>
        <v>453.06566276750493</v>
      </c>
      <c r="BB22" s="1005">
        <f t="shared" si="3"/>
        <v>406.20006123396251</v>
      </c>
      <c r="BC22" s="1005">
        <f t="shared" si="3"/>
        <v>370.60852301176226</v>
      </c>
      <c r="BD22" s="1005">
        <f t="shared" si="3"/>
        <v>322.24504650714664</v>
      </c>
      <c r="BE22" s="1005">
        <f t="shared" si="3"/>
        <v>412.08126140918426</v>
      </c>
      <c r="BF22" s="1005">
        <f t="shared" si="3"/>
        <v>307.7834717954471</v>
      </c>
      <c r="BG22" s="1005">
        <f t="shared" si="3"/>
        <v>288.89919797363325</v>
      </c>
      <c r="BH22" s="1005">
        <f t="shared" si="3"/>
        <v>293.20780975884873</v>
      </c>
      <c r="BI22" s="1005">
        <f t="shared" si="3"/>
        <v>290.80276848338093</v>
      </c>
      <c r="BJ22" s="1005">
        <f t="shared" si="3"/>
        <v>287.95202210912311</v>
      </c>
      <c r="BK22" s="1005">
        <f t="shared" si="3"/>
        <v>328.07236539266762</v>
      </c>
      <c r="BL22" s="1005">
        <f t="shared" si="3"/>
        <v>309.25813528322129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971.5920748655102</v>
      </c>
      <c r="AZ23" s="1005">
        <f t="shared" ref="AZ23:BL23" si="4">Y39</f>
        <v>982.89433534095019</v>
      </c>
      <c r="BA23" s="1005">
        <f t="shared" si="4"/>
        <v>1249.8691201935119</v>
      </c>
      <c r="BB23" s="1005">
        <f t="shared" si="4"/>
        <v>1316.0046234731949</v>
      </c>
      <c r="BC23" s="1005">
        <f t="shared" si="4"/>
        <v>1400.254436670439</v>
      </c>
      <c r="BD23" s="1005">
        <f t="shared" si="4"/>
        <v>1388.4102725371729</v>
      </c>
      <c r="BE23" s="1005">
        <f t="shared" si="4"/>
        <v>1477.1844054731721</v>
      </c>
      <c r="BF23" s="1005">
        <f t="shared" si="4"/>
        <v>1137.8128392126239</v>
      </c>
      <c r="BG23" s="1005">
        <f t="shared" si="4"/>
        <v>1141.513890010765</v>
      </c>
      <c r="BH23" s="1005">
        <f t="shared" si="4"/>
        <v>1132.8098647424422</v>
      </c>
      <c r="BI23" s="1005">
        <f t="shared" si="4"/>
        <v>1096.0440414159777</v>
      </c>
      <c r="BJ23" s="1005">
        <f t="shared" si="4"/>
        <v>981.85747364387294</v>
      </c>
      <c r="BK23" s="1005">
        <f t="shared" si="4"/>
        <v>1073.9282490899598</v>
      </c>
      <c r="BL23" s="1005">
        <f t="shared" si="4"/>
        <v>1057.2240885203914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862.27646552155352</v>
      </c>
      <c r="AZ24" s="1005">
        <f t="shared" ref="AZ24:BL24" si="5">Y40</f>
        <v>878.95755536733327</v>
      </c>
      <c r="BA24" s="1005">
        <f t="shared" si="5"/>
        <v>1021.18558611878</v>
      </c>
      <c r="BB24" s="1005">
        <f t="shared" si="5"/>
        <v>1115.0277994408971</v>
      </c>
      <c r="BC24" s="1005">
        <f t="shared" si="5"/>
        <v>1079.577774035283</v>
      </c>
      <c r="BD24" s="1005">
        <f t="shared" si="5"/>
        <v>982.99364566887255</v>
      </c>
      <c r="BE24" s="1005">
        <f t="shared" si="5"/>
        <v>990.7896602479625</v>
      </c>
      <c r="BF24" s="1005">
        <f t="shared" si="5"/>
        <v>952.44195188621859</v>
      </c>
      <c r="BG24" s="1005">
        <f t="shared" si="5"/>
        <v>986.25907646321491</v>
      </c>
      <c r="BH24" s="1005">
        <f t="shared" si="5"/>
        <v>952.82586190145457</v>
      </c>
      <c r="BI24" s="1005">
        <f t="shared" si="5"/>
        <v>905.70842683798833</v>
      </c>
      <c r="BJ24" s="1005">
        <f t="shared" si="5"/>
        <v>914.20240135601568</v>
      </c>
      <c r="BK24" s="1005">
        <f t="shared" si="5"/>
        <v>920.50972970813234</v>
      </c>
      <c r="BL24" s="1005">
        <f t="shared" si="5"/>
        <v>945.25123989121732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605.22420580302139</v>
      </c>
      <c r="AZ25" s="1005">
        <f t="shared" ref="AZ25:BL25" si="6">Y41</f>
        <v>606.37618706809019</v>
      </c>
      <c r="BA25" s="1005">
        <f t="shared" si="6"/>
        <v>600.58039072506881</v>
      </c>
      <c r="BB25" s="1005">
        <f t="shared" si="6"/>
        <v>605.19704726781947</v>
      </c>
      <c r="BC25" s="1005">
        <f t="shared" si="6"/>
        <v>599.03619165789939</v>
      </c>
      <c r="BD25" s="1005">
        <f t="shared" si="6"/>
        <v>586.48853556724578</v>
      </c>
      <c r="BE25" s="1005">
        <f t="shared" si="6"/>
        <v>583.14636213256188</v>
      </c>
      <c r="BF25" s="1005">
        <f t="shared" si="6"/>
        <v>577.33286489455463</v>
      </c>
      <c r="BG25" s="1005">
        <f t="shared" si="6"/>
        <v>572.17269160260389</v>
      </c>
      <c r="BH25" s="1005">
        <f t="shared" si="6"/>
        <v>565.37271641185339</v>
      </c>
      <c r="BI25" s="1005">
        <f t="shared" si="6"/>
        <v>553.84644861484935</v>
      </c>
      <c r="BJ25" s="1005">
        <f t="shared" si="6"/>
        <v>505.26798870326746</v>
      </c>
      <c r="BK25" s="1005">
        <f t="shared" si="6"/>
        <v>506.48633236054064</v>
      </c>
      <c r="BL25" s="1005">
        <f t="shared" si="6"/>
        <v>514.42458891376089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59.491791976868583</v>
      </c>
      <c r="AZ26" s="1005">
        <f t="shared" si="7"/>
        <v>71.966962492498467</v>
      </c>
      <c r="BA26" s="1005">
        <f t="shared" si="7"/>
        <v>71.619645867997264</v>
      </c>
      <c r="BB26" s="1005">
        <f t="shared" si="7"/>
        <v>71.672119865101465</v>
      </c>
      <c r="BC26" s="1005">
        <f t="shared" si="7"/>
        <v>77.016365371021124</v>
      </c>
      <c r="BD26" s="1005">
        <f t="shared" si="7"/>
        <v>75.077191841862657</v>
      </c>
      <c r="BE26" s="1005">
        <f t="shared" si="7"/>
        <v>78.680112498767954</v>
      </c>
      <c r="BF26" s="1005">
        <f t="shared" si="7"/>
        <v>96.874485493189184</v>
      </c>
      <c r="BG26" s="1005">
        <f t="shared" si="7"/>
        <v>101.99402030322125</v>
      </c>
      <c r="BH26" s="1005">
        <f t="shared" si="7"/>
        <v>106.93160013520784</v>
      </c>
      <c r="BI26" s="1005">
        <f t="shared" si="7"/>
        <v>110.50850145484235</v>
      </c>
      <c r="BJ26" s="1005">
        <f t="shared" si="7"/>
        <v>103.59453223748351</v>
      </c>
      <c r="BK26" s="1005">
        <f t="shared" si="7"/>
        <v>103.4070922814678</v>
      </c>
      <c r="BL26" s="1005">
        <f t="shared" si="7"/>
        <v>108.5710569752013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2988.3789550539545</v>
      </c>
      <c r="AZ27" s="1005">
        <f t="shared" si="8"/>
        <v>2938.053538656714</v>
      </c>
      <c r="BA27" s="1005">
        <f t="shared" si="8"/>
        <v>3396.3204056728632</v>
      </c>
      <c r="BB27" s="1005">
        <f t="shared" si="8"/>
        <v>3514.1016512809756</v>
      </c>
      <c r="BC27" s="1005">
        <f t="shared" si="8"/>
        <v>3526.4932907464049</v>
      </c>
      <c r="BD27" s="1005">
        <f t="shared" si="8"/>
        <v>3355.2146921223007</v>
      </c>
      <c r="BE27" s="1005">
        <f t="shared" si="8"/>
        <v>3541.8818017616486</v>
      </c>
      <c r="BF27" s="1005">
        <f t="shared" si="8"/>
        <v>3072.2456132820334</v>
      </c>
      <c r="BG27" s="1005">
        <f t="shared" si="8"/>
        <v>3090.8388763534385</v>
      </c>
      <c r="BH27" s="1005">
        <f t="shared" si="8"/>
        <v>3051.1478529498067</v>
      </c>
      <c r="BI27" s="1005">
        <f t="shared" si="8"/>
        <v>2956.9101868070384</v>
      </c>
      <c r="BJ27" s="1005">
        <f t="shared" si="8"/>
        <v>2792.8744180497629</v>
      </c>
      <c r="BK27" s="1005">
        <f t="shared" si="8"/>
        <v>2932.403768832768</v>
      </c>
      <c r="BL27" s="1005">
        <f t="shared" si="8"/>
        <v>2934.7291095837923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3526.4932907464049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370.60852301176226</v>
      </c>
      <c r="P31" s="453">
        <f t="shared" ref="P31:P43" si="9">O31/$O$30</f>
        <v>0.10509264939883682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329.22862208784062</v>
      </c>
      <c r="P32" s="454">
        <f t="shared" si="9"/>
        <v>9.3358641274532889E-2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37.078896784066742</v>
      </c>
      <c r="P33" s="454">
        <f t="shared" si="9"/>
        <v>1.0514381774484749E-2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4.3010041398548982</v>
      </c>
      <c r="P34" s="454">
        <f t="shared" si="9"/>
        <v>1.2196263498191892E-3</v>
      </c>
      <c r="Q34" s="328"/>
      <c r="R34" s="13"/>
      <c r="S34" s="323"/>
      <c r="T34" s="563" t="s">
        <v>112</v>
      </c>
      <c r="U34" s="332"/>
      <c r="V34" s="332"/>
      <c r="W34" s="332"/>
      <c r="X34" s="893">
        <f>X35+X39+X40+X41+X47</f>
        <v>2988.3789550539545</v>
      </c>
      <c r="Y34" s="894">
        <f t="shared" ref="Y34:AK34" si="10">Y35+Y39+Y40+Y41+Y47</f>
        <v>2938.053538656714</v>
      </c>
      <c r="Z34" s="894">
        <f t="shared" si="10"/>
        <v>3396.3204056728632</v>
      </c>
      <c r="AA34" s="894">
        <f t="shared" si="10"/>
        <v>3514.1016512809756</v>
      </c>
      <c r="AB34" s="894">
        <f t="shared" si="10"/>
        <v>3526.4932907464049</v>
      </c>
      <c r="AC34" s="894">
        <f t="shared" si="10"/>
        <v>3355.2146921223007</v>
      </c>
      <c r="AD34" s="894">
        <f t="shared" si="10"/>
        <v>3541.8818017616486</v>
      </c>
      <c r="AE34" s="894">
        <f t="shared" si="10"/>
        <v>3072.2456132820334</v>
      </c>
      <c r="AF34" s="894">
        <f t="shared" si="10"/>
        <v>3090.8388763534385</v>
      </c>
      <c r="AG34" s="894">
        <f t="shared" si="10"/>
        <v>3051.1478529498067</v>
      </c>
      <c r="AH34" s="894">
        <f t="shared" si="10"/>
        <v>2956.9101868070384</v>
      </c>
      <c r="AI34" s="894">
        <f t="shared" si="10"/>
        <v>2792.8744180497629</v>
      </c>
      <c r="AJ34" s="894">
        <f t="shared" si="10"/>
        <v>2932.403768832768</v>
      </c>
      <c r="AK34" s="895">
        <f t="shared" si="10"/>
        <v>2934.7291095837923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1400.254436670439</v>
      </c>
      <c r="P35" s="453">
        <f t="shared" si="9"/>
        <v>0.39706709221444914</v>
      </c>
      <c r="Q35" s="328"/>
      <c r="R35" s="13"/>
      <c r="S35" s="323"/>
      <c r="T35" s="334"/>
      <c r="U35" s="246" t="s">
        <v>114</v>
      </c>
      <c r="V35" s="344"/>
      <c r="W35" s="344"/>
      <c r="X35" s="896">
        <f>SUM(X36:X38)</f>
        <v>489.79441688700075</v>
      </c>
      <c r="Y35" s="897">
        <f t="shared" ref="Y35:AK35" si="11">SUM(Y36:Y38)</f>
        <v>397.85849838784213</v>
      </c>
      <c r="Z35" s="897">
        <f t="shared" si="11"/>
        <v>453.06566276750493</v>
      </c>
      <c r="AA35" s="897">
        <f t="shared" si="11"/>
        <v>406.20006123396251</v>
      </c>
      <c r="AB35" s="897">
        <f t="shared" si="11"/>
        <v>370.60852301176226</v>
      </c>
      <c r="AC35" s="897">
        <f t="shared" si="11"/>
        <v>322.24504650714664</v>
      </c>
      <c r="AD35" s="897">
        <f t="shared" si="11"/>
        <v>412.08126140918426</v>
      </c>
      <c r="AE35" s="897">
        <f t="shared" si="11"/>
        <v>307.7834717954471</v>
      </c>
      <c r="AF35" s="897">
        <f t="shared" si="11"/>
        <v>288.89919797363325</v>
      </c>
      <c r="AG35" s="897">
        <f t="shared" si="11"/>
        <v>293.20780975884873</v>
      </c>
      <c r="AH35" s="897">
        <f t="shared" si="11"/>
        <v>290.80276848338093</v>
      </c>
      <c r="AI35" s="897">
        <f t="shared" si="11"/>
        <v>287.95202210912311</v>
      </c>
      <c r="AJ35" s="897">
        <f t="shared" si="11"/>
        <v>328.07236539266762</v>
      </c>
      <c r="AK35" s="898">
        <f t="shared" si="11"/>
        <v>309.25813528322129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1079.577774035283</v>
      </c>
      <c r="P36" s="453">
        <f t="shared" si="9"/>
        <v>0.30613351140299022</v>
      </c>
      <c r="Q36" s="328"/>
      <c r="R36" s="13"/>
      <c r="S36" s="356" t="s">
        <v>184</v>
      </c>
      <c r="T36" s="335"/>
      <c r="U36" s="346"/>
      <c r="V36" s="336" t="s">
        <v>184</v>
      </c>
      <c r="W36" s="357"/>
      <c r="X36" s="899">
        <f>VLOOKUP(年度マスタ!$K$4&amp;"_"&amp;X$33,データシート1!$A:$BT,MATCH("aa_"&amp;$S36,データシート1!$A$1:$BT$1,0),0)</f>
        <v>446.07646111869491</v>
      </c>
      <c r="Y36" s="900">
        <f>VLOOKUP(年度マスタ!$K$4&amp;"_"&amp;Y$33,データシート1!$A:$BT,MATCH("aa_"&amp;$S36,データシート1!$A$1:$BT$1,0),0)</f>
        <v>358.23442564115862</v>
      </c>
      <c r="Z36" s="900">
        <f>VLOOKUP(年度マスタ!$K$4&amp;"_"&amp;Z$33,データシート1!$A:$BT,MATCH("aa_"&amp;$S36,データシート1!$A$1:$BT$1,0),0)</f>
        <v>404.73565440311887</v>
      </c>
      <c r="AA36" s="900">
        <f>VLOOKUP(年度マスタ!$K$4&amp;"_"&amp;AA$33,データシート1!$A:$BT,MATCH("aa_"&amp;$S36,データシート1!$A$1:$BT$1,0),0)</f>
        <v>358.5087445803635</v>
      </c>
      <c r="AB36" s="900">
        <f>VLOOKUP(年度マスタ!$K$4&amp;"_"&amp;AB$33,データシート1!$A:$BT,MATCH("aa_"&amp;$S36,データシート1!$A$1:$BT$1,0),0)</f>
        <v>329.22862208784062</v>
      </c>
      <c r="AC36" s="900">
        <f>VLOOKUP(年度マスタ!$K$4&amp;"_"&amp;AC$33,データシート1!$A:$BT,MATCH("aa_"&amp;$S36,データシート1!$A$1:$BT$1,0),0)</f>
        <v>276.8210670221921</v>
      </c>
      <c r="AD36" s="900">
        <f>VLOOKUP(年度マスタ!$K$4&amp;"_"&amp;AD$33,データシート1!$A:$BT,MATCH("aa_"&amp;$S36,データシート1!$A$1:$BT$1,0),0)</f>
        <v>362.10459583338491</v>
      </c>
      <c r="AE36" s="900">
        <f>VLOOKUP(年度マスタ!$K$4&amp;"_"&amp;AE$33,データシート1!$A:$BT,MATCH("aa_"&amp;$S36,データシート1!$A$1:$BT$1,0),0)</f>
        <v>255.17132887354535</v>
      </c>
      <c r="AF36" s="900">
        <f>VLOOKUP(年度マスタ!$K$4&amp;"_"&amp;AF$33,データシート1!$A:$BT,MATCH("aa_"&amp;$S36,データシート1!$A$1:$BT$1,0),0)</f>
        <v>237.63636519837334</v>
      </c>
      <c r="AG36" s="900">
        <f>VLOOKUP(年度マスタ!$K$4&amp;"_"&amp;AG$33,データシート1!$A:$BT,MATCH("aa_"&amp;$S36,データシート1!$A$1:$BT$1,0),0)</f>
        <v>245.07361066510111</v>
      </c>
      <c r="AH36" s="900">
        <f>VLOOKUP(年度マスタ!$K$4&amp;"_"&amp;AH$33,データシート1!$A:$BT,MATCH("aa_"&amp;$S36,データシート1!$A$1:$BT$1,0),0)</f>
        <v>246.14334752493684</v>
      </c>
      <c r="AI36" s="900">
        <f>VLOOKUP(年度マスタ!$K$4&amp;"_"&amp;AI$33,データシート1!$A:$BT,MATCH("aa_"&amp;$S36,データシート1!$A$1:$BT$1,0),0)</f>
        <v>220.0910292314486</v>
      </c>
      <c r="AJ36" s="900">
        <f>VLOOKUP(年度マスタ!$K$4&amp;"_"&amp;AJ$33,データシート1!$A:$BT,MATCH("aa_"&amp;$S36,データシート1!$A$1:$BT$1,0),0)</f>
        <v>252.68257632906443</v>
      </c>
      <c r="AK36" s="901">
        <f>VLOOKUP(年度マスタ!$K$4&amp;"_"&amp;AK$33,データシート1!$A:$BT,MATCH("aa_"&amp;$S36,データシート1!$A$1:$BT$1,0),0)</f>
        <v>240.49334585396531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599.03619165789939</v>
      </c>
      <c r="P37" s="453">
        <f t="shared" si="9"/>
        <v>0.16986738447221306</v>
      </c>
      <c r="Q37" s="328"/>
      <c r="R37" s="13"/>
      <c r="S37" s="356" t="s">
        <v>187</v>
      </c>
      <c r="T37" s="335"/>
      <c r="U37" s="346"/>
      <c r="V37" s="336" t="s">
        <v>194</v>
      </c>
      <c r="W37" s="357"/>
      <c r="X37" s="899">
        <f>VLOOKUP(年度マスタ!$K$4&amp;"_"&amp;X$33,データシート1!$A:$BT,MATCH("aa_"&amp;$S37,データシート1!$A$1:$BT$1,0),0)</f>
        <v>32.209217085727353</v>
      </c>
      <c r="Y37" s="900">
        <f>VLOOKUP(年度マスタ!$K$4&amp;"_"&amp;Y$33,データシート1!$A:$BT,MATCH("aa_"&amp;$S37,データシート1!$A$1:$BT$1,0),0)</f>
        <v>28.874302860408189</v>
      </c>
      <c r="Z37" s="900">
        <f>VLOOKUP(年度マスタ!$K$4&amp;"_"&amp;Z$33,データシート1!$A:$BT,MATCH("aa_"&amp;$S37,データシート1!$A$1:$BT$1,0),0)</f>
        <v>43.590128766123023</v>
      </c>
      <c r="AA37" s="900">
        <f>VLOOKUP(年度マスタ!$K$4&amp;"_"&amp;AA$33,データシート1!$A:$BT,MATCH("aa_"&amp;$S37,データシート1!$A$1:$BT$1,0),0)</f>
        <v>42.998586377907444</v>
      </c>
      <c r="AB37" s="900">
        <f>VLOOKUP(年度マスタ!$K$4&amp;"_"&amp;AB$33,データシート1!$A:$BT,MATCH("aa_"&amp;$S37,データシート1!$A$1:$BT$1,0),0)</f>
        <v>37.078896784066742</v>
      </c>
      <c r="AC37" s="900">
        <f>VLOOKUP(年度マスタ!$K$4&amp;"_"&amp;AC$33,データシート1!$A:$BT,MATCH("aa_"&amp;$S37,データシート1!$A$1:$BT$1,0),0)</f>
        <v>36.309168268201461</v>
      </c>
      <c r="AD37" s="900">
        <f>VLOOKUP(年度マスタ!$K$4&amp;"_"&amp;AD$33,データシート1!$A:$BT,MATCH("aa_"&amp;$S37,データシート1!$A$1:$BT$1,0),0)</f>
        <v>38.615295271326168</v>
      </c>
      <c r="AE37" s="900">
        <f>VLOOKUP(年度マスタ!$K$4&amp;"_"&amp;AE$33,データシート1!$A:$BT,MATCH("aa_"&amp;$S37,データシート1!$A$1:$BT$1,0),0)</f>
        <v>39.773303966115719</v>
      </c>
      <c r="AF37" s="900">
        <f>VLOOKUP(年度マスタ!$K$4&amp;"_"&amp;AF$33,データシート1!$A:$BT,MATCH("aa_"&amp;$S37,データシート1!$A$1:$BT$1,0),0)</f>
        <v>40.688788295903727</v>
      </c>
      <c r="AG37" s="900">
        <f>VLOOKUP(年度マスタ!$K$4&amp;"_"&amp;AG$33,データシート1!$A:$BT,MATCH("aa_"&amp;$S37,データシート1!$A$1:$BT$1,0),0)</f>
        <v>38.252436890829408</v>
      </c>
      <c r="AH37" s="900">
        <f>VLOOKUP(年度マスタ!$K$4&amp;"_"&amp;AH$33,データシート1!$A:$BT,MATCH("aa_"&amp;$S37,データシート1!$A$1:$BT$1,0),0)</f>
        <v>34.639931486431692</v>
      </c>
      <c r="AI37" s="900">
        <f>VLOOKUP(年度マスタ!$K$4&amp;"_"&amp;AI$33,データシート1!$A:$BT,MATCH("aa_"&amp;$S37,データシート1!$A$1:$BT$1,0),0)</f>
        <v>34.739810321080839</v>
      </c>
      <c r="AJ37" s="900">
        <f>VLOOKUP(年度マスタ!$K$4&amp;"_"&amp;AJ$33,データシート1!$A:$BT,MATCH("aa_"&amp;$S37,データシート1!$A$1:$BT$1,0),0)</f>
        <v>39.789106951565074</v>
      </c>
      <c r="AK37" s="901">
        <f>VLOOKUP(年度マスタ!$K$4&amp;"_"&amp;AK$33,データシート1!$A:$BT,MATCH("aa_"&amp;$S37,データシート1!$A$1:$BT$1,0),0)</f>
        <v>37.557085863789247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496.45748735061261</v>
      </c>
      <c r="P38" s="454">
        <f t="shared" si="9"/>
        <v>0.1407793653410111</v>
      </c>
      <c r="Q38" s="328"/>
      <c r="R38" s="13"/>
      <c r="S38" s="356" t="s">
        <v>188</v>
      </c>
      <c r="T38" s="335"/>
      <c r="U38" s="348"/>
      <c r="V38" s="358" t="s">
        <v>197</v>
      </c>
      <c r="W38" s="358"/>
      <c r="X38" s="899">
        <f>VLOOKUP(年度マスタ!$K$4&amp;"_"&amp;X$33,データシート1!$A:$BT,MATCH("aa_"&amp;$S38,データシート1!$A$1:$BT$1,0),0)</f>
        <v>11.508738682578491</v>
      </c>
      <c r="Y38" s="900">
        <f>VLOOKUP(年度マスタ!$K$4&amp;"_"&amp;Y$33,データシート1!$A:$BT,MATCH("aa_"&amp;$S38,データシート1!$A$1:$BT$1,0),0)</f>
        <v>10.749769886275329</v>
      </c>
      <c r="Z38" s="900">
        <f>VLOOKUP(年度マスタ!$K$4&amp;"_"&amp;Z$33,データシート1!$A:$BT,MATCH("aa_"&amp;$S38,データシート1!$A$1:$BT$1,0),0)</f>
        <v>4.7398795982630366</v>
      </c>
      <c r="AA38" s="900">
        <f>VLOOKUP(年度マスタ!$K$4&amp;"_"&amp;AA$33,データシート1!$A:$BT,MATCH("aa_"&amp;$S38,データシート1!$A$1:$BT$1,0),0)</f>
        <v>4.6927302756915594</v>
      </c>
      <c r="AB38" s="900">
        <f>VLOOKUP(年度マスタ!$K$4&amp;"_"&amp;AB$33,データシート1!$A:$BT,MATCH("aa_"&amp;$S38,データシート1!$A$1:$BT$1,0),0)</f>
        <v>4.3010041398548982</v>
      </c>
      <c r="AC38" s="900">
        <f>VLOOKUP(年度マスタ!$K$4&amp;"_"&amp;AC$33,データシート1!$A:$BT,MATCH("aa_"&amp;$S38,データシート1!$A$1:$BT$1,0),0)</f>
        <v>9.1148112167530879</v>
      </c>
      <c r="AD38" s="900">
        <f>VLOOKUP(年度マスタ!$K$4&amp;"_"&amp;AD$33,データシート1!$A:$BT,MATCH("aa_"&amp;$S38,データシート1!$A$1:$BT$1,0),0)</f>
        <v>11.36137030447323</v>
      </c>
      <c r="AE38" s="900">
        <f>VLOOKUP(年度マスタ!$K$4&amp;"_"&amp;AE$33,データシート1!$A:$BT,MATCH("aa_"&amp;$S38,データシート1!$A$1:$BT$1,0),0)</f>
        <v>12.838838955786057</v>
      </c>
      <c r="AF38" s="900">
        <f>VLOOKUP(年度マスタ!$K$4&amp;"_"&amp;AF$33,データシート1!$A:$BT,MATCH("aa_"&amp;$S38,データシート1!$A$1:$BT$1,0),0)</f>
        <v>10.574044479356196</v>
      </c>
      <c r="AG38" s="900">
        <f>VLOOKUP(年度マスタ!$K$4&amp;"_"&amp;AG$33,データシート1!$A:$BT,MATCH("aa_"&amp;$S38,データシート1!$A$1:$BT$1,0),0)</f>
        <v>9.8817622029181713</v>
      </c>
      <c r="AH38" s="900">
        <f>VLOOKUP(年度マスタ!$K$4&amp;"_"&amp;AH$33,データシート1!$A:$BT,MATCH("aa_"&amp;$S38,データシート1!$A$1:$BT$1,0),0)</f>
        <v>10.019489472012394</v>
      </c>
      <c r="AI38" s="900">
        <f>VLOOKUP(年度マスタ!$K$4&amp;"_"&amp;AI$33,データシート1!$A:$BT,MATCH("aa_"&amp;$S38,データシート1!$A$1:$BT$1,0),0)</f>
        <v>33.121182556593673</v>
      </c>
      <c r="AJ38" s="900">
        <f>VLOOKUP(年度マスタ!$K$4&amp;"_"&amp;AJ$33,データシート1!$A:$BT,MATCH("aa_"&amp;$S38,データシート1!$A$1:$BT$1,0),0)</f>
        <v>35.600682112038115</v>
      </c>
      <c r="AK38" s="901">
        <f>VLOOKUP(年度マスタ!$K$4&amp;"_"&amp;AK$33,データシート1!$A:$BT,MATCH("aa_"&amp;$S38,データシート1!$A$1:$BT$1,0),0)</f>
        <v>31.20770356546673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268.22430521488036</v>
      </c>
      <c r="P39" s="454">
        <f t="shared" si="9"/>
        <v>7.6059780382598988E-2</v>
      </c>
      <c r="Q39" s="328"/>
      <c r="R39" s="13"/>
      <c r="S39" s="356" t="s">
        <v>189</v>
      </c>
      <c r="T39" s="335"/>
      <c r="U39" s="343" t="s">
        <v>199</v>
      </c>
      <c r="V39" s="344"/>
      <c r="W39" s="344"/>
      <c r="X39" s="896">
        <f>VLOOKUP(年度マスタ!$K$4&amp;"_"&amp;X$33,データシート1!$A:$BT,MATCH("aa_"&amp;$S39,データシート1!$A$1:$BT$1,0),0)</f>
        <v>971.5920748655102</v>
      </c>
      <c r="Y39" s="897">
        <f>VLOOKUP(年度マスタ!$K$4&amp;"_"&amp;Y$33,データシート1!$A:$BT,MATCH("aa_"&amp;$S39,データシート1!$A$1:$BT$1,0),0)</f>
        <v>982.89433534095019</v>
      </c>
      <c r="Z39" s="897">
        <f>VLOOKUP(年度マスタ!$K$4&amp;"_"&amp;Z$33,データシート1!$A:$BT,MATCH("aa_"&amp;$S39,データシート1!$A$1:$BT$1,0),0)</f>
        <v>1249.8691201935119</v>
      </c>
      <c r="AA39" s="897">
        <f>VLOOKUP(年度マスタ!$K$4&amp;"_"&amp;AA$33,データシート1!$A:$BT,MATCH("aa_"&amp;$S39,データシート1!$A$1:$BT$1,0),0)</f>
        <v>1316.0046234731949</v>
      </c>
      <c r="AB39" s="897">
        <f>VLOOKUP(年度マスタ!$K$4&amp;"_"&amp;AB$33,データシート1!$A:$BT,MATCH("aa_"&amp;$S39,データシート1!$A$1:$BT$1,0),0)</f>
        <v>1400.254436670439</v>
      </c>
      <c r="AC39" s="897">
        <f>VLOOKUP(年度マスタ!$K$4&amp;"_"&amp;AC$33,データシート1!$A:$BT,MATCH("aa_"&amp;$S39,データシート1!$A$1:$BT$1,0),0)</f>
        <v>1388.4102725371729</v>
      </c>
      <c r="AD39" s="897">
        <f>VLOOKUP(年度マスタ!$K$4&amp;"_"&amp;AD$33,データシート1!$A:$BT,MATCH("aa_"&amp;$S39,データシート1!$A$1:$BT$1,0),0)</f>
        <v>1477.1844054731721</v>
      </c>
      <c r="AE39" s="897">
        <f>VLOOKUP(年度マスタ!$K$4&amp;"_"&amp;AE$33,データシート1!$A:$BT,MATCH("aa_"&amp;$S39,データシート1!$A$1:$BT$1,0),0)</f>
        <v>1137.8128392126239</v>
      </c>
      <c r="AF39" s="897">
        <f>VLOOKUP(年度マスタ!$K$4&amp;"_"&amp;AF$33,データシート1!$A:$BT,MATCH("aa_"&amp;$S39,データシート1!$A$1:$BT$1,0),0)</f>
        <v>1141.513890010765</v>
      </c>
      <c r="AG39" s="897">
        <f>VLOOKUP(年度マスタ!$K$4&amp;"_"&amp;AG$33,データシート1!$A:$BT,MATCH("aa_"&amp;$S39,データシート1!$A$1:$BT$1,0),0)</f>
        <v>1132.8098647424422</v>
      </c>
      <c r="AH39" s="897">
        <f>VLOOKUP(年度マスタ!$K$4&amp;"_"&amp;AH$33,データシート1!$A:$BT,MATCH("aa_"&amp;$S39,データシート1!$A$1:$BT$1,0),0)</f>
        <v>1096.0440414159777</v>
      </c>
      <c r="AI39" s="897">
        <f>VLOOKUP(年度マスタ!$K$4&amp;"_"&amp;AI$33,データシート1!$A:$BT,MATCH("aa_"&amp;$S39,データシート1!$A$1:$BT$1,0),0)</f>
        <v>981.85747364387294</v>
      </c>
      <c r="AJ39" s="897">
        <f>VLOOKUP(年度マスタ!$K$4&amp;"_"&amp;AJ$33,データシート1!$A:$BT,MATCH("aa_"&amp;$S39,データシート1!$A$1:$BT$1,0),0)</f>
        <v>1073.9282490899598</v>
      </c>
      <c r="AK39" s="898">
        <f>VLOOKUP(年度マスタ!$K$4&amp;"_"&amp;AK$33,データシート1!$A:$BT,MATCH("aa_"&amp;$S39,データシート1!$A$1:$BT$1,0),0)</f>
        <v>1057.2240885203914</v>
      </c>
      <c r="AL39" s="330"/>
      <c r="AW39" s="17" t="str">
        <f>年度マスタ!K4</f>
        <v>13111</v>
      </c>
      <c r="AX39" s="17" t="s">
        <v>200</v>
      </c>
      <c r="AY39" s="17">
        <f>VLOOKUP($AW39&amp;"_"&amp;$AY$34,データシート1!$A:$BT,MATCH($AY$31&amp;"_"&amp;AY$36,データシート1!$A$1:$BT$1,0),0)</f>
        <v>240.49334585396531</v>
      </c>
      <c r="AZ39" s="17">
        <f>VLOOKUP($AW39&amp;"_"&amp;$AY$34,データシート1!$A:$BT,MATCH($AY$31&amp;"_"&amp;AZ$36,データシート1!$A$1:$BT$1,0),0)</f>
        <v>37.557085863789247</v>
      </c>
      <c r="BA39" s="17">
        <f>VLOOKUP($AW39&amp;"_"&amp;$AY$34,データシート1!$A:$BT,MATCH($AY$31&amp;"_"&amp;BA$36,データシート1!$A$1:$BT$1,0),0)</f>
        <v>31.20770356546673</v>
      </c>
      <c r="BB39" s="17">
        <f>VLOOKUP($AW39&amp;"_"&amp;$AY$34,データシート1!$A:$BT,MATCH($AY$31&amp;"_"&amp;BB$36,データシート1!$A$1:$BT$1,0),0)</f>
        <v>1057.2240885203914</v>
      </c>
      <c r="BC39" s="17">
        <f>VLOOKUP($AW39&amp;"_"&amp;$AY$34,データシート1!$A:$BT,MATCH($AY$31&amp;"_"&amp;BC$36,データシート1!$A$1:$BT$1,0),0)</f>
        <v>945.25123989121732</v>
      </c>
      <c r="BD39" s="17">
        <f>VLOOKUP($AW39&amp;"_"&amp;$AY$34,データシート1!$A:$BT,MATCH($AY$31&amp;"_"&amp;BD$36,データシート1!$A$1:$BT$1,0),0)</f>
        <v>206.41353459716888</v>
      </c>
      <c r="BE39" s="17">
        <f>VLOOKUP($AW39&amp;"_"&amp;$AY$34,データシート1!$A:$BT,MATCH($AY$31&amp;"_"&amp;BE$36,データシート1!$A$1:$BT$1,0),0)</f>
        <v>212.03578076348717</v>
      </c>
      <c r="BF39" s="17">
        <f>VLOOKUP($AW39&amp;"_"&amp;$AY$34,データシート1!$A:$BT,MATCH($AY$31&amp;"_"&amp;BF$36,データシート1!$A$1:$BT$1,0),0)</f>
        <v>42.882265028222861</v>
      </c>
      <c r="BG39" s="17">
        <f>VLOOKUP($AW39&amp;"_"&amp;$AY$34,データシート1!$A:$BT,MATCH($AY$31&amp;"_"&amp;BG$36,データシート1!$A$1:$BT$1,0),0)</f>
        <v>53.093008524881917</v>
      </c>
      <c r="BH39" s="17">
        <f>VLOOKUP($AW39&amp;"_"&amp;$AY$34,データシート1!$A:$BT,MATCH($AY$31&amp;"_"&amp;BH$36,データシート1!$A$1:$BT$1,0),0)</f>
        <v>108.5710569752013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228.23318213573225</v>
      </c>
      <c r="P40" s="454">
        <f t="shared" si="9"/>
        <v>6.471958495841211E-2</v>
      </c>
      <c r="Q40" s="328"/>
      <c r="R40" s="13"/>
      <c r="S40" s="356" t="s">
        <v>165</v>
      </c>
      <c r="T40" s="335"/>
      <c r="U40" s="343" t="s">
        <v>165</v>
      </c>
      <c r="V40" s="344"/>
      <c r="W40" s="344"/>
      <c r="X40" s="896">
        <f>VLOOKUP(年度マスタ!$K$4&amp;"_"&amp;X$33,データシート1!$A:$BT,MATCH("aa_"&amp;$S40,データシート1!$A$1:$BT$1,0),0)</f>
        <v>862.27646552155352</v>
      </c>
      <c r="Y40" s="897">
        <f>VLOOKUP(年度マスタ!$K$4&amp;"_"&amp;Y$33,データシート1!$A:$BT,MATCH("aa_"&amp;$S40,データシート1!$A$1:$BT$1,0),0)</f>
        <v>878.95755536733327</v>
      </c>
      <c r="Z40" s="897">
        <f>VLOOKUP(年度マスタ!$K$4&amp;"_"&amp;Z$33,データシート1!$A:$BT,MATCH("aa_"&amp;$S40,データシート1!$A$1:$BT$1,0),0)</f>
        <v>1021.18558611878</v>
      </c>
      <c r="AA40" s="897">
        <f>VLOOKUP(年度マスタ!$K$4&amp;"_"&amp;AA$33,データシート1!$A:$BT,MATCH("aa_"&amp;$S40,データシート1!$A$1:$BT$1,0),0)</f>
        <v>1115.0277994408971</v>
      </c>
      <c r="AB40" s="897">
        <f>VLOOKUP(年度マスタ!$K$4&amp;"_"&amp;AB$33,データシート1!$A:$BT,MATCH("aa_"&amp;$S40,データシート1!$A$1:$BT$1,0),0)</f>
        <v>1079.577774035283</v>
      </c>
      <c r="AC40" s="897">
        <f>VLOOKUP(年度マスタ!$K$4&amp;"_"&amp;AC$33,データシート1!$A:$BT,MATCH("aa_"&amp;$S40,データシート1!$A$1:$BT$1,0),0)</f>
        <v>982.99364566887255</v>
      </c>
      <c r="AD40" s="897">
        <f>VLOOKUP(年度マスタ!$K$4&amp;"_"&amp;AD$33,データシート1!$A:$BT,MATCH("aa_"&amp;$S40,データシート1!$A$1:$BT$1,0),0)</f>
        <v>990.7896602479625</v>
      </c>
      <c r="AE40" s="897">
        <f>VLOOKUP(年度マスタ!$K$4&amp;"_"&amp;AE$33,データシート1!$A:$BT,MATCH("aa_"&amp;$S40,データシート1!$A$1:$BT$1,0),0)</f>
        <v>952.44195188621859</v>
      </c>
      <c r="AF40" s="897">
        <f>VLOOKUP(年度マスタ!$K$4&amp;"_"&amp;AF$33,データシート1!$A:$BT,MATCH("aa_"&amp;$S40,データシート1!$A$1:$BT$1,0),0)</f>
        <v>986.25907646321491</v>
      </c>
      <c r="AG40" s="897">
        <f>VLOOKUP(年度マスタ!$K$4&amp;"_"&amp;AG$33,データシート1!$A:$BT,MATCH("aa_"&amp;$S40,データシート1!$A$1:$BT$1,0),0)</f>
        <v>952.82586190145457</v>
      </c>
      <c r="AH40" s="897">
        <f>VLOOKUP(年度マスタ!$K$4&amp;"_"&amp;AH$33,データシート1!$A:$BT,MATCH("aa_"&amp;$S40,データシート1!$A$1:$BT$1,0),0)</f>
        <v>905.70842683798833</v>
      </c>
      <c r="AI40" s="897">
        <f>VLOOKUP(年度マスタ!$K$4&amp;"_"&amp;AI$33,データシート1!$A:$BT,MATCH("aa_"&amp;$S40,データシート1!$A$1:$BT$1,0),0)</f>
        <v>914.20240135601568</v>
      </c>
      <c r="AJ40" s="897">
        <f>VLOOKUP(年度マスタ!$K$4&amp;"_"&amp;AJ$33,データシート1!$A:$BT,MATCH("aa_"&amp;$S40,データシート1!$A$1:$BT$1,0),0)</f>
        <v>920.50972970813234</v>
      </c>
      <c r="AK40" s="898">
        <f>VLOOKUP(年度マスタ!$K$4&amp;"_"&amp;AK$33,データシート1!$A:$BT,MATCH("aa_"&amp;$S40,データシート1!$A$1:$BT$1,0),0)</f>
        <v>945.25123989121732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54.257960188219002</v>
      </c>
      <c r="P41" s="454">
        <f t="shared" si="9"/>
        <v>1.5385811262024252E-2</v>
      </c>
      <c r="Q41" s="328"/>
      <c r="R41" s="13"/>
      <c r="S41" s="356" t="s">
        <v>201</v>
      </c>
      <c r="T41" s="335"/>
      <c r="U41" s="246" t="s">
        <v>128</v>
      </c>
      <c r="V41" s="344"/>
      <c r="W41" s="344"/>
      <c r="X41" s="896">
        <f>X42+X45+X46</f>
        <v>605.22420580302139</v>
      </c>
      <c r="Y41" s="897">
        <f t="shared" ref="Y41:AH41" si="12">Y42+Y45+Y46</f>
        <v>606.37618706809019</v>
      </c>
      <c r="Z41" s="897">
        <f t="shared" si="12"/>
        <v>600.58039072506881</v>
      </c>
      <c r="AA41" s="897">
        <f t="shared" si="12"/>
        <v>605.19704726781947</v>
      </c>
      <c r="AB41" s="897">
        <f t="shared" si="12"/>
        <v>599.03619165789939</v>
      </c>
      <c r="AC41" s="897">
        <f t="shared" si="12"/>
        <v>586.48853556724578</v>
      </c>
      <c r="AD41" s="897">
        <f t="shared" si="12"/>
        <v>583.14636213256188</v>
      </c>
      <c r="AE41" s="897">
        <f t="shared" si="12"/>
        <v>577.33286489455463</v>
      </c>
      <c r="AF41" s="897">
        <f t="shared" si="12"/>
        <v>572.17269160260389</v>
      </c>
      <c r="AG41" s="897">
        <f t="shared" si="12"/>
        <v>565.37271641185339</v>
      </c>
      <c r="AH41" s="897">
        <f t="shared" si="12"/>
        <v>553.84644861484935</v>
      </c>
      <c r="AI41" s="897">
        <f>AI42+AI45+AI46</f>
        <v>505.26798870326746</v>
      </c>
      <c r="AJ41" s="897">
        <f>AJ42+AJ45+AJ46</f>
        <v>506.48633236054064</v>
      </c>
      <c r="AK41" s="898">
        <f>AK42+AK45+AK46</f>
        <v>514.42458891376089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48.320744119067697</v>
      </c>
      <c r="P42" s="454">
        <f t="shared" si="9"/>
        <v>1.3702207869177684E-2</v>
      </c>
      <c r="Q42" s="328"/>
      <c r="R42" s="13"/>
      <c r="S42" s="356"/>
      <c r="T42" s="335"/>
      <c r="U42" s="346"/>
      <c r="V42" s="564" t="s">
        <v>129</v>
      </c>
      <c r="W42" s="336"/>
      <c r="X42" s="899">
        <f>SUM(X43:X44)</f>
        <v>526.53472346589729</v>
      </c>
      <c r="Y42" s="900">
        <f t="shared" ref="Y42:AK42" si="13">SUM(Y43:Y44)</f>
        <v>523.93961205059804</v>
      </c>
      <c r="Z42" s="900">
        <f t="shared" si="13"/>
        <v>508.62036138741257</v>
      </c>
      <c r="AA42" s="900">
        <f t="shared" si="13"/>
        <v>506.40160591247297</v>
      </c>
      <c r="AB42" s="900">
        <f t="shared" si="13"/>
        <v>496.45748735061261</v>
      </c>
      <c r="AC42" s="900">
        <f t="shared" si="13"/>
        <v>485.24161517384471</v>
      </c>
      <c r="AD42" s="900">
        <f t="shared" si="13"/>
        <v>482.99425026245893</v>
      </c>
      <c r="AE42" s="900">
        <f t="shared" si="13"/>
        <v>477.50647847748297</v>
      </c>
      <c r="AF42" s="900">
        <f t="shared" si="13"/>
        <v>472.26040346656328</v>
      </c>
      <c r="AG42" s="900">
        <f t="shared" si="13"/>
        <v>466.52526574236197</v>
      </c>
      <c r="AH42" s="900">
        <f t="shared" si="13"/>
        <v>456.47957079479102</v>
      </c>
      <c r="AI42" s="900">
        <f t="shared" si="13"/>
        <v>412.01326696653871</v>
      </c>
      <c r="AJ42" s="900">
        <f t="shared" si="13"/>
        <v>410.81036205619949</v>
      </c>
      <c r="AK42" s="901">
        <f t="shared" si="13"/>
        <v>418.44931536065604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77.016365371021124</v>
      </c>
      <c r="P43" s="612">
        <f t="shared" si="9"/>
        <v>2.1839362511510724E-2</v>
      </c>
      <c r="Q43" s="328"/>
      <c r="R43" s="13"/>
      <c r="S43" s="356" t="s">
        <v>190</v>
      </c>
      <c r="T43" s="359"/>
      <c r="U43" s="346"/>
      <c r="V43" s="360"/>
      <c r="W43" s="347" t="s">
        <v>190</v>
      </c>
      <c r="X43" s="899">
        <f>VLOOKUP(年度マスタ!$K$4&amp;"_"&amp;X$33,データシート1!$A:$BT,MATCH("aa_"&amp;$S43,データシート1!$A$1:$BT$1,0),0)</f>
        <v>297.32490229564019</v>
      </c>
      <c r="Y43" s="900">
        <f>VLOOKUP(年度マスタ!$K$4&amp;"_"&amp;Y$33,データシート1!$A:$BT,MATCH("aa_"&amp;$S43,データシート1!$A$1:$BT$1,0),0)</f>
        <v>292.08454769683709</v>
      </c>
      <c r="Z43" s="900">
        <f>VLOOKUP(年度マスタ!$K$4&amp;"_"&amp;Z$33,データシート1!$A:$BT,MATCH("aa_"&amp;$S43,データシート1!$A$1:$BT$1,0),0)</f>
        <v>283.62883340498286</v>
      </c>
      <c r="AA43" s="900">
        <f>VLOOKUP(年度マスタ!$K$4&amp;"_"&amp;AA$33,データシート1!$A:$BT,MATCH("aa_"&amp;$S43,データシート1!$A$1:$BT$1,0),0)</f>
        <v>280.18473039753718</v>
      </c>
      <c r="AB43" s="900">
        <f>VLOOKUP(年度マスタ!$K$4&amp;"_"&amp;AB$33,データシート1!$A:$BT,MATCH("aa_"&amp;$S43,データシート1!$A$1:$BT$1,0),0)</f>
        <v>268.22430521488036</v>
      </c>
      <c r="AC43" s="900">
        <f>VLOOKUP(年度マスタ!$K$4&amp;"_"&amp;AC$33,データシート1!$A:$BT,MATCH("aa_"&amp;$S43,データシート1!$A$1:$BT$1,0),0)</f>
        <v>253.86379348235218</v>
      </c>
      <c r="AD43" s="900">
        <f>VLOOKUP(年度マスタ!$K$4&amp;"_"&amp;AD$33,データシート1!$A:$BT,MATCH("aa_"&amp;$S43,データシート1!$A$1:$BT$1,0),0)</f>
        <v>250.55922503184814</v>
      </c>
      <c r="AE43" s="900">
        <f>VLOOKUP(年度マスタ!$K$4&amp;"_"&amp;AE$33,データシート1!$A:$BT,MATCH("aa_"&amp;$S43,データシート1!$A$1:$BT$1,0),0)</f>
        <v>248.28169507236643</v>
      </c>
      <c r="AF43" s="900">
        <f>VLOOKUP(年度マスタ!$K$4&amp;"_"&amp;AF$33,データシート1!$A:$BT,MATCH("aa_"&amp;$S43,データシート1!$A$1:$BT$1,0),0)</f>
        <v>244.43939777445004</v>
      </c>
      <c r="AG43" s="900">
        <f>VLOOKUP(年度マスタ!$K$4&amp;"_"&amp;AG$33,データシート1!$A:$BT,MATCH("aa_"&amp;$S43,データシート1!$A$1:$BT$1,0),0)</f>
        <v>239.41858173606437</v>
      </c>
      <c r="AH43" s="900">
        <f>VLOOKUP(年度マスタ!$K$4&amp;"_"&amp;AH$33,データシート1!$A:$BT,MATCH("aa_"&amp;$S43,データシート1!$A$1:$BT$1,0),0)</f>
        <v>231.64293383781455</v>
      </c>
      <c r="AI43" s="900">
        <f>VLOOKUP(年度マスタ!$K$4&amp;"_"&amp;AI$33,データシート1!$A:$BT,MATCH("aa_"&amp;$S43,データシート1!$A$1:$BT$1,0),0)</f>
        <v>202.1346891677203</v>
      </c>
      <c r="AJ43" s="900">
        <f>VLOOKUP(年度マスタ!$K$4&amp;"_"&amp;AJ$33,データシート1!$A:$BT,MATCH("aa_"&amp;$S43,データシート1!$A$1:$BT$1,0),0)</f>
        <v>196.31355577725026</v>
      </c>
      <c r="AK43" s="901">
        <f>VLOOKUP(年度マスタ!$K$4&amp;"_"&amp;AK$33,データシート1!$A:$BT,MATCH("aa_"&amp;$S43,データシート1!$A$1:$BT$1,0),0)</f>
        <v>206.41353459716888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229.2098211702571</v>
      </c>
      <c r="Y44" s="900">
        <f>VLOOKUP(年度マスタ!$K$4&amp;"_"&amp;Y$33,データシート1!$A:$BT,MATCH("aa_"&amp;$S44,データシート1!$A$1:$BT$1,0),0)</f>
        <v>231.85506435376101</v>
      </c>
      <c r="Z44" s="900">
        <f>VLOOKUP(年度マスタ!$K$4&amp;"_"&amp;Z$33,データシート1!$A:$BT,MATCH("aa_"&amp;$S44,データシート1!$A$1:$BT$1,0),0)</f>
        <v>224.99152798242969</v>
      </c>
      <c r="AA44" s="900">
        <f>VLOOKUP(年度マスタ!$K$4&amp;"_"&amp;AA$33,データシート1!$A:$BT,MATCH("aa_"&amp;$S44,データシート1!$A$1:$BT$1,0),0)</f>
        <v>226.21687551493577</v>
      </c>
      <c r="AB44" s="900">
        <f>VLOOKUP(年度マスタ!$K$4&amp;"_"&amp;AB$33,データシート1!$A:$BT,MATCH("aa_"&amp;$S44,データシート1!$A$1:$BT$1,0),0)</f>
        <v>228.23318213573225</v>
      </c>
      <c r="AC44" s="900">
        <f>VLOOKUP(年度マスタ!$K$4&amp;"_"&amp;AC$33,データシート1!$A:$BT,MATCH("aa_"&amp;$S44,データシート1!$A$1:$BT$1,0),0)</f>
        <v>231.37782169149256</v>
      </c>
      <c r="AD44" s="900">
        <f>VLOOKUP(年度マスタ!$K$4&amp;"_"&amp;AD$33,データシート1!$A:$BT,MATCH("aa_"&amp;$S44,データシート1!$A$1:$BT$1,0),0)</f>
        <v>232.43502523061079</v>
      </c>
      <c r="AE44" s="900">
        <f>VLOOKUP(年度マスタ!$K$4&amp;"_"&amp;AE$33,データシート1!$A:$BT,MATCH("aa_"&amp;$S44,データシート1!$A$1:$BT$1,0),0)</f>
        <v>229.22478340511654</v>
      </c>
      <c r="AF44" s="900">
        <f>VLOOKUP(年度マスタ!$K$4&amp;"_"&amp;AF$33,データシート1!$A:$BT,MATCH("aa_"&amp;$S44,データシート1!$A$1:$BT$1,0),0)</f>
        <v>227.82100569211323</v>
      </c>
      <c r="AG44" s="900">
        <f>VLOOKUP(年度マスタ!$K$4&amp;"_"&amp;AG$33,データシート1!$A:$BT,MATCH("aa_"&amp;$S44,データシート1!$A$1:$BT$1,0),0)</f>
        <v>227.1066840062976</v>
      </c>
      <c r="AH44" s="900">
        <f>VLOOKUP(年度マスタ!$K$4&amp;"_"&amp;AH$33,データシート1!$A:$BT,MATCH("aa_"&amp;$S44,データシート1!$A$1:$BT$1,0),0)</f>
        <v>224.83663695697646</v>
      </c>
      <c r="AI44" s="900">
        <f>VLOOKUP(年度マスタ!$K$4&amp;"_"&amp;AI$33,データシート1!$A:$BT,MATCH("aa_"&amp;$S44,データシート1!$A$1:$BT$1,0),0)</f>
        <v>209.87857779881844</v>
      </c>
      <c r="AJ44" s="900">
        <f>VLOOKUP(年度マスタ!$K$4&amp;"_"&amp;AJ$33,データシート1!$A:$BT,MATCH("aa_"&amp;$S44,データシート1!$A$1:$BT$1,0),0)</f>
        <v>214.49680627894924</v>
      </c>
      <c r="AK44" s="901">
        <f>VLOOKUP(年度マスタ!$K$4&amp;"_"&amp;AK$33,データシート1!$A:$BT,MATCH("aa_"&amp;$S44,データシート1!$A$1:$BT$1,0),0)</f>
        <v>212.03578076348717</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39.329554949617801</v>
      </c>
      <c r="Y45" s="900">
        <f>VLOOKUP(年度マスタ!$K$4&amp;"_"&amp;Y$33,データシート1!$A:$BT,MATCH("aa_"&amp;$S45,データシート1!$A$1:$BT$1,0),0)</f>
        <v>41.127627863631801</v>
      </c>
      <c r="Z45" s="900">
        <f>VLOOKUP(年度マスタ!$K$4&amp;"_"&amp;Z$33,データシート1!$A:$BT,MATCH("aa_"&amp;$S45,データシート1!$A$1:$BT$1,0),0)</f>
        <v>47.536524576953198</v>
      </c>
      <c r="AA45" s="900">
        <f>VLOOKUP(年度マスタ!$K$4&amp;"_"&amp;AA$33,データシート1!$A:$BT,MATCH("aa_"&amp;$S45,データシート1!$A$1:$BT$1,0),0)</f>
        <v>53.247649674060597</v>
      </c>
      <c r="AB45" s="900">
        <f>VLOOKUP(年度マスタ!$K$4&amp;"_"&amp;AB$33,データシート1!$A:$BT,MATCH("aa_"&amp;$S45,データシート1!$A$1:$BT$1,0),0)</f>
        <v>54.257960188219002</v>
      </c>
      <c r="AC45" s="900">
        <f>VLOOKUP(年度マスタ!$K$4&amp;"_"&amp;AC$33,データシート1!$A:$BT,MATCH("aa_"&amp;$S45,データシート1!$A$1:$BT$1,0),0)</f>
        <v>52.505479974818698</v>
      </c>
      <c r="AD45" s="900">
        <f>VLOOKUP(年度マスタ!$K$4&amp;"_"&amp;AD$33,データシート1!$A:$BT,MATCH("aa_"&amp;$S45,データシート1!$A$1:$BT$1,0),0)</f>
        <v>51.733834982223001</v>
      </c>
      <c r="AE45" s="900">
        <f>VLOOKUP(年度マスタ!$K$4&amp;"_"&amp;AE$33,データシート1!$A:$BT,MATCH("aa_"&amp;$S45,データシート1!$A$1:$BT$1,0),0)</f>
        <v>50.664000417602594</v>
      </c>
      <c r="AF45" s="900">
        <f>VLOOKUP(年度マスタ!$K$4&amp;"_"&amp;AF$33,データシート1!$A:$BT,MATCH("aa_"&amp;$S45,データシート1!$A$1:$BT$1,0),0)</f>
        <v>49.406174518559197</v>
      </c>
      <c r="AG45" s="900">
        <f>VLOOKUP(年度マスタ!$K$4&amp;"_"&amp;AG$33,データシート1!$A:$BT,MATCH("aa_"&amp;$S45,データシート1!$A$1:$BT$1,0),0)</f>
        <v>46.238472899190199</v>
      </c>
      <c r="AH45" s="900">
        <f>VLOOKUP(年度マスタ!$K$4&amp;"_"&amp;AH$33,データシート1!$A:$BT,MATCH("aa_"&amp;$S45,データシート1!$A$1:$BT$1,0),0)</f>
        <v>45.3257242835124</v>
      </c>
      <c r="AI45" s="900">
        <f>VLOOKUP(年度マスタ!$K$4&amp;"_"&amp;AI$33,データシート1!$A:$BT,MATCH("aa_"&amp;$S45,データシート1!$A$1:$BT$1,0),0)</f>
        <v>43.257831857532302</v>
      </c>
      <c r="AJ45" s="900">
        <f>VLOOKUP(年度マスタ!$K$4&amp;"_"&amp;AJ$33,データシート1!$A:$BT,MATCH("aa_"&amp;$S45,データシート1!$A$1:$BT$1,0),0)</f>
        <v>42.546860321833798</v>
      </c>
      <c r="AK45" s="901">
        <f>VLOOKUP(年度マスタ!$K$4&amp;"_"&amp;AK$33,データシート1!$A:$BT,MATCH("aa_"&amp;$S45,データシート1!$A$1:$BT$1,0),0)</f>
        <v>42.882265028222861</v>
      </c>
      <c r="AL45" s="330"/>
      <c r="AW45" s="17" t="str">
        <f>AW48</f>
        <v>大田区</v>
      </c>
      <c r="AX45" s="1010">
        <f t="shared" ref="AX45:BB45" si="15">AX48/$BC48</f>
        <v>0.10537876708050943</v>
      </c>
      <c r="AY45" s="1010">
        <f t="shared" si="15"/>
        <v>0.36024588609145208</v>
      </c>
      <c r="AZ45" s="1010">
        <f t="shared" si="15"/>
        <v>0.32209147917753617</v>
      </c>
      <c r="BA45" s="1010">
        <f t="shared" si="15"/>
        <v>0.17528861087513367</v>
      </c>
      <c r="BB45" s="1010">
        <f t="shared" si="15"/>
        <v>3.6995256775368621E-2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39.359927387506282</v>
      </c>
      <c r="Y46" s="900">
        <f>VLOOKUP(年度マスタ!$K$4&amp;"_"&amp;Y$33,データシート1!$A:$BT,MATCH("aa_"&amp;$S46,データシート1!$A$1:$BT$1,0),0)</f>
        <v>41.308947153860302</v>
      </c>
      <c r="Z46" s="900">
        <f>VLOOKUP(年度マスタ!$K$4&amp;"_"&amp;Z$33,データシート1!$A:$BT,MATCH("aa_"&amp;$S46,データシート1!$A$1:$BT$1,0),0)</f>
        <v>44.423504760703011</v>
      </c>
      <c r="AA46" s="900">
        <f>VLOOKUP(年度マスタ!$K$4&amp;"_"&amp;AA$33,データシート1!$A:$BT,MATCH("aa_"&amp;$S46,データシート1!$A$1:$BT$1,0),0)</f>
        <v>45.547791681285901</v>
      </c>
      <c r="AB46" s="900">
        <f>VLOOKUP(年度マスタ!$K$4&amp;"_"&amp;AB$33,データシート1!$A:$BT,MATCH("aa_"&amp;$S46,データシート1!$A$1:$BT$1,0),0)</f>
        <v>48.320744119067697</v>
      </c>
      <c r="AC46" s="900">
        <f>VLOOKUP(年度マスタ!$K$4&amp;"_"&amp;AC$33,データシート1!$A:$BT,MATCH("aa_"&amp;$S46,データシート1!$A$1:$BT$1,0),0)</f>
        <v>48.74144041858235</v>
      </c>
      <c r="AD46" s="900">
        <f>VLOOKUP(年度マスタ!$K$4&amp;"_"&amp;AD$33,データシート1!$A:$BT,MATCH("aa_"&amp;$S46,データシート1!$A$1:$BT$1,0),0)</f>
        <v>48.418276887880012</v>
      </c>
      <c r="AE46" s="900">
        <f>VLOOKUP(年度マスタ!$K$4&amp;"_"&amp;AE$33,データシート1!$A:$BT,MATCH("aa_"&amp;$S46,データシート1!$A$1:$BT$1,0),0)</f>
        <v>49.162385999469009</v>
      </c>
      <c r="AF46" s="900">
        <f>VLOOKUP(年度マスタ!$K$4&amp;"_"&amp;AF$33,データシート1!$A:$BT,MATCH("aa_"&amp;$S46,データシート1!$A$1:$BT$1,0),0)</f>
        <v>50.506113617481475</v>
      </c>
      <c r="AG46" s="900">
        <f>VLOOKUP(年度マスタ!$K$4&amp;"_"&amp;AG$33,データシート1!$A:$BT,MATCH("aa_"&amp;$S46,データシート1!$A$1:$BT$1,0),0)</f>
        <v>52.608977770301145</v>
      </c>
      <c r="AH46" s="900">
        <f>VLOOKUP(年度マスタ!$K$4&amp;"_"&amp;AH$33,データシート1!$A:$BT,MATCH("aa_"&amp;$S46,データシート1!$A$1:$BT$1,0),0)</f>
        <v>52.04115353654592</v>
      </c>
      <c r="AI46" s="900">
        <f>VLOOKUP(年度マスタ!$K$4&amp;"_"&amp;AI$33,データシート1!$A:$BT,MATCH("aa_"&amp;$S46,データシート1!$A$1:$BT$1,0),0)</f>
        <v>49.996889879196424</v>
      </c>
      <c r="AJ46" s="900">
        <f>VLOOKUP(年度マスタ!$K$4&amp;"_"&amp;AJ$33,データシート1!$A:$BT,MATCH("aa_"&amp;$S46,データシート1!$A$1:$BT$1,0),0)</f>
        <v>53.129109982507373</v>
      </c>
      <c r="AK46" s="901">
        <f>VLOOKUP(年度マスタ!$K$4&amp;"_"&amp;AK$33,データシート1!$A:$BT,MATCH("aa_"&amp;$S46,データシート1!$A$1:$BT$1,0),0)</f>
        <v>53.093008524881917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59.491791976868583</v>
      </c>
      <c r="Y47" s="903">
        <f>VLOOKUP(年度マスタ!$K$4&amp;"_"&amp;Y$33,データシート1!$A:$BT,MATCH("aa_"&amp;$S47,データシート1!$A$1:$BT$1,0),0)</f>
        <v>71.966962492498467</v>
      </c>
      <c r="Z47" s="903">
        <f>VLOOKUP(年度マスタ!$K$4&amp;"_"&amp;Z$33,データシート1!$A:$BT,MATCH("aa_"&amp;$S47,データシート1!$A$1:$BT$1,0),0)</f>
        <v>71.619645867997264</v>
      </c>
      <c r="AA47" s="903">
        <f>VLOOKUP(年度マスタ!$K$4&amp;"_"&amp;AA$33,データシート1!$A:$BT,MATCH("aa_"&amp;$S47,データシート1!$A$1:$BT$1,0),0)</f>
        <v>71.672119865101465</v>
      </c>
      <c r="AB47" s="903">
        <f>VLOOKUP(年度マスタ!$K$4&amp;"_"&amp;AB$33,データシート1!$A:$BT,MATCH("aa_"&amp;$S47,データシート1!$A$1:$BT$1,0),0)</f>
        <v>77.016365371021124</v>
      </c>
      <c r="AC47" s="903">
        <f>VLOOKUP(年度マスタ!$K$4&amp;"_"&amp;AC$33,データシート1!$A:$BT,MATCH("aa_"&amp;$S47,データシート1!$A$1:$BT$1,0),0)</f>
        <v>75.077191841862657</v>
      </c>
      <c r="AD47" s="903">
        <f>VLOOKUP(年度マスタ!$K$4&amp;"_"&amp;AD$33,データシート1!$A:$BT,MATCH("aa_"&amp;$S47,データシート1!$A$1:$BT$1,0),0)</f>
        <v>78.680112498767954</v>
      </c>
      <c r="AE47" s="903">
        <f>VLOOKUP(年度マスタ!$K$4&amp;"_"&amp;AE$33,データシート1!$A:$BT,MATCH("aa_"&amp;$S47,データシート1!$A$1:$BT$1,0),0)</f>
        <v>96.874485493189184</v>
      </c>
      <c r="AF47" s="903">
        <f>VLOOKUP(年度マスタ!$K$4&amp;"_"&amp;AF$33,データシート1!$A:$BT,MATCH("aa_"&amp;$S47,データシート1!$A$1:$BT$1,0),0)</f>
        <v>101.99402030322125</v>
      </c>
      <c r="AG47" s="903">
        <f>VLOOKUP(年度マスタ!$K$4&amp;"_"&amp;AG$33,データシート1!$A:$BT,MATCH("aa_"&amp;$S47,データシート1!$A$1:$BT$1,0),0)</f>
        <v>106.93160013520784</v>
      </c>
      <c r="AH47" s="903">
        <f>VLOOKUP(年度マスタ!$K$4&amp;"_"&amp;AH$33,データシート1!$A:$BT,MATCH("aa_"&amp;$S47,データシート1!$A$1:$BT$1,0),0)</f>
        <v>110.50850145484235</v>
      </c>
      <c r="AI47" s="903">
        <f>VLOOKUP(年度マスタ!$K$4&amp;"_"&amp;AI$33,データシート1!$A:$BT,MATCH("aa_"&amp;$S47,データシート1!$A$1:$BT$1,0),0)</f>
        <v>103.59453223748351</v>
      </c>
      <c r="AJ47" s="903">
        <f>VLOOKUP(年度マスタ!$K$4&amp;"_"&amp;AJ$33,データシート1!$A:$BT,MATCH("aa_"&amp;$S47,データシート1!$A$1:$BT$1,0),0)</f>
        <v>103.4070922814678</v>
      </c>
      <c r="AK47" s="904">
        <f>VLOOKUP(年度マスタ!$K$4&amp;"_"&amp;AK$33,データシート1!$A:$BT,MATCH("aa_"&amp;$S47,データシート1!$A$1:$BT$1,0),0)</f>
        <v>108.5710569752013</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大田区</v>
      </c>
      <c r="AX48" s="1011">
        <f>SUM(AY39:BA39)</f>
        <v>309.25813528322129</v>
      </c>
      <c r="AY48" s="1011">
        <f>BB39</f>
        <v>1057.2240885203914</v>
      </c>
      <c r="AZ48" s="1011">
        <f>BC39</f>
        <v>945.25123989121732</v>
      </c>
      <c r="BA48" s="1011">
        <f>SUM(BD39:BG39)</f>
        <v>514.42458891376089</v>
      </c>
      <c r="BB48" s="1011">
        <f>BH39</f>
        <v>108.5710569752013</v>
      </c>
      <c r="BC48" s="1011">
        <f>SUM(AX48:BB48)</f>
        <v>2934.7291095837923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2934.7291095837923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309.25813528322129</v>
      </c>
      <c r="P52" s="453">
        <f t="shared" ref="P52:P64" si="18">O52/$O$51</f>
        <v>0.10537876708050943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240.49334585396531</v>
      </c>
      <c r="P53" s="454">
        <f t="shared" si="18"/>
        <v>8.1947374654989011E-2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37.557085863789247</v>
      </c>
      <c r="P54" s="454">
        <f t="shared" si="18"/>
        <v>1.2797462546420732E-2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31.20770356546673</v>
      </c>
      <c r="P55" s="454">
        <f t="shared" si="18"/>
        <v>1.0633929879099694E-2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1057.2240885203914</v>
      </c>
      <c r="P56" s="453">
        <f t="shared" si="18"/>
        <v>0.36024588609145208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945.25123989121732</v>
      </c>
      <c r="P57" s="453">
        <f t="shared" si="18"/>
        <v>0.32209147917753617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514.42458891376089</v>
      </c>
      <c r="P58" s="453">
        <f t="shared" si="18"/>
        <v>0.17528861087513367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418.44931536065604</v>
      </c>
      <c r="P59" s="454">
        <f t="shared" si="18"/>
        <v>0.14258532891303252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206.41353459716888</v>
      </c>
      <c r="P60" s="454">
        <f t="shared" si="18"/>
        <v>7.0334782833309878E-2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212.03578076348717</v>
      </c>
      <c r="P61" s="454">
        <f t="shared" si="18"/>
        <v>7.2250546079722644E-2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42.882265028222861</v>
      </c>
      <c r="P62" s="454">
        <f t="shared" si="18"/>
        <v>1.4612001117303972E-2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53.093008524881917</v>
      </c>
      <c r="P63" s="454">
        <f t="shared" si="18"/>
        <v>1.8091280844797171E-2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108.5710569752013</v>
      </c>
      <c r="P64" s="612">
        <f t="shared" si="18"/>
        <v>3.6995256775368621E-2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大田区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5510.5365000000002</v>
      </c>
      <c r="AI7" s="78">
        <f>VLOOKUP(年度マスタ!$K$4&amp;"_"&amp;$AG7,データシート1!$A:$BT,MATCH("ab_"&amp;AI$2,データシート1!$A$1:$BT$1,0),0)</f>
        <v>19751</v>
      </c>
      <c r="AJ7" s="78">
        <f>VLOOKUP(年度マスタ!$K$4&amp;"_"&amp;$AG7,データシート1!$A:$BT,MATCH("ab_"&amp;AJ$2,データシート1!$A$1:$BT$1,0),0)</f>
        <v>111</v>
      </c>
      <c r="AK7" s="78">
        <f>VLOOKUP(年度マスタ!$K$4&amp;"_"&amp;$AG7,データシート1!$A:$BT,MATCH("ab_"&amp;AK$2,データシート1!$A$1:$BT$1,0),0)</f>
        <v>283798</v>
      </c>
      <c r="AL7" s="78">
        <f>VLOOKUP(年度マスタ!$K$4&amp;"_"&amp;$AG7,データシート1!$A:$BT,MATCH("ab_"&amp;AL$2,データシート1!$A$1:$BT$1,0),0)</f>
        <v>345965</v>
      </c>
      <c r="AM7" s="78">
        <f>VLOOKUP(年度マスタ!$K$4&amp;"_"&amp;$AG7,データシート1!$A:$BT,MATCH("ab_"&amp;AM$2,データシート1!$A$1:$BT$1,0),0)</f>
        <v>150305</v>
      </c>
      <c r="AN7" s="78">
        <f>VLOOKUP(年度マスタ!$K$4&amp;"_"&amp;$AG7,データシート1!$A:$BT,MATCH("ab_"&amp;AN$2,データシート1!$A$1:$BT$1,0),0)</f>
        <v>46133</v>
      </c>
      <c r="AO7" s="78">
        <f>VLOOKUP(年度マスタ!$K$4&amp;"_"&amp;$AG7,データシート1!$A:$BT,MATCH("ab_"&amp;AO$2,データシート1!$A$1:$BT$1,0),0)</f>
        <v>674637</v>
      </c>
      <c r="AP7" s="78">
        <f>VLOOKUP(年度マスタ!$K$4&amp;"_"&amp;$AG7,データシート1!$A:$BT,MATCH("ab_"&amp;AP$2,データシート1!$A$1:$BT$1,0),0)</f>
        <v>7252998.2000000002</v>
      </c>
      <c r="AQ7" s="954">
        <f>VLOOKUP(年度マスタ!$K$4&amp;"_"&amp;$AG7,データシート1!$A:$BT,MATCH("ab_"&amp;AQ$2,データシート1!$A$1:$BT$1,0),0)</f>
        <v>59.491791976868583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4730.3499000000002</v>
      </c>
      <c r="AI8" s="78">
        <f>VLOOKUP(年度マスタ!$K$4&amp;"_"&amp;$AG8,データシート1!$A:$BT,MATCH("ab_"&amp;AI$2,データシート1!$A$1:$BT$1,0),0)</f>
        <v>19751</v>
      </c>
      <c r="AJ8" s="78">
        <f>VLOOKUP(年度マスタ!$K$4&amp;"_"&amp;$AG8,データシート1!$A:$BT,MATCH("ab_"&amp;AJ$2,データシート1!$A$1:$BT$1,0),0)</f>
        <v>111</v>
      </c>
      <c r="AK8" s="78">
        <f>VLOOKUP(年度マスタ!$K$4&amp;"_"&amp;$AG8,データシート1!$A:$BT,MATCH("ab_"&amp;AK$2,データシート1!$A$1:$BT$1,0),0)</f>
        <v>283798</v>
      </c>
      <c r="AL8" s="78">
        <f>VLOOKUP(年度マスタ!$K$4&amp;"_"&amp;$AG8,データシート1!$A:$BT,MATCH("ab_"&amp;AL$2,データシート1!$A$1:$BT$1,0),0)</f>
        <v>347864</v>
      </c>
      <c r="AM8" s="78">
        <f>VLOOKUP(年度マスタ!$K$4&amp;"_"&amp;$AG8,データシート1!$A:$BT,MATCH("ab_"&amp;AM$2,データシート1!$A$1:$BT$1,0),0)</f>
        <v>148342</v>
      </c>
      <c r="AN8" s="78">
        <f>VLOOKUP(年度マスタ!$K$4&amp;"_"&amp;$AG8,データシート1!$A:$BT,MATCH("ab_"&amp;AN$2,データシート1!$A$1:$BT$1,0),0)</f>
        <v>45500</v>
      </c>
      <c r="AO8" s="78">
        <f>VLOOKUP(年度マスタ!$K$4&amp;"_"&amp;$AG8,データシート1!$A:$BT,MATCH("ab_"&amp;AO$2,データシート1!$A$1:$BT$1,0),0)</f>
        <v>676008</v>
      </c>
      <c r="AP8" s="78">
        <f>VLOOKUP(年度マスタ!$K$4&amp;"_"&amp;$AG8,データシート1!$A:$BT,MATCH("ab_"&amp;AP$2,データシート1!$A$1:$BT$1,0),0)</f>
        <v>7213722.2000000002</v>
      </c>
      <c r="AQ8" s="954">
        <f>VLOOKUP(年度マスタ!$K$4&amp;"_"&amp;$AG8,データシート1!$A:$BT,MATCH("ab_"&amp;AQ$2,データシート1!$A$1:$BT$1,0),0)</f>
        <v>71.966962492498467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5021.3833999999997</v>
      </c>
      <c r="AI9" s="78">
        <f>VLOOKUP(年度マスタ!$K$4&amp;"_"&amp;$AG9,データシート1!$A:$BT,MATCH("ab_"&amp;AI$2,データシート1!$A$1:$BT$1,0),0)</f>
        <v>19751</v>
      </c>
      <c r="AJ9" s="78">
        <f>VLOOKUP(年度マスタ!$K$4&amp;"_"&amp;$AG9,データシート1!$A:$BT,MATCH("ab_"&amp;AJ$2,データシート1!$A$1:$BT$1,0),0)</f>
        <v>111</v>
      </c>
      <c r="AK9" s="78">
        <f>VLOOKUP(年度マスタ!$K$4&amp;"_"&amp;$AG9,データシート1!$A:$BT,MATCH("ab_"&amp;AK$2,データシート1!$A$1:$BT$1,0),0)</f>
        <v>283798</v>
      </c>
      <c r="AL9" s="78">
        <f>VLOOKUP(年度マスタ!$K$4&amp;"_"&amp;$AG9,データシート1!$A:$BT,MATCH("ab_"&amp;AL$2,データシート1!$A$1:$BT$1,0),0)</f>
        <v>349888</v>
      </c>
      <c r="AM9" s="78">
        <f>VLOOKUP(年度マスタ!$K$4&amp;"_"&amp;$AG9,データシート1!$A:$BT,MATCH("ab_"&amp;AM$2,データシート1!$A$1:$BT$1,0),0)</f>
        <v>147177</v>
      </c>
      <c r="AN9" s="78">
        <f>VLOOKUP(年度マスタ!$K$4&amp;"_"&amp;$AG9,データシート1!$A:$BT,MATCH("ab_"&amp;AN$2,データシート1!$A$1:$BT$1,0),0)</f>
        <v>45467</v>
      </c>
      <c r="AO9" s="78">
        <f>VLOOKUP(年度マスタ!$K$4&amp;"_"&amp;$AG9,データシート1!$A:$BT,MATCH("ab_"&amp;AO$2,データシート1!$A$1:$BT$1,0),0)</f>
        <v>677380</v>
      </c>
      <c r="AP9" s="78">
        <f>VLOOKUP(年度マスタ!$K$4&amp;"_"&amp;$AG9,データシート1!$A:$BT,MATCH("ab_"&amp;AP$2,データシート1!$A$1:$BT$1,0),0)</f>
        <v>7744782.7999999998</v>
      </c>
      <c r="AQ9" s="954">
        <f>VLOOKUP(年度マスタ!$K$4&amp;"_"&amp;$AG9,データシート1!$A:$BT,MATCH("ab_"&amp;AQ$2,データシート1!$A$1:$BT$1,0),0)</f>
        <v>71.619645867997264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4796.1715000000004</v>
      </c>
      <c r="AI10" s="78">
        <f>VLOOKUP(年度マスタ!$K$4&amp;"_"&amp;$AG10,データシート1!$A:$BT,MATCH("ab_"&amp;AI$2,データシート1!$A$1:$BT$1,0),0)</f>
        <v>19751</v>
      </c>
      <c r="AJ10" s="78">
        <f>VLOOKUP(年度マスタ!$K$4&amp;"_"&amp;$AG10,データシート1!$A:$BT,MATCH("ab_"&amp;AJ$2,データシート1!$A$1:$BT$1,0),0)</f>
        <v>111</v>
      </c>
      <c r="AK10" s="78">
        <f>VLOOKUP(年度マスタ!$K$4&amp;"_"&amp;$AG10,データシート1!$A:$BT,MATCH("ab_"&amp;AK$2,データシート1!$A$1:$BT$1,0),0)</f>
        <v>283798</v>
      </c>
      <c r="AL10" s="78">
        <f>VLOOKUP(年度マスタ!$K$4&amp;"_"&amp;$AG10,データシート1!$A:$BT,MATCH("ab_"&amp;AL$2,データシート1!$A$1:$BT$1,0),0)</f>
        <v>361857</v>
      </c>
      <c r="AM10" s="78">
        <f>VLOOKUP(年度マスタ!$K$4&amp;"_"&amp;$AG10,データシート1!$A:$BT,MATCH("ab_"&amp;AM$2,データシート1!$A$1:$BT$1,0),0)</f>
        <v>146543</v>
      </c>
      <c r="AN10" s="78">
        <f>VLOOKUP(年度マスタ!$K$4&amp;"_"&amp;$AG10,データシート1!$A:$BT,MATCH("ab_"&amp;AN$2,データシート1!$A$1:$BT$1,0),0)</f>
        <v>45456</v>
      </c>
      <c r="AO10" s="78">
        <f>VLOOKUP(年度マスタ!$K$4&amp;"_"&amp;$AG10,データシート1!$A:$BT,MATCH("ab_"&amp;AO$2,データシート1!$A$1:$BT$1,0),0)</f>
        <v>698367</v>
      </c>
      <c r="AP10" s="78">
        <f>VLOOKUP(年度マスタ!$K$4&amp;"_"&amp;$AG10,データシート1!$A:$BT,MATCH("ab_"&amp;AP$2,データシート1!$A$1:$BT$1,0),0)</f>
        <v>7735117.7999999998</v>
      </c>
      <c r="AQ10" s="954">
        <f>VLOOKUP(年度マスタ!$K$4&amp;"_"&amp;$AG10,データシート1!$A:$BT,MATCH("ab_"&amp;AQ$2,データシート1!$A$1:$BT$1,0),0)</f>
        <v>71.672119865101465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4261.8320000000003</v>
      </c>
      <c r="AI11" s="78">
        <f>VLOOKUP(年度マスタ!$K$4&amp;"_"&amp;$AG11,データシート1!$A:$BT,MATCH("ab_"&amp;AI$2,データシート1!$A$1:$BT$1,0),0)</f>
        <v>19751</v>
      </c>
      <c r="AJ11" s="78">
        <f>VLOOKUP(年度マスタ!$K$4&amp;"_"&amp;$AG11,データシート1!$A:$BT,MATCH("ab_"&amp;AJ$2,データシート1!$A$1:$BT$1,0),0)</f>
        <v>111</v>
      </c>
      <c r="AK11" s="78">
        <f>VLOOKUP(年度マスタ!$K$4&amp;"_"&amp;$AG11,データシート1!$A:$BT,MATCH("ab_"&amp;AK$2,データシート1!$A$1:$BT$1,0),0)</f>
        <v>283798</v>
      </c>
      <c r="AL11" s="78">
        <f>VLOOKUP(年度マスタ!$K$4&amp;"_"&amp;$AG11,データシート1!$A:$BT,MATCH("ab_"&amp;AL$2,データシート1!$A$1:$BT$1,0),0)</f>
        <v>364423</v>
      </c>
      <c r="AM11" s="78">
        <f>VLOOKUP(年度マスタ!$K$4&amp;"_"&amp;$AG11,データシート1!$A:$BT,MATCH("ab_"&amp;AM$2,データシート1!$A$1:$BT$1,0),0)</f>
        <v>146551</v>
      </c>
      <c r="AN11" s="78">
        <f>VLOOKUP(年度マスタ!$K$4&amp;"_"&amp;$AG11,データシート1!$A:$BT,MATCH("ab_"&amp;AN$2,データシート1!$A$1:$BT$1,0),0)</f>
        <v>45689</v>
      </c>
      <c r="AO11" s="78">
        <f>VLOOKUP(年度マスタ!$K$4&amp;"_"&amp;$AG11,データシート1!$A:$BT,MATCH("ab_"&amp;AO$2,データシート1!$A$1:$BT$1,0),0)</f>
        <v>701416</v>
      </c>
      <c r="AP11" s="78">
        <f>VLOOKUP(年度マスタ!$K$4&amp;"_"&amp;$AG11,データシート1!$A:$BT,MATCH("ab_"&amp;AP$2,データシート1!$A$1:$BT$1,0),0)</f>
        <v>8010217.2000000002</v>
      </c>
      <c r="AQ11" s="954">
        <f>VLOOKUP(年度マスタ!$K$4&amp;"_"&amp;$AG11,データシート1!$A:$BT,MATCH("ab_"&amp;AQ$2,データシート1!$A$1:$BT$1,0),0)</f>
        <v>77.016365371021124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4110.2927</v>
      </c>
      <c r="AI12" s="78">
        <f>VLOOKUP(年度マスタ!$K$4&amp;"_"&amp;$AG12,データシート1!$A:$BT,MATCH("ab_"&amp;AI$2,データシート1!$A$1:$BT$1,0),0)</f>
        <v>18493</v>
      </c>
      <c r="AJ12" s="78">
        <f>VLOOKUP(年度マスタ!$K$4&amp;"_"&amp;$AG12,データシート1!$A:$BT,MATCH("ab_"&amp;AJ$2,データシート1!$A$1:$BT$1,0),0)</f>
        <v>103</v>
      </c>
      <c r="AK12" s="78">
        <f>VLOOKUP(年度マスタ!$K$4&amp;"_"&amp;$AG12,データシート1!$A:$BT,MATCH("ab_"&amp;AK$2,データシート1!$A$1:$BT$1,0),0)</f>
        <v>310759</v>
      </c>
      <c r="AL12" s="78">
        <f>VLOOKUP(年度マスタ!$K$4&amp;"_"&amp;$AG12,データシート1!$A:$BT,MATCH("ab_"&amp;AL$2,データシート1!$A$1:$BT$1,0),0)</f>
        <v>369863</v>
      </c>
      <c r="AM12" s="78">
        <f>VLOOKUP(年度マスタ!$K$4&amp;"_"&amp;$AG12,データシート1!$A:$BT,MATCH("ab_"&amp;AM$2,データシート1!$A$1:$BT$1,0),0)</f>
        <v>146087</v>
      </c>
      <c r="AN12" s="78">
        <f>VLOOKUP(年度マスタ!$K$4&amp;"_"&amp;$AG12,データシート1!$A:$BT,MATCH("ab_"&amp;AN$2,データシート1!$A$1:$BT$1,0),0)</f>
        <v>46079</v>
      </c>
      <c r="AO12" s="78">
        <f>VLOOKUP(年度マスタ!$K$4&amp;"_"&amp;$AG12,データシート1!$A:$BT,MATCH("ab_"&amp;AO$2,データシート1!$A$1:$BT$1,0),0)</f>
        <v>707455</v>
      </c>
      <c r="AP12" s="78">
        <f>VLOOKUP(年度マスタ!$K$4&amp;"_"&amp;$AG12,データシート1!$A:$BT,MATCH("ab_"&amp;AP$2,データシート1!$A$1:$BT$1,0),0)</f>
        <v>8105363.2000000002</v>
      </c>
      <c r="AQ12" s="954">
        <f>VLOOKUP(年度マスタ!$K$4&amp;"_"&amp;$AG12,データシート1!$A:$BT,MATCH("ab_"&amp;AQ$2,データシート1!$A$1:$BT$1,0),0)</f>
        <v>75.077191841862657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4877.5320000000002</v>
      </c>
      <c r="AI13" s="78">
        <f>VLOOKUP(年度マスタ!$K$4&amp;"_"&amp;$AG13,データシート1!$A:$BT,MATCH("ab_"&amp;AI$2,データシート1!$A$1:$BT$1,0),0)</f>
        <v>18493</v>
      </c>
      <c r="AJ13" s="78">
        <f>VLOOKUP(年度マスタ!$K$4&amp;"_"&amp;$AG13,データシート1!$A:$BT,MATCH("ab_"&amp;AJ$2,データシート1!$A$1:$BT$1,0),0)</f>
        <v>103</v>
      </c>
      <c r="AK13" s="78">
        <f>VLOOKUP(年度マスタ!$K$4&amp;"_"&amp;$AG13,データシート1!$A:$BT,MATCH("ab_"&amp;AK$2,データシート1!$A$1:$BT$1,0),0)</f>
        <v>310759</v>
      </c>
      <c r="AL13" s="78">
        <f>VLOOKUP(年度マスタ!$K$4&amp;"_"&amp;$AG13,データシート1!$A:$BT,MATCH("ab_"&amp;AL$2,データシート1!$A$1:$BT$1,0),0)</f>
        <v>374463</v>
      </c>
      <c r="AM13" s="78">
        <f>VLOOKUP(年度マスタ!$K$4&amp;"_"&amp;$AG13,データシート1!$A:$BT,MATCH("ab_"&amp;AM$2,データシート1!$A$1:$BT$1,0),0)</f>
        <v>145573</v>
      </c>
      <c r="AN13" s="78">
        <f>VLOOKUP(年度マスタ!$K$4&amp;"_"&amp;$AG13,データシート1!$A:$BT,MATCH("ab_"&amp;AN$2,データシート1!$A$1:$BT$1,0),0)</f>
        <v>46253</v>
      </c>
      <c r="AO13" s="78">
        <f>VLOOKUP(年度マスタ!$K$4&amp;"_"&amp;$AG13,データシート1!$A:$BT,MATCH("ab_"&amp;AO$2,データシート1!$A$1:$BT$1,0),0)</f>
        <v>712057</v>
      </c>
      <c r="AP13" s="78">
        <f>VLOOKUP(年度マスタ!$K$4&amp;"_"&amp;$AG13,データシート1!$A:$BT,MATCH("ab_"&amp;AP$2,データシート1!$A$1:$BT$1,0),0)</f>
        <v>8276314.4000000004</v>
      </c>
      <c r="AQ13" s="954">
        <f>VLOOKUP(年度マスタ!$K$4&amp;"_"&amp;$AG13,データシート1!$A:$BT,MATCH("ab_"&amp;AQ$2,データシート1!$A$1:$BT$1,0),0)</f>
        <v>78.680112498767954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4019.0587</v>
      </c>
      <c r="AI14" s="78">
        <f>VLOOKUP(年度マスタ!$K$4&amp;"_"&amp;$AG14,データシート1!$A:$BT,MATCH("ab_"&amp;AI$2,データシート1!$A$1:$BT$1,0),0)</f>
        <v>18493</v>
      </c>
      <c r="AJ14" s="78">
        <f>VLOOKUP(年度マスタ!$K$4&amp;"_"&amp;$AG14,データシート1!$A:$BT,MATCH("ab_"&amp;AJ$2,データシート1!$A$1:$BT$1,0),0)</f>
        <v>103</v>
      </c>
      <c r="AK14" s="78">
        <f>VLOOKUP(年度マスタ!$K$4&amp;"_"&amp;$AG14,データシート1!$A:$BT,MATCH("ab_"&amp;AK$2,データシート1!$A$1:$BT$1,0),0)</f>
        <v>310759</v>
      </c>
      <c r="AL14" s="78">
        <f>VLOOKUP(年度マスタ!$K$4&amp;"_"&amp;$AG14,データシート1!$A:$BT,MATCH("ab_"&amp;AL$2,データシート1!$A$1:$BT$1,0),0)</f>
        <v>379497</v>
      </c>
      <c r="AM14" s="78">
        <f>VLOOKUP(年度マスタ!$K$4&amp;"_"&amp;$AG14,データシート1!$A:$BT,MATCH("ab_"&amp;AM$2,データシート1!$A$1:$BT$1,0),0)</f>
        <v>146023</v>
      </c>
      <c r="AN14" s="78">
        <f>VLOOKUP(年度マスタ!$K$4&amp;"_"&amp;$AG14,データシート1!$A:$BT,MATCH("ab_"&amp;AN$2,データシート1!$A$1:$BT$1,0),0)</f>
        <v>47178</v>
      </c>
      <c r="AO14" s="78">
        <f>VLOOKUP(年度マスタ!$K$4&amp;"_"&amp;$AG14,データシート1!$A:$BT,MATCH("ab_"&amp;AO$2,データシート1!$A$1:$BT$1,0),0)</f>
        <v>717295</v>
      </c>
      <c r="AP14" s="78">
        <f>VLOOKUP(年度マスタ!$K$4&amp;"_"&amp;$AG14,データシート1!$A:$BT,MATCH("ab_"&amp;AP$2,データシート1!$A$1:$BT$1,0),0)</f>
        <v>8396451.5997436382</v>
      </c>
      <c r="AQ14" s="954">
        <f>VLOOKUP(年度マスタ!$K$4&amp;"_"&amp;$AG14,データシート1!$A:$BT,MATCH("ab_"&amp;AQ$2,データシート1!$A$1:$BT$1,0),0)</f>
        <v>96.874485493189184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4043.0356000000002</v>
      </c>
      <c r="AI15" s="78">
        <f>VLOOKUP(年度マスタ!$K$4&amp;"_"&amp;$AG15,データシート1!$A:$BT,MATCH("ab_"&amp;AI$2,データシート1!$A$1:$BT$1,0),0)</f>
        <v>18493</v>
      </c>
      <c r="AJ15" s="78">
        <f>VLOOKUP(年度マスタ!$K$4&amp;"_"&amp;$AG15,データシート1!$A:$BT,MATCH("ab_"&amp;AJ$2,データシート1!$A$1:$BT$1,0),0)</f>
        <v>103</v>
      </c>
      <c r="AK15" s="78">
        <f>VLOOKUP(年度マスタ!$K$4&amp;"_"&amp;$AG15,データシート1!$A:$BT,MATCH("ab_"&amp;AK$2,データシート1!$A$1:$BT$1,0),0)</f>
        <v>310759</v>
      </c>
      <c r="AL15" s="78">
        <f>VLOOKUP(年度マスタ!$K$4&amp;"_"&amp;$AG15,データシート1!$A:$BT,MATCH("ab_"&amp;AL$2,データシート1!$A$1:$BT$1,0),0)</f>
        <v>385193</v>
      </c>
      <c r="AM15" s="78">
        <f>VLOOKUP(年度マスタ!$K$4&amp;"_"&amp;$AG15,データシート1!$A:$BT,MATCH("ab_"&amp;AM$2,データシート1!$A$1:$BT$1,0),0)</f>
        <v>146148</v>
      </c>
      <c r="AN15" s="78">
        <f>VLOOKUP(年度マスタ!$K$4&amp;"_"&amp;$AG15,データシート1!$A:$BT,MATCH("ab_"&amp;AN$2,データシート1!$A$1:$BT$1,0),0)</f>
        <v>47188</v>
      </c>
      <c r="AO15" s="78">
        <f>VLOOKUP(年度マスタ!$K$4&amp;"_"&amp;$AG15,データシート1!$A:$BT,MATCH("ab_"&amp;AO$2,データシート1!$A$1:$BT$1,0),0)</f>
        <v>723341</v>
      </c>
      <c r="AP15" s="78">
        <f>VLOOKUP(年度マスタ!$K$4&amp;"_"&amp;$AG15,データシート1!$A:$BT,MATCH("ab_"&amp;AP$2,データシート1!$A$1:$BT$1,0),0)</f>
        <v>8797103.799999997</v>
      </c>
      <c r="AQ15" s="954">
        <f>VLOOKUP(年度マスタ!$K$4&amp;"_"&amp;$AG15,データシート1!$A:$BT,MATCH("ab_"&amp;AQ$2,データシート1!$A$1:$BT$1,0),0)</f>
        <v>101.99402030322121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4212.5693000000001</v>
      </c>
      <c r="AI16" s="78">
        <f>VLOOKUP(年度マスタ!$K$4&amp;"_"&amp;$AG16,データシート1!$A:$BT,MATCH("ab_"&amp;AI$2,データシート1!$A$1:$BT$1,0),0)</f>
        <v>18493</v>
      </c>
      <c r="AJ16" s="78">
        <f>VLOOKUP(年度マスタ!$K$4&amp;"_"&amp;$AG16,データシート1!$A:$BT,MATCH("ab_"&amp;AJ$2,データシート1!$A$1:$BT$1,0),0)</f>
        <v>103</v>
      </c>
      <c r="AK16" s="78">
        <f>VLOOKUP(年度マスタ!$K$4&amp;"_"&amp;$AG16,データシート1!$A:$BT,MATCH("ab_"&amp;AK$2,データシート1!$A$1:$BT$1,0),0)</f>
        <v>310759</v>
      </c>
      <c r="AL16" s="78">
        <f>VLOOKUP(年度マスタ!$K$4&amp;"_"&amp;$AG16,データシート1!$A:$BT,MATCH("ab_"&amp;AL$2,データシート1!$A$1:$BT$1,0),0)</f>
        <v>391146</v>
      </c>
      <c r="AM16" s="78">
        <f>VLOOKUP(年度マスタ!$K$4&amp;"_"&amp;$AG16,データシート1!$A:$BT,MATCH("ab_"&amp;AM$2,データシート1!$A$1:$BT$1,0),0)</f>
        <v>145887</v>
      </c>
      <c r="AN16" s="78">
        <f>VLOOKUP(年度マスタ!$K$4&amp;"_"&amp;$AG16,データシート1!$A:$BT,MATCH("ab_"&amp;AN$2,データシート1!$A$1:$BT$1,0),0)</f>
        <v>47513</v>
      </c>
      <c r="AO16" s="78">
        <f>VLOOKUP(年度マスタ!$K$4&amp;"_"&amp;$AG16,データシート1!$A:$BT,MATCH("ab_"&amp;AO$2,データシート1!$A$1:$BT$1,0),0)</f>
        <v>729534</v>
      </c>
      <c r="AP16" s="78">
        <f>VLOOKUP(年度マスタ!$K$4&amp;"_"&amp;$AG16,データシート1!$A:$BT,MATCH("ab_"&amp;AP$2,データシート1!$A$1:$BT$1,0),0)</f>
        <v>9127466</v>
      </c>
      <c r="AQ16" s="954">
        <f>VLOOKUP(年度マスタ!$K$4&amp;"_"&amp;$AG16,データシート1!$A:$BT,MATCH("ab_"&amp;AQ$2,データシート1!$A$1:$BT$1,0),0)</f>
        <v>106.9316001352078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4424.0403999999999</v>
      </c>
      <c r="AI17" s="151">
        <f>VLOOKUP(年度マスタ!$K$4&amp;"_"&amp;$AG17,データシート1!$A:$BT,MATCH("ab_"&amp;AI$2,データシート1!$A$1:$BT$1,0),0)</f>
        <v>18493</v>
      </c>
      <c r="AJ17" s="151">
        <f>VLOOKUP(年度マスタ!$K$4&amp;"_"&amp;$AG17,データシート1!$A:$BT,MATCH("ab_"&amp;AJ$2,データシート1!$A$1:$BT$1,0),0)</f>
        <v>103</v>
      </c>
      <c r="AK17" s="151">
        <f>VLOOKUP(年度マスタ!$K$4&amp;"_"&amp;$AG17,データシート1!$A:$BT,MATCH("ab_"&amp;AK$2,データシート1!$A$1:$BT$1,0),0)</f>
        <v>310759</v>
      </c>
      <c r="AL17" s="151">
        <f>VLOOKUP(年度マスタ!$K$4&amp;"_"&amp;$AG17,データシート1!$A:$BT,MATCH("ab_"&amp;AL$2,データシート1!$A$1:$BT$1,0),0)</f>
        <v>396961</v>
      </c>
      <c r="AM17" s="151">
        <f>VLOOKUP(年度マスタ!$K$4&amp;"_"&amp;$AG17,データシート1!$A:$BT,MATCH("ab_"&amp;AM$2,データシート1!$A$1:$BT$1,0),0)</f>
        <v>145024</v>
      </c>
      <c r="AN17" s="151">
        <f>VLOOKUP(年度マスタ!$K$4&amp;"_"&amp;$AG17,データシート1!$A:$BT,MATCH("ab_"&amp;AN$2,データシート1!$A$1:$BT$1,0),0)</f>
        <v>46686</v>
      </c>
      <c r="AO17" s="151">
        <f>VLOOKUP(年度マスタ!$K$4&amp;"_"&amp;$AG17,データシート1!$A:$BT,MATCH("ab_"&amp;AO$2,データシート1!$A$1:$BT$1,0),0)</f>
        <v>734493</v>
      </c>
      <c r="AP17" s="151">
        <f>VLOOKUP(年度マスタ!$K$4&amp;"_"&amp;$AG17,データシート1!$A:$BT,MATCH("ab_"&amp;AP$2,データシート1!$A$1:$BT$1,0),0)</f>
        <v>9176834</v>
      </c>
      <c r="AQ17" s="955">
        <f>VLOOKUP(年度マスタ!$K$4&amp;"_"&amp;$AG17,データシート1!$A:$BT,MATCH("ab_"&amp;AQ$2,データシート1!$A$1:$BT$1,0),0)</f>
        <v>110.5085014548423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4344.6228000000001</v>
      </c>
      <c r="AI18" s="78">
        <f>VLOOKUP(年度マスタ!$K$4&amp;"_"&amp;$AG18,データシート1!$A:$BT,MATCH("ab_"&amp;AI$2,データシート1!$A$1:$BT$1,0),0)</f>
        <v>18384</v>
      </c>
      <c r="AJ18" s="78">
        <f>VLOOKUP(年度マスタ!$K$4&amp;"_"&amp;$AG18,データシート1!$A:$BT,MATCH("ab_"&amp;AJ$2,データシート1!$A$1:$BT$1,0),0)</f>
        <v>418</v>
      </c>
      <c r="AK18" s="78">
        <f>VLOOKUP(年度マスタ!$K$4&amp;"_"&amp;$AG18,データシート1!$A:$BT,MATCH("ab_"&amp;AK$2,データシート1!$A$1:$BT$1,0),0)</f>
        <v>318980</v>
      </c>
      <c r="AL18" s="78">
        <f>VLOOKUP(年度マスタ!$K$4&amp;"_"&amp;$AG18,データシート1!$A:$BT,MATCH("ab_"&amp;AL$2,データシート1!$A$1:$BT$1,0),0)</f>
        <v>398687</v>
      </c>
      <c r="AM18" s="78">
        <f>VLOOKUP(年度マスタ!$K$4&amp;"_"&amp;$AG18,データシート1!$A:$BT,MATCH("ab_"&amp;AM$2,データシート1!$A$1:$BT$1,0),0)</f>
        <v>144440</v>
      </c>
      <c r="AN18" s="78">
        <f>VLOOKUP(年度マスタ!$K$4&amp;"_"&amp;$AG18,データシート1!$A:$BT,MATCH("ab_"&amp;AN$2,データシート1!$A$1:$BT$1,0),0)</f>
        <v>46321</v>
      </c>
      <c r="AO18" s="78">
        <f>VLOOKUP(年度マスタ!$K$4&amp;"_"&amp;$AG18,データシート1!$A:$BT,MATCH("ab_"&amp;AO$2,データシート1!$A$1:$BT$1,0),0)</f>
        <v>733672</v>
      </c>
      <c r="AP18" s="78">
        <f>VLOOKUP(年度マスタ!$K$4&amp;"_"&amp;$AG18,データシート1!$A:$BT,MATCH("ab_"&amp;AP$2,データシート1!$A$1:$BT$1,0),0)</f>
        <v>8862936.9999999981</v>
      </c>
      <c r="AQ18" s="954">
        <f>VLOOKUP(年度マスタ!$K$4&amp;"_"&amp;$AG18,データシート1!$A:$BT,MATCH("ab_"&amp;AQ$2,データシート1!$A$1:$BT$1,0),0)</f>
        <v>103.59453223748351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4920.7343000000001</v>
      </c>
      <c r="AI19" s="78">
        <f>VLOOKUP(年度マスタ!$K$4&amp;"_"&amp;$AG19,データシート1!$A:$BT,MATCH("ab_"&amp;AI$2,データシート1!$A$1:$BT$1,0),0)</f>
        <v>18384</v>
      </c>
      <c r="AJ19" s="78">
        <f>VLOOKUP(年度マスタ!$K$4&amp;"_"&amp;$AG19,データシート1!$A:$BT,MATCH("ab_"&amp;AJ$2,データシート1!$A$1:$BT$1,0),0)</f>
        <v>418</v>
      </c>
      <c r="AK19" s="78">
        <f>VLOOKUP(年度マスタ!$K$4&amp;"_"&amp;$AG19,データシート1!$A:$BT,MATCH("ab_"&amp;AK$2,データシート1!$A$1:$BT$1,0),0)</f>
        <v>318980</v>
      </c>
      <c r="AL19" s="78">
        <f>VLOOKUP(年度マスタ!$K$4&amp;"_"&amp;$AG19,データシート1!$A:$BT,MATCH("ab_"&amp;AL$2,データシート1!$A$1:$BT$1,0),0)</f>
        <v>398254</v>
      </c>
      <c r="AM19" s="78">
        <f>VLOOKUP(年度マスタ!$K$4&amp;"_"&amp;$AG19,データシート1!$A:$BT,MATCH("ab_"&amp;AM$2,データシート1!$A$1:$BT$1,0),0)</f>
        <v>144440</v>
      </c>
      <c r="AN19" s="78">
        <f>VLOOKUP(年度マスタ!$K$4&amp;"_"&amp;$AG19,データシート1!$A:$BT,MATCH("ab_"&amp;AN$2,データシート1!$A$1:$BT$1,0),0)</f>
        <v>46162</v>
      </c>
      <c r="AO19" s="78">
        <f>VLOOKUP(年度マスタ!$K$4&amp;"_"&amp;$AG19,データシート1!$A:$BT,MATCH("ab_"&amp;AO$2,データシート1!$A$1:$BT$1,0),0)</f>
        <v>728703</v>
      </c>
      <c r="AP19" s="78">
        <f>VLOOKUP(年度マスタ!$K$4&amp;"_"&amp;$AG19,データシート1!$A:$BT,MATCH("ab_"&amp;AP$2,データシート1!$A$1:$BT$1,0),0)</f>
        <v>9136744</v>
      </c>
      <c r="AQ19" s="954">
        <f>VLOOKUP(年度マスタ!$K$4&amp;"_"&amp;$AG19,データシート1!$A:$BT,MATCH("ab_"&amp;AQ$2,データシート1!$A$1:$BT$1,0),0)</f>
        <v>103.4070922814678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5630.9223000000002</v>
      </c>
      <c r="AI20" s="78">
        <f>VLOOKUP(年度マスタ!$K$4&amp;"_"&amp;$AG20,データシート1!$A:$BT,MATCH("ab_"&amp;AI$2,データシート1!$A$1:$BT$1,0),0)</f>
        <v>18384</v>
      </c>
      <c r="AJ20" s="78">
        <f>VLOOKUP(年度マスタ!$K$4&amp;"_"&amp;$AG20,データシート1!$A:$BT,MATCH("ab_"&amp;AJ$2,データシート1!$A$1:$BT$1,0),0)</f>
        <v>418</v>
      </c>
      <c r="AK20" s="78">
        <f>VLOOKUP(年度マスタ!$K$4&amp;"_"&amp;$AG20,データシート1!$A:$BT,MATCH("ab_"&amp;AK$2,データシート1!$A$1:$BT$1,0),0)</f>
        <v>318980</v>
      </c>
      <c r="AL20" s="78">
        <f>VLOOKUP(年度マスタ!$K$4&amp;"_"&amp;$AG20,データシート1!$A:$BT,MATCH("ab_"&amp;AL$2,データシート1!$A$1:$BT$1,0),0)</f>
        <v>401856</v>
      </c>
      <c r="AM20" s="78">
        <f>VLOOKUP(年度マスタ!$K$4&amp;"_"&amp;$AG20,データシート1!$A:$BT,MATCH("ab_"&amp;AM$2,データシート1!$A$1:$BT$1,0),0)</f>
        <v>144294</v>
      </c>
      <c r="AN20" s="78">
        <f>VLOOKUP(年度マスタ!$K$4&amp;"_"&amp;$AG20,データシート1!$A:$BT,MATCH("ab_"&amp;AN$2,データシート1!$A$1:$BT$1,0),0)</f>
        <v>46328</v>
      </c>
      <c r="AO20" s="78">
        <f>VLOOKUP(年度マスタ!$K$4&amp;"_"&amp;$AG20,データシート1!$A:$BT,MATCH("ab_"&amp;AO$2,データシート1!$A$1:$BT$1,0),0)</f>
        <v>728425</v>
      </c>
      <c r="AP20" s="78">
        <f>VLOOKUP(年度マスタ!$K$4&amp;"_"&amp;$AG20,データシート1!$A:$BT,MATCH("ab_"&amp;AP$2,データシート1!$A$1:$BT$1,0),0)</f>
        <v>9245209.9999999981</v>
      </c>
      <c r="AQ20" s="954">
        <f>VLOOKUP(年度マスタ!$K$4&amp;"_"&amp;$AG20,データシート1!$A:$BT,MATCH("ab_"&amp;AQ$2,データシート1!$A$1:$BT$1,0),0)</f>
        <v>108.5710569752013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大田区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44.381999999999998</v>
      </c>
      <c r="BE13" s="70" t="str">
        <f>年度マスタ!K4</f>
        <v>13111</v>
      </c>
      <c r="BF13" s="70" t="str">
        <f>年度マスタ!K4</f>
        <v>13111</v>
      </c>
      <c r="BG13" s="70" t="str">
        <f>年度マスタ!K4</f>
        <v>13111</v>
      </c>
      <c r="BH13" s="278" t="s">
        <v>195</v>
      </c>
      <c r="BI13" s="278" t="s">
        <v>195</v>
      </c>
      <c r="BJ13" s="278" t="s">
        <v>195</v>
      </c>
      <c r="BK13" s="278" t="str">
        <f>年度マスタ!K4</f>
        <v>13111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44.381999999999998</v>
      </c>
      <c r="AY14" s="70"/>
      <c r="BE14" s="70" t="str">
        <f>AP2</f>
        <v>大田区</v>
      </c>
      <c r="BF14" s="70" t="str">
        <f>AP2</f>
        <v>大田区</v>
      </c>
      <c r="BG14" s="70" t="str">
        <f>AP2</f>
        <v>大田区</v>
      </c>
      <c r="BH14" s="70" t="s">
        <v>205</v>
      </c>
      <c r="BI14" s="70" t="s">
        <v>205</v>
      </c>
      <c r="BJ14" s="70" t="s">
        <v>205</v>
      </c>
      <c r="BK14" s="70" t="str">
        <f>AP2</f>
        <v>大田区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626.81599999999992</v>
      </c>
      <c r="AY17" s="165">
        <f>AX17</f>
        <v>626.81599999999992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35.966000000000001</v>
      </c>
      <c r="AY18" s="165">
        <f>AX18</f>
        <v>35.966000000000001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528.15800000000002</v>
      </c>
      <c r="G21" s="877">
        <f t="shared" ref="G21:O21" si="5">SUM(G22,G26,G27,G28)</f>
        <v>618.78</v>
      </c>
      <c r="H21" s="877">
        <f t="shared" si="5"/>
        <v>739.75100000000009</v>
      </c>
      <c r="I21" s="877">
        <f t="shared" si="5"/>
        <v>733.75000000000011</v>
      </c>
      <c r="J21" s="877">
        <f t="shared" si="5"/>
        <v>747.43400000000008</v>
      </c>
      <c r="K21" s="877">
        <f t="shared" si="5"/>
        <v>672.60500000000002</v>
      </c>
      <c r="L21" s="877">
        <f t="shared" si="5"/>
        <v>733.72399999999993</v>
      </c>
      <c r="M21" s="877">
        <f t="shared" si="5"/>
        <v>763.02599999999995</v>
      </c>
      <c r="N21" s="877">
        <f t="shared" si="5"/>
        <v>749.14004999999997</v>
      </c>
      <c r="O21" s="877">
        <f t="shared" si="5"/>
        <v>695.52982999999995</v>
      </c>
      <c r="P21" s="878">
        <f>SUM(P22,P26,P27,P28)</f>
        <v>707.16399999999987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11.872</v>
      </c>
      <c r="BG21" s="952">
        <f t="shared" si="2"/>
        <v>5.9359999999999999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0.6866235315753686</v>
      </c>
    </row>
    <row r="22" spans="2:63" ht="15.95" customHeight="1" thickBot="1">
      <c r="B22" s="285"/>
      <c r="C22" s="522"/>
      <c r="D22" s="408" t="s">
        <v>114</v>
      </c>
      <c r="E22" s="409"/>
      <c r="F22" s="879">
        <f>SUM(F23:F25)</f>
        <v>51.902000000000001</v>
      </c>
      <c r="G22" s="879">
        <f t="shared" ref="G22:P22" si="6">SUM(G23:G25)</f>
        <v>64.3</v>
      </c>
      <c r="H22" s="879">
        <f t="shared" si="6"/>
        <v>70.474999999999994</v>
      </c>
      <c r="I22" s="879">
        <f t="shared" si="6"/>
        <v>69.108999999999995</v>
      </c>
      <c r="J22" s="879">
        <f t="shared" si="6"/>
        <v>63.338000000000001</v>
      </c>
      <c r="K22" s="879">
        <f t="shared" si="6"/>
        <v>55.576000000000001</v>
      </c>
      <c r="L22" s="879">
        <f t="shared" si="6"/>
        <v>55.02</v>
      </c>
      <c r="M22" s="879">
        <f t="shared" si="6"/>
        <v>54.8</v>
      </c>
      <c r="N22" s="879">
        <f t="shared" si="6"/>
        <v>51.951000000000001</v>
      </c>
      <c r="O22" s="879">
        <f t="shared" si="6"/>
        <v>46.127000000000002</v>
      </c>
      <c r="P22" s="880">
        <f t="shared" si="6"/>
        <v>44.381999999999998</v>
      </c>
      <c r="Z22" s="273"/>
      <c r="AB22" s="272"/>
      <c r="AC22" s="521" t="s">
        <v>286</v>
      </c>
      <c r="AP22" s="16" t="s">
        <v>287</v>
      </c>
      <c r="AQ22" s="273"/>
      <c r="AV22" s="70" t="str">
        <f>AW22</f>
        <v>エネルギー起源CO2</v>
      </c>
      <c r="AW22" s="70" t="str">
        <f>D56</f>
        <v>エネルギー起源CO2</v>
      </c>
      <c r="AX22" s="165">
        <f>P56</f>
        <v>477.74400000000003</v>
      </c>
      <c r="AY22" s="165">
        <f>AX22</f>
        <v>477.74400000000003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51.902000000000001</v>
      </c>
      <c r="G23" s="881">
        <f>IFERROR(VLOOKUP(年度マスタ!$K$4&amp;"_"&amp;G$20,データシート1!$A:$BU,MATCH("ba_"&amp;$E23,データシート1!$A$1:$BU$1,0),0),0)</f>
        <v>64.3</v>
      </c>
      <c r="H23" s="881">
        <f>IFERROR(VLOOKUP(年度マスタ!$K$4&amp;"_"&amp;H$20,データシート1!$A:$BU,MATCH("ba_"&amp;$E23,データシート1!$A$1:$BU$1,0),0),0)</f>
        <v>70.474999999999994</v>
      </c>
      <c r="I23" s="881">
        <f>IFERROR(VLOOKUP(年度マスタ!$K$4&amp;"_"&amp;I$20,データシート1!$A:$BU,MATCH("ba_"&amp;$E23,データシート1!$A$1:$BU$1,0),0),0)</f>
        <v>69.108999999999995</v>
      </c>
      <c r="J23" s="881">
        <f>IFERROR(VLOOKUP(年度マスタ!$K$4&amp;"_"&amp;J$20,データシート1!$A:$BU,MATCH("ba_"&amp;$E23,データシート1!$A$1:$BU$1,0),0),0)</f>
        <v>63.338000000000001</v>
      </c>
      <c r="K23" s="881">
        <f>IFERROR(VLOOKUP(年度マスタ!$K$4&amp;"_"&amp;K$20,データシート1!$A:$BU,MATCH("ba_"&amp;$E23,データシート1!$A$1:$BU$1,0),0),0)</f>
        <v>55.576000000000001</v>
      </c>
      <c r="L23" s="881">
        <f>IFERROR(VLOOKUP(年度マスタ!$K$4&amp;"_"&amp;L$20,データシート1!$A:$BU,MATCH("ba_"&amp;$E23,データシート1!$A$1:$BU$1,0),0),0)</f>
        <v>55.02</v>
      </c>
      <c r="M23" s="881">
        <f>IFERROR(VLOOKUP(年度マスタ!$K$4&amp;"_"&amp;M$20,データシート1!$A:$BU,MATCH("ba_"&amp;$E23,データシート1!$A$1:$BU$1,0),0),0)</f>
        <v>54.8</v>
      </c>
      <c r="N23" s="881">
        <f>IFERROR(VLOOKUP(年度マスタ!$K$4&amp;"_"&amp;N$20,データシート1!$A:$BU,MATCH("ba_"&amp;$E23,データシート1!$A$1:$BU$1,0),0),0)</f>
        <v>51.951000000000001</v>
      </c>
      <c r="O23" s="881">
        <f>IFERROR(VLOOKUP(年度マスタ!$K$4&amp;"_"&amp;O$20,データシート1!$A:$BU,MATCH("ba_"&amp;$E23,データシート1!$A$1:$BU$1,0),0),0)</f>
        <v>46.127000000000002</v>
      </c>
      <c r="P23" s="882">
        <f>IFERROR(VLOOKUP(年度マスタ!$K$4&amp;"_"&amp;P$20,データシート1!$A:$BU,MATCH("ba_"&amp;$E23,データシート1!$A$1:$BU$1,0),0),0)</f>
        <v>44.381999999999998</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165.02</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1702.9347829610169</v>
      </c>
      <c r="AG24" s="877">
        <f t="shared" ref="AG24:AP24" si="11">AG25+AG29</f>
        <v>1722.2046847071574</v>
      </c>
      <c r="AH24" s="877">
        <f t="shared" si="11"/>
        <v>1770.8629596822011</v>
      </c>
      <c r="AI24" s="877">
        <f t="shared" si="11"/>
        <v>1710.6553190443196</v>
      </c>
      <c r="AJ24" s="877">
        <f t="shared" si="11"/>
        <v>1889.2656668823563</v>
      </c>
      <c r="AK24" s="877">
        <f t="shared" si="11"/>
        <v>1445.5963110080711</v>
      </c>
      <c r="AL24" s="877">
        <f t="shared" si="11"/>
        <v>1430.4130879843983</v>
      </c>
      <c r="AM24" s="877">
        <f t="shared" si="11"/>
        <v>1426.0176745012909</v>
      </c>
      <c r="AN24" s="877">
        <f t="shared" si="11"/>
        <v>1386.8468098993587</v>
      </c>
      <c r="AO24" s="877">
        <f t="shared" si="11"/>
        <v>1269.8094957529961</v>
      </c>
      <c r="AP24" s="878">
        <f t="shared" si="11"/>
        <v>1402.0006144826275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453.06566276750493</v>
      </c>
      <c r="AG25" s="879">
        <f>①CO2排出量の現状把握!AA35</f>
        <v>406.20006123396251</v>
      </c>
      <c r="AH25" s="879">
        <f>①CO2排出量の現状把握!AB35</f>
        <v>370.60852301176226</v>
      </c>
      <c r="AI25" s="879">
        <f>①CO2排出量の現状把握!AC35</f>
        <v>322.24504650714664</v>
      </c>
      <c r="AJ25" s="879">
        <f>①CO2排出量の現状把握!AD35</f>
        <v>412.08126140918426</v>
      </c>
      <c r="AK25" s="879">
        <f>①CO2排出量の現状把握!AE35</f>
        <v>307.7834717954471</v>
      </c>
      <c r="AL25" s="879">
        <f>①CO2排出量の現状把握!AF35</f>
        <v>288.89919797363325</v>
      </c>
      <c r="AM25" s="879">
        <f>①CO2排出量の現状把握!AG35</f>
        <v>293.20780975884873</v>
      </c>
      <c r="AN25" s="879">
        <f>①CO2排出量の現状把握!AH35</f>
        <v>290.80276848338093</v>
      </c>
      <c r="AO25" s="879">
        <f>①CO2排出量の現状把握!AI35</f>
        <v>287.95202210912311</v>
      </c>
      <c r="AP25" s="880">
        <f>①CO2排出量の現状把握!AJ35</f>
        <v>328.07236539266762</v>
      </c>
      <c r="AQ25" s="273"/>
      <c r="AV25" s="70" t="str">
        <f>AW25</f>
        <v>廃棄物原燃料以外</v>
      </c>
      <c r="AW25" s="70" t="str">
        <f>E59</f>
        <v>廃棄物原燃料以外</v>
      </c>
      <c r="AX25" s="287">
        <f t="shared" si="12"/>
        <v>165.02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469.60599999999999</v>
      </c>
      <c r="G26" s="879">
        <f>IFERROR(VLOOKUP(年度マスタ!$K$4&amp;"_"&amp;G$20,データシート1!$A:$BU,MATCH("ba_"&amp;$D26,データシート1!$A$1:$BU$1,0),0),0)</f>
        <v>546.98800000000006</v>
      </c>
      <c r="H26" s="879">
        <f>IFERROR(VLOOKUP(年度マスタ!$K$4&amp;"_"&amp;H$20,データシート1!$A:$BU,MATCH("ba_"&amp;$D26,データシート1!$A$1:$BU$1,0),0),0)</f>
        <v>653.67900000000009</v>
      </c>
      <c r="I26" s="879">
        <f>IFERROR(VLOOKUP(年度マスタ!$K$4&amp;"_"&amp;I$20,データシート1!$A:$BU,MATCH("ba_"&amp;$D26,データシート1!$A$1:$BU$1,0),0),0)</f>
        <v>657.20800000000008</v>
      </c>
      <c r="J26" s="879">
        <f>IFERROR(VLOOKUP(年度マスタ!$K$4&amp;"_"&amp;J$20,データシート1!$A:$BU,MATCH("ba_"&amp;$D26,データシート1!$A$1:$BU$1,0),0),0)</f>
        <v>677.29900000000009</v>
      </c>
      <c r="K26" s="879">
        <f>IFERROR(VLOOKUP(年度マスタ!$K$4&amp;"_"&amp;K$20,データシート1!$A:$BU,MATCH("ba_"&amp;$D26,データシート1!$A$1:$BU$1,0),0),0)</f>
        <v>610.5</v>
      </c>
      <c r="L26" s="879">
        <f>IFERROR(VLOOKUP(年度マスタ!$K$4&amp;"_"&amp;L$20,データシート1!$A:$BU,MATCH("ba_"&amp;$D26,データシート1!$A$1:$BU$1,0),0),0)</f>
        <v>673.42599999999993</v>
      </c>
      <c r="M26" s="879">
        <f>IFERROR(VLOOKUP(年度マスタ!$K$4&amp;"_"&amp;M$20,データシート1!$A:$BU,MATCH("ba_"&amp;$D26,データシート1!$A$1:$BU$1,0),0),0)</f>
        <v>702.81500000000005</v>
      </c>
      <c r="N26" s="879">
        <f>IFERROR(VLOOKUP(年度マスタ!$K$4&amp;"_"&amp;N$20,データシート1!$A:$BU,MATCH("ba_"&amp;$D26,データシート1!$A$1:$BU$1,0),0),0)</f>
        <v>692.72104999999999</v>
      </c>
      <c r="O26" s="879">
        <f>IFERROR(VLOOKUP(年度マスタ!$K$4&amp;"_"&amp;O$20,データシート1!$A:$BU,MATCH("ba_"&amp;$D26,データシート1!$A$1:$BU$1,0),0),0)</f>
        <v>645.06782999999996</v>
      </c>
      <c r="P26" s="880">
        <f>IFERROR(VLOOKUP(年度マスタ!$K$4&amp;"_"&amp;P$20,データシート1!$A:$BU,MATCH("ba_"&amp;$D26,データシート1!$A$1:$BU$1,0),0),0)</f>
        <v>626.81599999999992</v>
      </c>
      <c r="Z26" s="273"/>
      <c r="AB26" s="272"/>
      <c r="AC26" s="522"/>
      <c r="AD26" s="410"/>
      <c r="AE26" s="409" t="s">
        <v>184</v>
      </c>
      <c r="AF26" s="881">
        <f>①CO2排出量の現状把握!Z36</f>
        <v>404.73565440311887</v>
      </c>
      <c r="AG26" s="881">
        <f>①CO2排出量の現状把握!AA36</f>
        <v>358.5087445803635</v>
      </c>
      <c r="AH26" s="881">
        <f>①CO2排出量の現状把握!AB36</f>
        <v>329.22862208784062</v>
      </c>
      <c r="AI26" s="881">
        <f>①CO2排出量の現状把握!AC36</f>
        <v>276.8210670221921</v>
      </c>
      <c r="AJ26" s="881">
        <f>①CO2排出量の現状把握!AD36</f>
        <v>362.10459583338491</v>
      </c>
      <c r="AK26" s="881">
        <f>①CO2排出量の現状把握!AE36</f>
        <v>255.17132887354535</v>
      </c>
      <c r="AL26" s="881">
        <f>①CO2排出量の現状把握!AF36</f>
        <v>237.63636519837334</v>
      </c>
      <c r="AM26" s="881">
        <f>①CO2排出量の現状把握!AG36</f>
        <v>245.07361066510111</v>
      </c>
      <c r="AN26" s="881">
        <f>①CO2排出量の現状把握!AH36</f>
        <v>246.14334752493684</v>
      </c>
      <c r="AO26" s="881">
        <f>①CO2排出量の現状把握!AI36</f>
        <v>220.0910292314486</v>
      </c>
      <c r="AP26" s="882">
        <f>①CO2排出量の現状把握!AJ36</f>
        <v>252.68257632906443</v>
      </c>
      <c r="AQ26" s="273"/>
      <c r="AV26" s="70" t="str">
        <f>AW26</f>
        <v>CH4</v>
      </c>
      <c r="AW26" s="70" t="str">
        <f t="shared" ref="AW26:AW31" si="13">D60</f>
        <v>CH4</v>
      </c>
      <c r="AX26" s="287">
        <f t="shared" si="12"/>
        <v>9.548</v>
      </c>
      <c r="AY26" s="287">
        <f>AX26</f>
        <v>9.548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6.65</v>
      </c>
      <c r="G27" s="879">
        <f>IFERROR(VLOOKUP(年度マスタ!$K$4&amp;"_"&amp;G$20,データシート1!$A:$BU,MATCH("ba_"&amp;$D27,データシート1!$A$1:$BU$1,0),0),0)</f>
        <v>7.492</v>
      </c>
      <c r="H27" s="879">
        <f>IFERROR(VLOOKUP(年度マスタ!$K$4&amp;"_"&amp;H$20,データシート1!$A:$BU,MATCH("ba_"&amp;$D27,データシート1!$A$1:$BU$1,0),0),0)</f>
        <v>15.597</v>
      </c>
      <c r="I27" s="879">
        <f>IFERROR(VLOOKUP(年度マスタ!$K$4&amp;"_"&amp;I$20,データシート1!$A:$BU,MATCH("ba_"&amp;$D27,データシート1!$A$1:$BU$1,0),0),0)</f>
        <v>7.4329999999999998</v>
      </c>
      <c r="J27" s="879">
        <f>IFERROR(VLOOKUP(年度マスタ!$K$4&amp;"_"&amp;J$20,データシート1!$A:$BU,MATCH("ba_"&amp;$D27,データシート1!$A$1:$BU$1,0),0),0)</f>
        <v>6.7969999999999997</v>
      </c>
      <c r="K27" s="879">
        <f>IFERROR(VLOOKUP(年度マスタ!$K$4&amp;"_"&amp;K$20,データシート1!$A:$BU,MATCH("ba_"&amp;$D27,データシート1!$A$1:$BU$1,0),0),0)</f>
        <v>6.5289999999999999</v>
      </c>
      <c r="L27" s="879">
        <f>IFERROR(VLOOKUP(年度マスタ!$K$4&amp;"_"&amp;L$20,データシート1!$A:$BU,MATCH("ba_"&amp;$D27,データシート1!$A$1:$BU$1,0),0),0)</f>
        <v>5.2779999999999996</v>
      </c>
      <c r="M27" s="879">
        <f>IFERROR(VLOOKUP(年度マスタ!$K$4&amp;"_"&amp;M$20,データシート1!$A:$BU,MATCH("ba_"&amp;$D27,データシート1!$A$1:$BU$1,0),0),0)</f>
        <v>5.4109999999999996</v>
      </c>
      <c r="N27" s="879">
        <f>IFERROR(VLOOKUP(年度マスタ!$K$4&amp;"_"&amp;N$20,データシート1!$A:$BU,MATCH("ba_"&amp;$D27,データシート1!$A$1:$BU$1,0),0),0)</f>
        <v>4.468</v>
      </c>
      <c r="O27" s="879">
        <f>IFERROR(VLOOKUP(年度マスタ!$K$4&amp;"_"&amp;O$20,データシート1!$A:$BU,MATCH("ba_"&amp;$D27,データシート1!$A$1:$BU$1,0),0),0)</f>
        <v>4.335</v>
      </c>
      <c r="P27" s="880">
        <f>IFERROR(VLOOKUP(年度マスタ!$K$4&amp;"_"&amp;P$20,データシート1!$A:$BU,MATCH("ba_"&amp;$D27,データシート1!$A$1:$BU$1,0),0),0)</f>
        <v>35.966000000000001</v>
      </c>
      <c r="Z27" s="273"/>
      <c r="AB27" s="272"/>
      <c r="AC27" s="522"/>
      <c r="AD27" s="410"/>
      <c r="AE27" s="409" t="s">
        <v>194</v>
      </c>
      <c r="AF27" s="881">
        <f>①CO2排出量の現状把握!Z37</f>
        <v>43.590128766123023</v>
      </c>
      <c r="AG27" s="881">
        <f>①CO2排出量の現状把握!AA37</f>
        <v>42.998586377907444</v>
      </c>
      <c r="AH27" s="881">
        <f>①CO2排出量の現状把握!AB37</f>
        <v>37.078896784066742</v>
      </c>
      <c r="AI27" s="881">
        <f>①CO2排出量の現状把握!AC37</f>
        <v>36.309168268201461</v>
      </c>
      <c r="AJ27" s="881">
        <f>①CO2排出量の現状把握!AD37</f>
        <v>38.615295271326168</v>
      </c>
      <c r="AK27" s="881">
        <f>①CO2排出量の現状把握!AE37</f>
        <v>39.773303966115719</v>
      </c>
      <c r="AL27" s="881">
        <f>①CO2排出量の現状把握!AF37</f>
        <v>40.688788295903727</v>
      </c>
      <c r="AM27" s="881">
        <f>①CO2排出量の現状把握!AG37</f>
        <v>38.252436890829408</v>
      </c>
      <c r="AN27" s="881">
        <f>①CO2排出量の現状把握!AH37</f>
        <v>34.639931486431692</v>
      </c>
      <c r="AO27" s="881">
        <f>①CO2排出量の現状把握!AI37</f>
        <v>34.739810321080839</v>
      </c>
      <c r="AP27" s="882">
        <f>①CO2排出量の現状把握!AJ37</f>
        <v>39.789106951565074</v>
      </c>
      <c r="AQ27" s="273"/>
      <c r="AV27" s="70" t="str">
        <f t="shared" ref="AV27:AV31" si="14">AW27</f>
        <v>N2O</v>
      </c>
      <c r="AW27" s="70" t="str">
        <f t="shared" si="13"/>
        <v>N2O</v>
      </c>
      <c r="AX27" s="287">
        <f t="shared" si="12"/>
        <v>50.994999999999997</v>
      </c>
      <c r="AY27" s="287">
        <f t="shared" ref="AY27:AY31" si="15">AX27</f>
        <v>50.994999999999997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4.7398795982630366</v>
      </c>
      <c r="AG28" s="881">
        <f>①CO2排出量の現状把握!AA38</f>
        <v>4.6927302756915594</v>
      </c>
      <c r="AH28" s="881">
        <f>①CO2排出量の現状把握!AB38</f>
        <v>4.3010041398548982</v>
      </c>
      <c r="AI28" s="881">
        <f>①CO2排出量の現状把握!AC38</f>
        <v>9.1148112167530879</v>
      </c>
      <c r="AJ28" s="881">
        <f>①CO2排出量の現状把握!AD38</f>
        <v>11.36137030447323</v>
      </c>
      <c r="AK28" s="881">
        <f>①CO2排出量の現状把握!AE38</f>
        <v>12.838838955786057</v>
      </c>
      <c r="AL28" s="881">
        <f>①CO2排出量の現状把握!AF38</f>
        <v>10.574044479356196</v>
      </c>
      <c r="AM28" s="881">
        <f>①CO2排出量の現状把握!AG38</f>
        <v>9.8817622029181713</v>
      </c>
      <c r="AN28" s="881">
        <f>①CO2排出量の現状把握!AH38</f>
        <v>10.019489472012394</v>
      </c>
      <c r="AO28" s="881">
        <f>①CO2排出量の現状把握!AI38</f>
        <v>33.121182556593673</v>
      </c>
      <c r="AP28" s="882">
        <f>①CO2排出量の現状把握!AJ38</f>
        <v>35.600682112038115</v>
      </c>
      <c r="AQ28" s="273"/>
      <c r="AV28" s="70" t="str">
        <f t="shared" si="14"/>
        <v>HFC</v>
      </c>
      <c r="AW28" s="70" t="str">
        <f t="shared" si="13"/>
        <v>HFC</v>
      </c>
      <c r="AX28" s="287">
        <f t="shared" si="12"/>
        <v>3.8570000000000002</v>
      </c>
      <c r="AY28" s="287">
        <f t="shared" si="15"/>
        <v>3.8570000000000002</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1249.8691201935119</v>
      </c>
      <c r="AG29" s="883">
        <f>①CO2排出量の現状把握!AA39</f>
        <v>1316.0046234731949</v>
      </c>
      <c r="AH29" s="883">
        <f>①CO2排出量の現状把握!AB39</f>
        <v>1400.254436670439</v>
      </c>
      <c r="AI29" s="883">
        <f>①CO2排出量の現状把握!AC39</f>
        <v>1388.4102725371729</v>
      </c>
      <c r="AJ29" s="883">
        <f>①CO2排出量の現状把握!AD39</f>
        <v>1477.1844054731721</v>
      </c>
      <c r="AK29" s="883">
        <f>①CO2排出量の現状把握!AE39</f>
        <v>1137.8128392126239</v>
      </c>
      <c r="AL29" s="883">
        <f>①CO2排出量の現状把握!AF39</f>
        <v>1141.513890010765</v>
      </c>
      <c r="AM29" s="883">
        <f>①CO2排出量の現状把握!AG39</f>
        <v>1132.8098647424422</v>
      </c>
      <c r="AN29" s="883">
        <f>①CO2排出量の現状把握!AH39</f>
        <v>1096.0440414159777</v>
      </c>
      <c r="AO29" s="883">
        <f>①CO2排出量の現状把握!AI39</f>
        <v>981.85747364387294</v>
      </c>
      <c r="AP29" s="884">
        <f>①CO2排出量の現状把握!AJ39</f>
        <v>1073.9282490899598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2.633</v>
      </c>
      <c r="BG31" s="952">
        <f t="shared" si="2"/>
        <v>2.633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0.31093722725072531</v>
      </c>
    </row>
    <row r="32" spans="2:63" ht="15.95" customHeight="1" thickTop="1" thickBot="1">
      <c r="B32" s="285"/>
      <c r="Z32" s="273"/>
      <c r="AB32" s="272"/>
      <c r="AC32" s="1114" t="s">
        <v>290</v>
      </c>
      <c r="AD32" s="1114"/>
      <c r="AE32" s="1115"/>
      <c r="AF32" s="461">
        <f t="shared" ref="AF32:AP32" si="16">IFERROR(IF(SUM(F23:F26)/AF24&gt;1,1,SUM(F23:F26)/AF24),0)</f>
        <v>0.30624073524014583</v>
      </c>
      <c r="AG32" s="461">
        <f t="shared" si="16"/>
        <v>0.35494503378612224</v>
      </c>
      <c r="AH32" s="461">
        <f t="shared" si="16"/>
        <v>0.40892718210671519</v>
      </c>
      <c r="AI32" s="461">
        <f t="shared" si="16"/>
        <v>0.42458407132873899</v>
      </c>
      <c r="AJ32" s="461">
        <f t="shared" si="16"/>
        <v>0.39202374392490308</v>
      </c>
      <c r="AK32" s="461">
        <f t="shared" si="16"/>
        <v>0.46076210552551772</v>
      </c>
      <c r="AL32" s="461">
        <f t="shared" si="16"/>
        <v>0.50925568712913316</v>
      </c>
      <c r="AM32" s="461">
        <f t="shared" si="16"/>
        <v>0.5312802313372128</v>
      </c>
      <c r="AN32" s="461">
        <f t="shared" si="16"/>
        <v>0.53695335684122147</v>
      </c>
      <c r="AO32" s="461">
        <f t="shared" si="16"/>
        <v>0.54432954889041985</v>
      </c>
      <c r="AP32" s="461">
        <f t="shared" si="16"/>
        <v>0.47874301413747122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0.11455734624195968</v>
      </c>
      <c r="AG33" s="458">
        <f t="shared" ref="AG33:AP33" si="17">IFERROR(IF(G22/AG25&gt;1,1,G22/AG25),0)</f>
        <v>0.15829638184856051</v>
      </c>
      <c r="AH33" s="458">
        <f t="shared" si="17"/>
        <v>0.19016022466856025</v>
      </c>
      <c r="AI33" s="458">
        <f t="shared" si="17"/>
        <v>0.21446101576759946</v>
      </c>
      <c r="AJ33" s="458">
        <f t="shared" si="17"/>
        <v>0.15370269393809508</v>
      </c>
      <c r="AK33" s="458">
        <f t="shared" si="17"/>
        <v>0.18056850056242074</v>
      </c>
      <c r="AL33" s="458">
        <f t="shared" si="17"/>
        <v>0.19044704999500023</v>
      </c>
      <c r="AM33" s="458">
        <f t="shared" si="17"/>
        <v>0.18689815951720634</v>
      </c>
      <c r="AN33" s="458">
        <f>IFERROR(IF(N22/AN25&gt;1,1,N22/AN25),0)</f>
        <v>0.17864685494893748</v>
      </c>
      <c r="AO33" s="458">
        <f t="shared" si="17"/>
        <v>0.16018988046043164</v>
      </c>
      <c r="AP33" s="458">
        <f t="shared" si="17"/>
        <v>0.13528112904870693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8.2289999999999992</v>
      </c>
      <c r="BG33" s="952">
        <f t="shared" si="2"/>
        <v>8.2289999999999992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1.0515805824914992</v>
      </c>
    </row>
    <row r="34" spans="2:63" ht="15.95" customHeight="1" thickBot="1">
      <c r="B34" s="285"/>
      <c r="Z34" s="273"/>
      <c r="AB34" s="272"/>
      <c r="AC34" s="522"/>
      <c r="AD34" s="410"/>
      <c r="AE34" s="409" t="s">
        <v>184</v>
      </c>
      <c r="AF34" s="459">
        <f>IFERROR(IF(F23/AF26&gt;1,1,F23/AF26),0)</f>
        <v>0.12823678723472515</v>
      </c>
      <c r="AG34" s="459">
        <f t="shared" ref="AG34:AP36" si="18">IFERROR(IF(G23/AG26&gt;1,1,G23/AG26),0)</f>
        <v>0.17935406310734067</v>
      </c>
      <c r="AH34" s="459">
        <f t="shared" si="18"/>
        <v>0.21406097547981945</v>
      </c>
      <c r="AI34" s="459">
        <f t="shared" si="18"/>
        <v>0.24965224194609326</v>
      </c>
      <c r="AJ34" s="459">
        <f t="shared" si="18"/>
        <v>0.17491631072571004</v>
      </c>
      <c r="AK34" s="459">
        <f t="shared" si="18"/>
        <v>0.21779876385540817</v>
      </c>
      <c r="AL34" s="459">
        <f t="shared" si="18"/>
        <v>0.23153022036029958</v>
      </c>
      <c r="AM34" s="459">
        <f t="shared" si="18"/>
        <v>0.22360628650012218</v>
      </c>
      <c r="AN34" s="459">
        <f t="shared" si="18"/>
        <v>0.21105993934992223</v>
      </c>
      <c r="AO34" s="459">
        <f t="shared" si="18"/>
        <v>0.20958146345661668</v>
      </c>
      <c r="AP34" s="459">
        <f t="shared" si="18"/>
        <v>0.17564329383044613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21.648</v>
      </c>
      <c r="BG34" s="952">
        <f t="shared" si="2"/>
        <v>21.648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2.0863037369430173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0.37572413976216396</v>
      </c>
      <c r="AG37" s="460">
        <f t="shared" ref="AG37:AP37" si="21">IFERROR(IF(G26/AG29&gt;1,1,G26/AG29),0)</f>
        <v>0.41564291663078751</v>
      </c>
      <c r="AH37" s="460">
        <f t="shared" si="21"/>
        <v>0.46682872975166917</v>
      </c>
      <c r="AI37" s="460">
        <f t="shared" si="21"/>
        <v>0.47335287918824021</v>
      </c>
      <c r="AJ37" s="460">
        <f t="shared" si="21"/>
        <v>0.45850673584862783</v>
      </c>
      <c r="AK37" s="460">
        <f t="shared" si="21"/>
        <v>0.5365557312769218</v>
      </c>
      <c r="AL37" s="460">
        <f t="shared" si="21"/>
        <v>0.58994113509529811</v>
      </c>
      <c r="AM37" s="460">
        <f t="shared" si="21"/>
        <v>0.62041744327481951</v>
      </c>
      <c r="AN37" s="460">
        <f t="shared" si="21"/>
        <v>0.63201935672682885</v>
      </c>
      <c r="AO37" s="460">
        <f t="shared" si="21"/>
        <v>0.65698723828624728</v>
      </c>
      <c r="AP37" s="460">
        <f t="shared" si="21"/>
        <v>0.58366655363722852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160.64599999999999</v>
      </c>
      <c r="BG40" s="952">
        <f t="shared" ref="BG40:BG51" si="22">BF40/BE40</f>
        <v>53.548666666666662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5.4182558185504117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G：情報通信業(N=5)</v>
      </c>
      <c r="BE41" s="845">
        <f>VLOOKUP(BE$13&amp;"_"&amp;$AV$8,データシート2!$A:$SI,MATCH($AV$5&amp;"_"&amp;$BA41&amp;$AV$6,データシート2!$A$1:$SI$1,0),0)</f>
        <v>5</v>
      </c>
      <c r="BF41" s="952">
        <f>VLOOKUP(BF$13&amp;"_"&amp;$AW$8,データシート2!$A:$SI,MATCH($AW$5&amp;"_"&amp;$BA41&amp;$AW$6,データシート2!$A$1:$SI$1,0),0)</f>
        <v>33.468000000000004</v>
      </c>
      <c r="BG41" s="952">
        <f t="shared" si="22"/>
        <v>6.6936000000000009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0.79006060251668575</v>
      </c>
    </row>
    <row r="42" spans="2:63" ht="24.6" customHeight="1">
      <c r="B42" s="272"/>
      <c r="Z42" s="273"/>
      <c r="AB42" s="259" t="s">
        <v>315</v>
      </c>
      <c r="BA42" s="70" t="s">
        <v>313</v>
      </c>
      <c r="BB42" s="70"/>
      <c r="BC42" s="70" t="s">
        <v>314</v>
      </c>
      <c r="BD42" s="70" t="str">
        <f t="shared" si="1"/>
        <v>H：運輸業，郵便業(N=20)</v>
      </c>
      <c r="BE42" s="845">
        <f>VLOOKUP(BE$13&amp;"_"&amp;$AV$8,データシート2!$A:$SI,MATCH($AV$5&amp;"_"&amp;$BA42&amp;$AV$6,データシート2!$A$1:$SI$1,0),0)</f>
        <v>20</v>
      </c>
      <c r="BF42" s="952">
        <f>VLOOKUP(BF$13&amp;"_"&amp;$AW$8,データシート2!$A:$SI,MATCH($AW$5&amp;"_"&amp;$BA42&amp;$AW$6,データシート2!$A$1:$SI$1,0),0)</f>
        <v>178.35499999999999</v>
      </c>
      <c r="BG42" s="952">
        <f t="shared" si="22"/>
        <v>8.9177499999999998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1.3371900508080155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10.391999999999999</v>
      </c>
      <c r="BG43" s="952">
        <f t="shared" si="22"/>
        <v>5.1959999999999997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1.2610921461167688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15.609</v>
      </c>
      <c r="BG45" s="952">
        <f t="shared" si="22"/>
        <v>5.2030000000000003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0.96469988451543309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4.53</v>
      </c>
      <c r="BG48" s="952">
        <f t="shared" si="22"/>
        <v>2.2650000000000001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0.45646688861641244</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14.62</v>
      </c>
      <c r="BG49" s="952">
        <f t="shared" si="22"/>
        <v>3.6549999999999998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0.42799946604912703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17.881</v>
      </c>
      <c r="BG50" s="952">
        <f t="shared" si="22"/>
        <v>5.9603333333333337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1.0751465311873969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R：ｻｰﾋﾞｽ業(他に分類されない)(N=7)</v>
      </c>
      <c r="BE52" s="845">
        <f>VLOOKUP(BE$13&amp;"_"&amp;$AV$8,データシート2!$A:$SI,MATCH($AV$5&amp;"_"&amp;$BA52&amp;$AV$6,データシート2!$A$1:$SI$1,0),0)</f>
        <v>7</v>
      </c>
      <c r="BF52" s="952">
        <f>VLOOKUP(BF$13&amp;"_"&amp;$AW$8,データシート2!$A:$SI,MATCH($AW$5&amp;"_"&amp;$BA52&amp;$AW$6,データシート2!$A$1:$SI$1,0),0)</f>
        <v>178.185</v>
      </c>
      <c r="BG52" s="952">
        <f t="shared" ref="BG52" si="26">BF52/BE52</f>
        <v>25.455000000000002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0.95447702889008068</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13.13</v>
      </c>
      <c r="BG53" s="952">
        <f t="shared" ref="BG53:BG63" si="29">BF53/BE53</f>
        <v>13.13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2.8352058612665632</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528.15800000000002</v>
      </c>
      <c r="G55" s="885">
        <f t="shared" ref="G55:P55" si="32">SUM(G56,G57,G60,G61,G62,G63,G64,G65,)</f>
        <v>618.78</v>
      </c>
      <c r="H55" s="885">
        <f t="shared" si="32"/>
        <v>739.75099999999998</v>
      </c>
      <c r="I55" s="885">
        <f t="shared" si="32"/>
        <v>733.75000000000011</v>
      </c>
      <c r="J55" s="885">
        <f t="shared" si="32"/>
        <v>747.43400000000008</v>
      </c>
      <c r="K55" s="885">
        <f t="shared" si="32"/>
        <v>672.60500000000002</v>
      </c>
      <c r="L55" s="885">
        <f t="shared" si="32"/>
        <v>733.72399999999993</v>
      </c>
      <c r="M55" s="885">
        <f t="shared" si="32"/>
        <v>763.02599999999995</v>
      </c>
      <c r="N55" s="885">
        <f t="shared" si="32"/>
        <v>749.14004999999997</v>
      </c>
      <c r="O55" s="885">
        <f t="shared" si="32"/>
        <v>695.52983000000006</v>
      </c>
      <c r="P55" s="886">
        <f t="shared" si="32"/>
        <v>707.16399999999999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438.25799999999998</v>
      </c>
      <c r="G56" s="887">
        <f>IFERROR(VLOOKUP(年度マスタ!$K$4&amp;"_"&amp;G$54,データシート1!$A:$CE,MATCH("bc_"&amp;$C56,データシート1!$A$1:$CE$1,0),0),0)</f>
        <v>541.178</v>
      </c>
      <c r="H56" s="887">
        <f>IFERROR(VLOOKUP(年度マスタ!$K$4&amp;"_"&amp;H$54,データシート1!$A:$CE,MATCH("bc_"&amp;$C56,データシート1!$A$1:$CE$1,0),0),0)</f>
        <v>536.12800000000004</v>
      </c>
      <c r="I56" s="887">
        <f>IFERROR(VLOOKUP(年度マスタ!$K$4&amp;"_"&amp;I$54,データシート1!$A:$CE,MATCH("bc_"&amp;$C56,データシート1!$A$1:$CE$1,0),0),0)</f>
        <v>574.81500000000005</v>
      </c>
      <c r="J56" s="887">
        <f>IFERROR(VLOOKUP(年度マスタ!$K$4&amp;"_"&amp;J$54,データシート1!$A:$CE,MATCH("bc_"&amp;$C56,データシート1!$A$1:$CE$1,0),0),0)</f>
        <v>549.19799999999998</v>
      </c>
      <c r="K56" s="887">
        <f>IFERROR(VLOOKUP(年度マスタ!$K$4&amp;"_"&amp;K$54,データシート1!$A:$CE,MATCH("bc_"&amp;$C56,データシート1!$A$1:$CE$1,0),0),0)</f>
        <v>558.125</v>
      </c>
      <c r="L56" s="887">
        <f>IFERROR(VLOOKUP(年度マスタ!$K$4&amp;"_"&amp;L$54,データシート1!$A:$CE,MATCH("bc_"&amp;$C56,データシート1!$A$1:$CE$1,0),0),0)</f>
        <v>549.54</v>
      </c>
      <c r="M56" s="887">
        <f>IFERROR(VLOOKUP(年度マスタ!$K$4&amp;"_"&amp;M$54,データシート1!$A:$CE,MATCH("bc_"&amp;$C56,データシート1!$A$1:$CE$1,0),0),0)</f>
        <v>550.44799999999998</v>
      </c>
      <c r="N56" s="887">
        <f>IFERROR(VLOOKUP(年度マスタ!$K$4&amp;"_"&amp;N$54,データシート1!$A:$CE,MATCH("bc_"&amp;$C56,データシート1!$A$1:$CE$1,0),0),0)</f>
        <v>535.22104999999999</v>
      </c>
      <c r="O56" s="887">
        <f>IFERROR(VLOOKUP(年度マスタ!$K$4&amp;"_"&amp;O$54,データシート1!$A:$CE,MATCH("bc_"&amp;$C56,データシート1!$A$1:$CE$1,0),0),0)</f>
        <v>473.77883000000003</v>
      </c>
      <c r="P56" s="888">
        <f>IFERROR(VLOOKUP(年度マスタ!$K$4&amp;"_"&amp;P$54,データシート1!$A:$CE,MATCH("bc_"&amp;$C56,データシート1!$A$1:$CE$1,0),0),0)</f>
        <v>477.74400000000003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89.9</v>
      </c>
      <c r="G57" s="887">
        <f t="shared" ref="G57:J57" si="34">SUM(G58:G59)</f>
        <v>0</v>
      </c>
      <c r="H57" s="887">
        <f t="shared" si="34"/>
        <v>114.364</v>
      </c>
      <c r="I57" s="887">
        <f t="shared" si="34"/>
        <v>73.156999999999996</v>
      </c>
      <c r="J57" s="887">
        <f t="shared" si="34"/>
        <v>118.124</v>
      </c>
      <c r="K57" s="887">
        <f t="shared" ref="K57:O57" si="35">SUM(K58:K59)</f>
        <v>114.48</v>
      </c>
      <c r="L57" s="887">
        <f t="shared" si="35"/>
        <v>110.026</v>
      </c>
      <c r="M57" s="887">
        <f t="shared" si="35"/>
        <v>141.98599999999999</v>
      </c>
      <c r="N57" s="887">
        <f t="shared" si="35"/>
        <v>149.03800000000001</v>
      </c>
      <c r="O57" s="887">
        <f t="shared" si="35"/>
        <v>164.006</v>
      </c>
      <c r="P57" s="888">
        <f>SUM(P58:P59)</f>
        <v>165.02</v>
      </c>
      <c r="Z57" s="273"/>
      <c r="AB57" s="272"/>
      <c r="AQ57" s="273"/>
      <c r="BA57" s="70">
        <v>3511</v>
      </c>
      <c r="BB57" s="70"/>
      <c r="BC57" s="70" t="s">
        <v>345</v>
      </c>
      <c r="BD57" s="70" t="str">
        <f t="shared" si="33"/>
        <v>熱供給業(N=2)</v>
      </c>
      <c r="BE57" s="845">
        <f>BE63</f>
        <v>2</v>
      </c>
      <c r="BF57" s="952">
        <f>BF63</f>
        <v>35.966000000000001</v>
      </c>
      <c r="BG57" s="952">
        <f t="shared" si="29"/>
        <v>17.983000000000001</v>
      </c>
      <c r="BH57" s="845">
        <f>BH63</f>
        <v>137</v>
      </c>
      <c r="BI57" s="845">
        <f>BI63</f>
        <v>553.39800000000002</v>
      </c>
      <c r="BJ57" s="845">
        <f t="shared" si="30"/>
        <v>4.0394014598540151</v>
      </c>
      <c r="BK57" s="279">
        <f t="shared" si="31"/>
        <v>4.4518971879190019</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89.9</v>
      </c>
      <c r="G59" s="889">
        <f>IFERROR(VLOOKUP(年度マスタ!$K$4&amp;"_"&amp;G$54,データシート1!$A:$CE,MATCH("bc_"&amp;$C59,データシート1!$A$1:$CE$1,0),0),0)</f>
        <v>0</v>
      </c>
      <c r="H59" s="889">
        <f>IFERROR(VLOOKUP(年度マスタ!$K$4&amp;"_"&amp;H$54,データシート1!$A:$CE,MATCH("bc_"&amp;$C59,データシート1!$A$1:$CE$1,0),0),0)</f>
        <v>114.364</v>
      </c>
      <c r="I59" s="889">
        <f>IFERROR(VLOOKUP(年度マスタ!$K$4&amp;"_"&amp;I$54,データシート1!$A:$CE,MATCH("bc_"&amp;$C59,データシート1!$A$1:$CE$1,0),0),0)</f>
        <v>73.156999999999996</v>
      </c>
      <c r="J59" s="889">
        <f>IFERROR(VLOOKUP(年度マスタ!$K$4&amp;"_"&amp;J$54,データシート1!$A:$CE,MATCH("bc_"&amp;$C59,データシート1!$A$1:$CE$1,0),0),0)</f>
        <v>118.124</v>
      </c>
      <c r="K59" s="889">
        <f>IFERROR(VLOOKUP(年度マスタ!$K$4&amp;"_"&amp;K$54,データシート1!$A:$CE,MATCH("bc_"&amp;$C59,データシート1!$A$1:$CE$1,0),0),0)</f>
        <v>114.48</v>
      </c>
      <c r="L59" s="889">
        <f>IFERROR(VLOOKUP(年度マスタ!$K$4&amp;"_"&amp;L$54,データシート1!$A:$CE,MATCH("bc_"&amp;$C59,データシート1!$A$1:$CE$1,0),0),0)</f>
        <v>110.026</v>
      </c>
      <c r="M59" s="889">
        <f>IFERROR(VLOOKUP(年度マスタ!$K$4&amp;"_"&amp;M$54,データシート1!$A:$CE,MATCH("bc_"&amp;$C59,データシート1!$A$1:$CE$1,0),0),0)</f>
        <v>141.98599999999999</v>
      </c>
      <c r="N59" s="889">
        <f>IFERROR(VLOOKUP(年度マスタ!$K$4&amp;"_"&amp;N$54,データシート1!$A:$CE,MATCH("bc_"&amp;$C59,データシート1!$A$1:$CE$1,0),0),0)</f>
        <v>149.03800000000001</v>
      </c>
      <c r="O59" s="889">
        <f>IFERROR(VLOOKUP(年度マスタ!$K$4&amp;"_"&amp;O$54,データシート1!$A:$CE,MATCH("bc_"&amp;$C59,データシート1!$A$1:$CE$1,0),0),0)</f>
        <v>164.006</v>
      </c>
      <c r="P59" s="890">
        <f>IFERROR(VLOOKUP(年度マスタ!$K$4&amp;"_"&amp;P$54,データシート1!$A:$CE,MATCH("bc_"&amp;$C59,データシート1!$A$1:$CE$1,0),0),0)</f>
        <v>165.02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7.7560000000000002</v>
      </c>
      <c r="H60" s="887">
        <f>IFERROR(VLOOKUP(年度マスタ!$K$4&amp;"_"&amp;H$54,データシート1!$A:$CE,MATCH("bc_"&amp;$C60,データシート1!$A$1:$CE$1,0),0),0)</f>
        <v>7.6459999999999999</v>
      </c>
      <c r="I60" s="887">
        <f>IFERROR(VLOOKUP(年度マスタ!$K$4&amp;"_"&amp;I$54,データシート1!$A:$CE,MATCH("bc_"&amp;$C60,データシート1!$A$1:$CE$1,0),0),0)</f>
        <v>7.7409999999999997</v>
      </c>
      <c r="J60" s="887">
        <f>IFERROR(VLOOKUP(年度マスタ!$K$4&amp;"_"&amp;J$54,データシート1!$A:$CE,MATCH("bc_"&amp;$C60,データシート1!$A$1:$CE$1,0),0),0)</f>
        <v>9.0459999999999994</v>
      </c>
      <c r="K60" s="887">
        <f>IFERROR(VLOOKUP(年度マスタ!$K$4&amp;"_"&amp;K$54,データシート1!$A:$CE,MATCH("bc_"&amp;$C60,データシート1!$A$1:$CE$1,0),0),0)</f>
        <v>0</v>
      </c>
      <c r="L60" s="887">
        <f>IFERROR(VLOOKUP(年度マスタ!$K$4&amp;"_"&amp;L$54,データシート1!$A:$CE,MATCH("bc_"&amp;$C60,データシート1!$A$1:$CE$1,0),0),0)</f>
        <v>8.7370000000000001</v>
      </c>
      <c r="M60" s="887">
        <f>IFERROR(VLOOKUP(年度マスタ!$K$4&amp;"_"&amp;M$54,データシート1!$A:$CE,MATCH("bc_"&amp;$C60,データシート1!$A$1:$CE$1,0),0),0)</f>
        <v>8.7989999999999995</v>
      </c>
      <c r="N60" s="887">
        <f>IFERROR(VLOOKUP(年度マスタ!$K$4&amp;"_"&amp;N$54,データシート1!$A:$CE,MATCH("bc_"&amp;$C60,データシート1!$A$1:$CE$1,0),0),0)</f>
        <v>9.3030000000000008</v>
      </c>
      <c r="O60" s="887">
        <f>IFERROR(VLOOKUP(年度マスタ!$K$4&amp;"_"&amp;O$54,データシート1!$A:$CE,MATCH("bc_"&amp;$C60,データシート1!$A$1:$CE$1,0),0),0)</f>
        <v>9.4030000000000005</v>
      </c>
      <c r="P60" s="888">
        <f>IFERROR(VLOOKUP(年度マスタ!$K$4&amp;"_"&amp;P$54,データシート1!$A:$CE,MATCH("bc_"&amp;$C60,データシート1!$A$1:$CE$1,0),0),0)</f>
        <v>9.548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69.846000000000004</v>
      </c>
      <c r="H61" s="887">
        <f>IFERROR(VLOOKUP(年度マスタ!$K$4&amp;"_"&amp;H$54,データシート1!$A:$CE,MATCH("bc_"&amp;$C61,データシート1!$A$1:$CE$1,0),0),0)</f>
        <v>81.613</v>
      </c>
      <c r="I61" s="887">
        <f>IFERROR(VLOOKUP(年度マスタ!$K$4&amp;"_"&amp;I$54,データシート1!$A:$CE,MATCH("bc_"&amp;$C61,データシート1!$A$1:$CE$1,0),0),0)</f>
        <v>78.037000000000006</v>
      </c>
      <c r="J61" s="887">
        <f>IFERROR(VLOOKUP(年度マスタ!$K$4&amp;"_"&amp;J$54,データシート1!$A:$CE,MATCH("bc_"&amp;$C61,データシート1!$A$1:$CE$1,0),0),0)</f>
        <v>71.066000000000003</v>
      </c>
      <c r="K61" s="887">
        <f>IFERROR(VLOOKUP(年度マスタ!$K$4&amp;"_"&amp;K$54,データシート1!$A:$CE,MATCH("bc_"&amp;$C61,データシート1!$A$1:$CE$1,0),0),0)</f>
        <v>0</v>
      </c>
      <c r="L61" s="887">
        <f>IFERROR(VLOOKUP(年度マスタ!$K$4&amp;"_"&amp;L$54,データシート1!$A:$CE,MATCH("bc_"&amp;$C61,データシート1!$A$1:$CE$1,0),0),0)</f>
        <v>65.421000000000006</v>
      </c>
      <c r="M61" s="887">
        <f>IFERROR(VLOOKUP(年度マスタ!$K$4&amp;"_"&amp;M$54,データシート1!$A:$CE,MATCH("bc_"&amp;$C61,データシート1!$A$1:$CE$1,0),0),0)</f>
        <v>61.792999999999999</v>
      </c>
      <c r="N61" s="887">
        <f>IFERROR(VLOOKUP(年度マスタ!$K$4&amp;"_"&amp;N$54,データシート1!$A:$CE,MATCH("bc_"&amp;$C61,データシート1!$A$1:$CE$1,0),0),0)</f>
        <v>52.052</v>
      </c>
      <c r="O61" s="887">
        <f>IFERROR(VLOOKUP(年度マスタ!$K$4&amp;"_"&amp;O$54,データシート1!$A:$CE,MATCH("bc_"&amp;$C61,データシート1!$A$1:$CE$1,0),0),0)</f>
        <v>44.691000000000003</v>
      </c>
      <c r="P61" s="888">
        <f>IFERROR(VLOOKUP(年度マスタ!$K$4&amp;"_"&amp;P$54,データシート1!$A:$CE,MATCH("bc_"&amp;$C61,データシート1!$A$1:$CE$1,0),0),0)</f>
        <v>50.994999999999997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3.5259999999999998</v>
      </c>
      <c r="O62" s="887">
        <f>IFERROR(VLOOKUP(年度マスタ!$K$4&amp;"_"&amp;O$54,データシート1!$A:$CE,MATCH("bc_"&amp;$C62,データシート1!$A$1:$CE$1,0),0),0)</f>
        <v>3.6509999999999998</v>
      </c>
      <c r="P62" s="888">
        <f>IFERROR(VLOOKUP(年度マスタ!$K$4&amp;"_"&amp;P$54,データシート1!$A:$CE,MATCH("bc_"&amp;$C62,データシート1!$A$1:$CE$1,0),0),0)</f>
        <v>3.8570000000000002</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2</v>
      </c>
      <c r="BF63" s="953">
        <f>VLOOKUP(BF$13&amp;"_"&amp;$AW$8,データシート2!$A:$SI,MATCH($AW$5&amp;"_"&amp;$BA63,データシート2!$A$1:$SI$1,0),0)</f>
        <v>35.966000000000001</v>
      </c>
      <c r="BG63" s="953">
        <f t="shared" si="29"/>
        <v>17.983000000000001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4.4518971879190019</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大田区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13500.7</v>
      </c>
      <c r="K6" s="619">
        <f>VLOOKUP(年度マスタ!$K$4&amp;"_"&amp;K$5,データシート1!$A:$BT,MATCH("cb_"&amp;$G6,データシート1!$A$1:$BT$1,0),0)</f>
        <v>14347</v>
      </c>
      <c r="L6" s="619">
        <f>VLOOKUP(年度マスタ!$K$4&amp;"_"&amp;L$5,データシート1!$A:$BT,MATCH("cb_"&amp;$G6,データシート1!$A$1:$BT$1,0),0)</f>
        <v>15019.3</v>
      </c>
      <c r="M6" s="619">
        <f>VLOOKUP(年度マスタ!$K$4&amp;"_"&amp;M$5,データシート1!$A:$BT,MATCH("cb_"&amp;$G6,データシート1!$A$1:$BT$1,0),0)</f>
        <v>15576.599999999999</v>
      </c>
      <c r="N6" s="619">
        <f>VLOOKUP(年度マスタ!$K$4&amp;"_"&amp;N$5,データシート1!$A:$BT,MATCH("cb_"&amp;$G6,データシート1!$A$1:$BT$1,0),0)</f>
        <v>16182.199999999981</v>
      </c>
      <c r="O6" s="619">
        <f>VLOOKUP(年度マスタ!$K$4&amp;"_"&amp;O$5,データシート1!$A:$BT,MATCH("cb_"&amp;$G6,データシート1!$A$1:$BT$1,0),0)</f>
        <v>17189.299999999941</v>
      </c>
      <c r="P6" s="619">
        <f>VLOOKUP(年度マスタ!$K$4&amp;"_"&amp;P$5,データシート1!$A:$BT,MATCH("cb_"&amp;$G6,データシート1!$A$1:$BT$1,0),0)</f>
        <v>18006.899999999929</v>
      </c>
      <c r="Q6" s="619">
        <f>VLOOKUP(年度マスタ!$K$4&amp;"_"&amp;Q$5,データシート1!$A:$BT,MATCH("cb_"&amp;$G6,データシート1!$A$1:$BT$1,0),0)</f>
        <v>19337.599999999944</v>
      </c>
      <c r="R6" s="633">
        <f>VLOOKUP(年度マスタ!$K$4&amp;"_"&amp;R$5,データシート1!$A:$BT,MATCH("cb_"&amp;$G6,データシート1!$A$1:$BT$1,0),0)</f>
        <v>21364.699999999979</v>
      </c>
      <c r="S6" s="568"/>
      <c r="T6" s="190"/>
      <c r="U6" s="581"/>
      <c r="V6" s="195"/>
      <c r="W6" s="195"/>
      <c r="X6" s="195"/>
      <c r="Y6" s="196" t="s">
        <v>372</v>
      </c>
      <c r="Z6" s="663" t="s">
        <v>373</v>
      </c>
      <c r="AA6" s="663"/>
      <c r="AB6" s="663"/>
      <c r="AC6" s="664">
        <f>SUM(AC7:AC8)</f>
        <v>1013342</v>
      </c>
      <c r="AD6" s="664">
        <f>SUM(AD7:AD8)</f>
        <v>1376393.912</v>
      </c>
      <c r="AE6" s="665">
        <f>$AD6*3600/100000000</f>
        <v>49.550180831999995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4139.8</v>
      </c>
      <c r="K7" s="617">
        <f>VLOOKUP(年度マスタ!$K$4&amp;"_"&amp;K$5,データシート1!$A:$BT,MATCH("cb_"&amp;$G7,データシート1!$A$1:$BT$1,0),0)</f>
        <v>4698.3</v>
      </c>
      <c r="L7" s="617">
        <f>VLOOKUP(年度マスタ!$K$4&amp;"_"&amp;L$5,データシート1!$A:$BT,MATCH("cb_"&amp;$G7,データシート1!$A$1:$BT$1,0),0)</f>
        <v>7526.2000000000025</v>
      </c>
      <c r="M7" s="617">
        <f>VLOOKUP(年度マスタ!$K$4&amp;"_"&amp;M$5,データシート1!$A:$BT,MATCH("cb_"&amp;$G7,データシート1!$A$1:$BT$1,0),0)</f>
        <v>9332.2999999999993</v>
      </c>
      <c r="N7" s="617">
        <f>VLOOKUP(年度マスタ!$K$4&amp;"_"&amp;N$5,データシート1!$A:$BT,MATCH("cb_"&amp;$G7,データシート1!$A$1:$BT$1,0),0)</f>
        <v>9626.4</v>
      </c>
      <c r="O7" s="617">
        <f>VLOOKUP(年度マスタ!$K$4&amp;"_"&amp;O$5,データシート1!$A:$BT,MATCH("cb_"&amp;$G7,データシート1!$A$1:$BT$1,0),0)</f>
        <v>9803.1999999999935</v>
      </c>
      <c r="P7" s="617">
        <f>VLOOKUP(年度マスタ!$K$4&amp;"_"&amp;P$5,データシート1!$A:$BT,MATCH("cb_"&amp;$G7,データシート1!$A$1:$BT$1,0),0)</f>
        <v>9803.0999999999949</v>
      </c>
      <c r="Q7" s="617">
        <f>VLOOKUP(年度マスタ!$K$4&amp;"_"&amp;Q$5,データシート1!$A:$BT,MATCH("cb_"&amp;$G7,データシート1!$A$1:$BT$1,0),0)</f>
        <v>9803.0999999999949</v>
      </c>
      <c r="R7" s="634">
        <f>VLOOKUP(年度マスタ!$K$4&amp;"_"&amp;R$5,データシート1!$A:$BT,MATCH("cb_"&amp;$G7,データシート1!$A$1:$BT$1,0),0)</f>
        <v>9819.1999999999953</v>
      </c>
      <c r="S7" s="568"/>
      <c r="T7" s="190"/>
      <c r="U7" s="581"/>
      <c r="V7" s="195"/>
      <c r="W7" s="195"/>
      <c r="X7" s="195"/>
      <c r="Y7" s="196" t="s">
        <v>375</v>
      </c>
      <c r="Z7" s="212" t="s">
        <v>376</v>
      </c>
      <c r="AA7" s="212"/>
      <c r="AB7" s="212"/>
      <c r="AC7" s="1022">
        <f>VLOOKUP(年度マスタ!$K$4&amp;"_"&amp;年度マスタ!$K$9,データシート3!A:AB,MATCH("ea_"&amp;$Y7&amp;"_設備",データシート3!$A$1:$AB$1,0),0)</f>
        <v>1013119</v>
      </c>
      <c r="AD7" s="1022">
        <f>VLOOKUP(年度マスタ!$K$4&amp;"_"&amp;年度マスタ!$K$9,データシート3!A:AB,MATCH("ea_"&amp;$Y7&amp;"_年間発電",データシート3!$A$1:$AB$1,0),0)/10^3</f>
        <v>1376093.5830000001</v>
      </c>
      <c r="AE7" s="554">
        <f t="shared" ref="AE7:AE16" si="0">$AD7*3600/100000000</f>
        <v>49.539368988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223</v>
      </c>
      <c r="AD8" s="1022">
        <f>VLOOKUP(年度マスタ!$K$4&amp;"_"&amp;年度マスタ!$K$9,データシート3!A:AB,MATCH("ea_"&amp;$Y8&amp;"_年間発電",データシート3!$A$1:$AB$1,0),0)/10^3</f>
        <v>300.32900000000001</v>
      </c>
      <c r="AE8" s="554">
        <f t="shared" si="0"/>
        <v>1.0811844000000001E-2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15848</v>
      </c>
      <c r="K11" s="654">
        <f>VLOOKUP(年度マスタ!$K$4&amp;"_"&amp;K$5,データシート1!$A:$BT,MATCH("cb_"&amp;$G11,データシート1!$A$1:$BT$1,0),0)</f>
        <v>15848</v>
      </c>
      <c r="L11" s="654">
        <f>VLOOKUP(年度マスタ!$K$4&amp;"_"&amp;L$5,データシート1!$A:$BT,MATCH("cb_"&amp;$G11,データシート1!$A$1:$BT$1,0),0)</f>
        <v>16073</v>
      </c>
      <c r="M11" s="654">
        <f>VLOOKUP(年度マスタ!$K$4&amp;"_"&amp;M$5,データシート1!$A:$BT,MATCH("cb_"&amp;$G11,データシート1!$A$1:$BT$1,0),0)</f>
        <v>16073</v>
      </c>
      <c r="N11" s="654">
        <f>VLOOKUP(年度マスタ!$K$4&amp;"_"&amp;N$5,データシート1!$A:$BT,MATCH("cb_"&amp;$G11,データシート1!$A$1:$BT$1,0),0)</f>
        <v>16643</v>
      </c>
      <c r="O11" s="654">
        <f>VLOOKUP(年度マスタ!$K$4&amp;"_"&amp;O$5,データシート1!$A:$BT,MATCH("cb_"&amp;$G11,データシート1!$A$1:$BT$1,0),0)</f>
        <v>16643</v>
      </c>
      <c r="P11" s="654">
        <f>VLOOKUP(年度マスタ!$K$4&amp;"_"&amp;P$5,データシート1!$A:$BT,MATCH("cb_"&amp;$G11,データシート1!$A$1:$BT$1,0),0)</f>
        <v>16643</v>
      </c>
      <c r="Q11" s="654">
        <f>VLOOKUP(年度マスタ!$K$4&amp;"_"&amp;Q$5,データシート1!$A:$BT,MATCH("cb_"&amp;$G11,データシート1!$A$1:$BT$1,0),0)</f>
        <v>16643</v>
      </c>
      <c r="R11" s="655">
        <f>VLOOKUP(年度マスタ!$K$4&amp;"_"&amp;R$5,データシート1!$A:$BT,MATCH("cb_"&amp;$G11,データシート1!$A$1:$BT$1,0),0)</f>
        <v>16643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33488.5</v>
      </c>
      <c r="K12" s="651">
        <f t="shared" ref="K12:Q12" si="1">SUM(K6:K11)</f>
        <v>34893.300000000003</v>
      </c>
      <c r="L12" s="651">
        <f t="shared" si="1"/>
        <v>38618.5</v>
      </c>
      <c r="M12" s="651">
        <f t="shared" si="1"/>
        <v>40981.899999999994</v>
      </c>
      <c r="N12" s="651">
        <f t="shared" si="1"/>
        <v>42451.599999999977</v>
      </c>
      <c r="O12" s="651">
        <f t="shared" si="1"/>
        <v>43635.499999999935</v>
      </c>
      <c r="P12" s="651">
        <f t="shared" si="1"/>
        <v>44452.999999999927</v>
      </c>
      <c r="Q12" s="651">
        <f t="shared" si="1"/>
        <v>45783.699999999939</v>
      </c>
      <c r="R12" s="652">
        <f t="shared" ref="R12" si="2">SUM(R6:R11)</f>
        <v>47826.899999999972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v>
      </c>
      <c r="AD13" s="666">
        <f>SUM(AD14:AD16)</f>
        <v>140.30000000000001</v>
      </c>
      <c r="AE13" s="667">
        <f t="shared" si="0"/>
        <v>5.0508000000000003E-3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23</v>
      </c>
      <c r="AD16" s="1022">
        <f>VLOOKUP(年度マスタ!$K$4&amp;"_"&amp;年度マスタ!$K$9,データシート3!A:AB,MATCH("ea_"&amp;$Y16&amp;"_年間発電",データシート3!$A$1:$AB$1,0),0)/10^3</f>
        <v>140.30000000000001</v>
      </c>
      <c r="AE16" s="554">
        <f t="shared" si="0"/>
        <v>5.0508000000000003E-3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28.82885096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106.67203464000001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16202.460084</v>
      </c>
      <c r="K19" s="615">
        <f>K6*別紙!$C5/100*別紙!$E5/10^3</f>
        <v>17218.121640000001</v>
      </c>
      <c r="L19" s="615">
        <f>L6*別紙!$C5/100*別紙!$E5/10^3</f>
        <v>18024.962315999997</v>
      </c>
      <c r="M19" s="615">
        <f>M6*別紙!$C5/100*別紙!$E5/10^3</f>
        <v>18693.789191999997</v>
      </c>
      <c r="N19" s="615">
        <f>N6*別紙!$C5/100*別紙!$E5/10^3</f>
        <v>19420.581863999978</v>
      </c>
      <c r="O19" s="615">
        <f>O6*別紙!$C5/100*別紙!$E5/10^3</f>
        <v>20629.222715999927</v>
      </c>
      <c r="P19" s="615">
        <f>P6*別紙!$C5/100*別紙!$E5/10^3</f>
        <v>21610.440827999915</v>
      </c>
      <c r="Q19" s="615">
        <f>Q6*別紙!$C5/100*別紙!$E5/10^3</f>
        <v>23207.440511999936</v>
      </c>
      <c r="R19" s="639">
        <f>R6*別紙!$C5/100*別紙!$E5/10^3</f>
        <v>25640.203763999973</v>
      </c>
      <c r="S19" s="572"/>
      <c r="T19" s="191"/>
      <c r="U19" s="588"/>
      <c r="W19" s="201"/>
      <c r="X19" s="201"/>
      <c r="Y19" s="173"/>
      <c r="Z19" s="628" t="s">
        <v>389</v>
      </c>
      <c r="AA19" s="671"/>
      <c r="AB19" s="672"/>
      <c r="AC19" s="673">
        <f>SUM($AC$6,$AC$9,$AC$10,$AC$13)</f>
        <v>1013365</v>
      </c>
      <c r="AD19" s="673">
        <f>SUM($AD$6,$AD$9,$AD$10,$AD$13)</f>
        <v>1376534.2120000001</v>
      </c>
      <c r="AE19" s="674">
        <f>SUM($AE$6,$AE$9,$AE$10,$AE$13,$AE$17,$AE$18)</f>
        <v>185.05611723200002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5475.9618479999999</v>
      </c>
      <c r="K20" s="617">
        <f>K7*別紙!$C6/100*別紙!$E6/10^3</f>
        <v>6214.7233080000005</v>
      </c>
      <c r="L20" s="617">
        <f>L7*別紙!$C6/100*別紙!$E6/10^3</f>
        <v>9955.3563120000035</v>
      </c>
      <c r="M20" s="617">
        <f>M7*別紙!$C6/100*別紙!$E6/10^3</f>
        <v>12344.393147999997</v>
      </c>
      <c r="N20" s="617">
        <f>N7*別紙!$C6/100*別紙!$E6/10^3</f>
        <v>12733.416864000001</v>
      </c>
      <c r="O20" s="617">
        <f>O7*別紙!$C6/100*別紙!$E6/10^3</f>
        <v>12967.280831999991</v>
      </c>
      <c r="P20" s="617">
        <f>P7*別紙!$C6/100*別紙!$E6/10^3</f>
        <v>12967.148555999993</v>
      </c>
      <c r="Q20" s="617">
        <f>Q7*別紙!$C6/100*別紙!$E6/10^3</f>
        <v>12967.148555999993</v>
      </c>
      <c r="R20" s="634">
        <f>R7*別紙!$C6/100*別紙!$E6/10^3</f>
        <v>12988.444991999995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111062.784</v>
      </c>
      <c r="K24" s="654">
        <f>K11*別紙!$C10/100*別紙!$E10/10^3</f>
        <v>111062.784</v>
      </c>
      <c r="L24" s="654">
        <f>L11*別紙!$C10/100*別紙!$E10/10^3</f>
        <v>112639.584</v>
      </c>
      <c r="M24" s="654">
        <f>M11*別紙!$C10/100*別紙!$E10/10^3</f>
        <v>112639.584</v>
      </c>
      <c r="N24" s="654">
        <f>N11*別紙!$C10/100*別紙!$E10/10^3</f>
        <v>116634.144</v>
      </c>
      <c r="O24" s="654">
        <f>O11*別紙!$C10/100*別紙!$E10/10^3</f>
        <v>116634.144</v>
      </c>
      <c r="P24" s="654">
        <f>P11*別紙!$C10/100*別紙!$E10/10^3</f>
        <v>116634.144</v>
      </c>
      <c r="Q24" s="654">
        <f>Q11*別紙!$C10/100*別紙!$E10/10^3</f>
        <v>116634.144</v>
      </c>
      <c r="R24" s="655">
        <f>R11*別紙!$C10/100*別紙!$E10/10^3</f>
        <v>116634.144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132741.20593200001</v>
      </c>
      <c r="K25" s="657">
        <f t="shared" si="3"/>
        <v>134495.628948</v>
      </c>
      <c r="L25" s="657">
        <f t="shared" si="3"/>
        <v>140619.90262800001</v>
      </c>
      <c r="M25" s="657">
        <f t="shared" si="3"/>
        <v>143677.76634</v>
      </c>
      <c r="N25" s="657">
        <f t="shared" si="3"/>
        <v>148788.14272799998</v>
      </c>
      <c r="O25" s="657">
        <f t="shared" si="3"/>
        <v>150230.64754799992</v>
      </c>
      <c r="P25" s="657">
        <f t="shared" si="3"/>
        <v>151211.7333839999</v>
      </c>
      <c r="Q25" s="657">
        <f t="shared" si="3"/>
        <v>152808.73306799994</v>
      </c>
      <c r="R25" s="658">
        <f t="shared" ref="R25" si="4">SUM(R19:R24)</f>
        <v>155262.79275599995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3902222.9650981734</v>
      </c>
      <c r="K26" s="654">
        <f>(VLOOKUP(年度マスタ!$K$4&amp;"_"&amp;K$18,データシート1!$A:$BT,MATCH("da_合計",データシート1!$A$1:$BT$1,0),0))/10^3</f>
        <v>3593650.1801859466</v>
      </c>
      <c r="L26" s="654">
        <f>(VLOOKUP(年度マスタ!$K$4&amp;"_"&amp;L$18,データシート1!$A:$BT,MATCH("da_合計",データシート1!$A$1:$BT$1,0),0))/10^3</f>
        <v>3788456.8611925617</v>
      </c>
      <c r="M26" s="654">
        <f>(VLOOKUP(年度マスタ!$K$4&amp;"_"&amp;M$18,データシート1!$A:$BT,MATCH("da_合計",データシート1!$A$1:$BT$1,0),0))/10^3</f>
        <v>3635492.867412026</v>
      </c>
      <c r="N26" s="654">
        <f>(VLOOKUP(年度マスタ!$K$4&amp;"_"&amp;N$18,データシート1!$A:$BT,MATCH("da_合計",データシート1!$A$1:$BT$1,0),0))/10^3</f>
        <v>3651975.7612591395</v>
      </c>
      <c r="O26" s="654">
        <f>(VLOOKUP(年度マスタ!$K$4&amp;"_"&amp;O$18,データシート1!$A:$BT,MATCH("da_合計",データシート1!$A$1:$BT$1,0),0))/10^3</f>
        <v>3510085.1789079849</v>
      </c>
      <c r="P26" s="654">
        <f>(VLOOKUP(年度マスタ!$K$4&amp;"_"&amp;P$18,データシート1!$A:$BT,MATCH("da_合計",データシート1!$A$1:$BT$1,0),0))/10^3</f>
        <v>3637404.6129057002</v>
      </c>
      <c r="Q26" s="654">
        <f>(VLOOKUP(年度マスタ!$K$4&amp;"_"&amp;Q$18,データシート1!$A:$BT,MATCH("da_合計",データシート1!$A$1:$BT$1,0),0))/10^3</f>
        <v>3666486.8646669304</v>
      </c>
      <c r="R26" s="655">
        <f>Q26</f>
        <v>3666486.8646669304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3.4016817367753992E-2</v>
      </c>
      <c r="K27" s="839">
        <f t="shared" ref="K27:P27" si="5">K25/K26</f>
        <v>3.7425910203936652E-2</v>
      </c>
      <c r="L27" s="839">
        <f t="shared" si="5"/>
        <v>3.7117989667100108E-2</v>
      </c>
      <c r="M27" s="839">
        <f t="shared" si="5"/>
        <v>3.9520849463879966E-2</v>
      </c>
      <c r="N27" s="839">
        <f t="shared" si="5"/>
        <v>4.0741820990810834E-2</v>
      </c>
      <c r="O27" s="839">
        <f t="shared" si="5"/>
        <v>4.279971564528752E-2</v>
      </c>
      <c r="P27" s="839">
        <f t="shared" si="5"/>
        <v>4.1571326117389534E-2</v>
      </c>
      <c r="Q27" s="839">
        <f>Q25/Q26</f>
        <v>4.1677152737292389E-2</v>
      </c>
      <c r="R27" s="840">
        <f>R25/R26</f>
        <v>4.2346474564584125E-2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4.2346474564584125E-2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0.37543683171630471</v>
      </c>
      <c r="AA52" s="173"/>
      <c r="AB52" s="678" t="s">
        <v>413</v>
      </c>
      <c r="AC52" s="679">
        <f>$AD6</f>
        <v>1376393.912</v>
      </c>
      <c r="AD52" s="680">
        <f>R19+R20</f>
        <v>38628.648755999966</v>
      </c>
      <c r="AE52" s="681">
        <f t="shared" ref="AE52:AE54" si="6">IFERROR(AD52/AC52,"-")</f>
        <v>2.8065111607381163E-2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2289952.6526669301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3527</v>
      </c>
      <c r="AK54" s="443">
        <f>VLOOKUP(年度マスタ!$K$4&amp;"_"&amp;AK$53,データシート1!$A$1:$BT$2000,MATCH("ca_太陽光発電（10kW未満）",データシート1!$A$1:$BT$1,0),0)</f>
        <v>3714</v>
      </c>
      <c r="AL54" s="443">
        <f>VLOOKUP(年度マスタ!$K$4&amp;"_"&amp;AL$53,データシート1!$A$1:$BT$2000,MATCH("ca_太陽光発電（10kW未満）",データシート1!$A$1:$BT$1,0),0)</f>
        <v>3868</v>
      </c>
      <c r="AM54" s="443">
        <f>VLOOKUP(年度マスタ!$K$4&amp;"_"&amp;AM$53,データシート1!$A$1:$BT$2000,MATCH("ca_太陽光発電（10kW未満）",データシート1!$A$1:$BT$1,0),0)</f>
        <v>3995</v>
      </c>
      <c r="AN54" s="443">
        <f>VLOOKUP(年度マスタ!$K$4&amp;"_"&amp;AN$53,データシート1!$A$1:$BT$2000,MATCH("ca_太陽光発電（10kW未満）",データシート1!$A$1:$BT$1,0),0)</f>
        <v>4147</v>
      </c>
      <c r="AO54" s="443">
        <f>VLOOKUP(年度マスタ!$K$4&amp;"_"&amp;AO$53,データシート1!$A$1:$BT$2000,MATCH("ca_太陽光発電（10kW未満）",データシート1!$A$1:$BT$1,0),0)</f>
        <v>4366</v>
      </c>
      <c r="AP54" s="443">
        <f>VLOOKUP(年度マスタ!$K$4&amp;"_"&amp;AP$53,データシート1!$A$1:$BT$2000,MATCH("ca_太陽光発電（10kW未満）",データシート1!$A$1:$BT$1,0),0)</f>
        <v>4548</v>
      </c>
      <c r="AQ54" s="443">
        <f>VLOOKUP(年度マスタ!$K$4&amp;"_"&amp;AQ$53,データシート1!$A$1:$BT$2000,MATCH("ca_太陽光発電（10kW未満）",データシート1!$A$1:$BT$1,0),0)</f>
        <v>4894</v>
      </c>
      <c r="AR54" s="443">
        <f>VLOOKUP(年度マスタ!$K$4&amp;"_"&amp;AR$53,データシート1!$A$1:$BT$2000,MATCH("ca_太陽光発電（10kW未満）",データシート1!$A$1:$BT$1,0),0)</f>
        <v>5451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140.30000000000001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大田区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大田区</v>
      </c>
      <c r="AZ12" s="1023" t="str">
        <f>年度マスタ!$K4</f>
        <v>13111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大田区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大田区</v>
      </c>
      <c r="AZ4" s="1038" t="str">
        <f>年度マスタ!$K4</f>
        <v>13111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大田区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13111</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58</v>
      </c>
      <c r="H7" s="701">
        <f t="shared" si="0"/>
        <v>61</v>
      </c>
      <c r="I7" s="701">
        <f t="shared" si="0"/>
        <v>54</v>
      </c>
      <c r="J7" s="701">
        <f t="shared" si="0"/>
        <v>57</v>
      </c>
      <c r="K7" s="702">
        <f t="shared" si="0"/>
        <v>53</v>
      </c>
      <c r="L7" s="702">
        <f t="shared" si="0"/>
        <v>56</v>
      </c>
      <c r="M7" s="702">
        <f t="shared" si="0"/>
        <v>53</v>
      </c>
      <c r="N7" s="702">
        <f t="shared" si="0"/>
        <v>55</v>
      </c>
      <c r="O7" s="702">
        <f>SUM(O8:O13)</f>
        <v>58</v>
      </c>
      <c r="P7" s="702">
        <f t="shared" si="0"/>
        <v>58</v>
      </c>
      <c r="Q7" s="703">
        <f>SUM(Q8:Q13)</f>
        <v>57</v>
      </c>
      <c r="R7" s="909">
        <f t="shared" si="0"/>
        <v>528.15800000000002</v>
      </c>
      <c r="S7" s="910">
        <f t="shared" si="0"/>
        <v>618.78</v>
      </c>
      <c r="T7" s="910">
        <f t="shared" si="0"/>
        <v>739.75100000000009</v>
      </c>
      <c r="U7" s="910">
        <f t="shared" si="0"/>
        <v>733.75000000000011</v>
      </c>
      <c r="V7" s="910">
        <f t="shared" si="0"/>
        <v>747.43400000000008</v>
      </c>
      <c r="W7" s="910">
        <f t="shared" si="0"/>
        <v>672.60500000000002</v>
      </c>
      <c r="X7" s="910">
        <f t="shared" si="0"/>
        <v>733.72399999999993</v>
      </c>
      <c r="Y7" s="910">
        <f t="shared" si="0"/>
        <v>763.02599999999995</v>
      </c>
      <c r="Z7" s="910">
        <f>SUM(Z8:Z13)</f>
        <v>749.14004999999997</v>
      </c>
      <c r="AA7" s="910">
        <f>SUM(AA8:AA13)</f>
        <v>695.52982999999995</v>
      </c>
      <c r="AB7" s="911">
        <f t="shared" si="0"/>
        <v>707.16399999999987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51.902000000000001</v>
      </c>
      <c r="S10" s="916">
        <f>VLOOKUP($D$3&amp;"_"&amp;S$3,データシート1!$A:$BU,MATCH($R$2&amp;"_"&amp;$C10,データシート1!$A$1:$BU$1,0),0)</f>
        <v>64.3</v>
      </c>
      <c r="T10" s="916">
        <f>VLOOKUP($D$3&amp;"_"&amp;T$3,データシート1!$A:$BU,MATCH($R$2&amp;"_"&amp;$C10,データシート1!$A$1:$BU$1,0),0)</f>
        <v>70.474999999999994</v>
      </c>
      <c r="U10" s="916">
        <f>VLOOKUP($D$3&amp;"_"&amp;U$3,データシート1!$A:$BU,MATCH($R$2&amp;"_"&amp;$C10,データシート1!$A$1:$BU$1,0),0)</f>
        <v>69.108999999999995</v>
      </c>
      <c r="V10" s="916">
        <f>VLOOKUP($D$3&amp;"_"&amp;V$3,データシート1!$A:$BU,MATCH($R$2&amp;"_"&amp;$C10,データシート1!$A$1:$BU$1,0),0)</f>
        <v>63.338000000000001</v>
      </c>
      <c r="W10" s="916">
        <f>VLOOKUP($D$3&amp;"_"&amp;W$3,データシート1!$A:$BU,MATCH($R$2&amp;"_"&amp;$C10,データシート1!$A$1:$BU$1,0),0)</f>
        <v>55.576000000000001</v>
      </c>
      <c r="X10" s="916">
        <f>VLOOKUP($D$3&amp;"_"&amp;X$3,データシート1!$A:$BU,MATCH($R$2&amp;"_"&amp;$C10,データシート1!$A$1:$BU$1,0),0)</f>
        <v>55.02</v>
      </c>
      <c r="Y10" s="916">
        <f>VLOOKUP($D$3&amp;"_"&amp;Y$3,データシート1!$A:$BU,MATCH($R$2&amp;"_"&amp;$C10,データシート1!$A$1:$BU$1,0),0)</f>
        <v>54.8</v>
      </c>
      <c r="Z10" s="916">
        <f>VLOOKUP($D$3&amp;"_"&amp;Z$3,データシート1!$A:$BU,MATCH($R$2&amp;"_"&amp;$C10,データシート1!$A$1:$BU$1,0),0)</f>
        <v>51.951000000000001</v>
      </c>
      <c r="AA10" s="916">
        <f>VLOOKUP($D$3&amp;"_"&amp;AA$3,データシート1!$A:$BU,MATCH($R$2&amp;"_"&amp;$C10,データシート1!$A$1:$BU$1,0),0)</f>
        <v>46.127000000000002</v>
      </c>
      <c r="AB10" s="917">
        <f>VLOOKUP($D$3&amp;"_"&amp;AB$3,データシート1!$A:$BU,MATCH($R$2&amp;"_"&amp;$C10,データシート1!$A$1:$BU$1,0),0)</f>
        <v>44.381999999999998</v>
      </c>
    </row>
    <row r="11" spans="2:30" s="21" customFormat="1" ht="20.45" customHeight="1">
      <c r="B11" s="704"/>
      <c r="C11" s="711" t="s">
        <v>520</v>
      </c>
      <c r="D11" s="712"/>
      <c r="E11" s="711"/>
      <c r="F11" s="712"/>
      <c r="G11" s="713">
        <f>VLOOKUP($D$3&amp;"_"&amp;G$3,データシート1!$A:$BU,MATCH($G$2&amp;"_"&amp;$C11,データシート1!$A$1:$BU$1,0),0)</f>
        <v>50</v>
      </c>
      <c r="H11" s="714">
        <f>VLOOKUP($D$3&amp;"_"&amp;H$3,データシート1!$A:$BU,MATCH($G$2&amp;"_"&amp;$C11,データシート1!$A$1:$BU$1,0),0)</f>
        <v>52</v>
      </c>
      <c r="I11" s="714">
        <f>VLOOKUP($D$3&amp;"_"&amp;I$3,データシート1!$A:$BU,MATCH($G$2&amp;"_"&amp;$C11,データシート1!$A$1:$BU$1,0),0)</f>
        <v>44</v>
      </c>
      <c r="J11" s="714">
        <f>VLOOKUP($D$3&amp;"_"&amp;J$3,データシート1!$A:$BU,MATCH($G$2&amp;"_"&amp;$C11,データシート1!$A$1:$BU$1,0),0)</f>
        <v>48</v>
      </c>
      <c r="K11" s="715">
        <f>VLOOKUP($D$3&amp;"_"&amp;K$3,データシート1!$A:$BU,MATCH($G$2&amp;"_"&amp;$C11,データシート1!$A$1:$BU$1,0),0)</f>
        <v>45</v>
      </c>
      <c r="L11" s="715">
        <f>VLOOKUP($D$3&amp;"_"&amp;L$3,データシート1!$A:$BU,MATCH($G$2&amp;"_"&amp;$C11,データシート1!$A$1:$BU$1,0),0)</f>
        <v>47</v>
      </c>
      <c r="M11" s="715">
        <f>VLOOKUP($D$3&amp;"_"&amp;M$3,データシート1!$A:$BU,MATCH($G$2&amp;"_"&amp;$C11,データシート1!$A$1:$BU$1,0),0)</f>
        <v>46</v>
      </c>
      <c r="N11" s="715">
        <f>VLOOKUP($D$3&amp;"_"&amp;N$3,データシート1!$A:$BU,MATCH($G$2&amp;"_"&amp;$C11,データシート1!$A$1:$BU$1,0),0)</f>
        <v>48</v>
      </c>
      <c r="O11" s="715">
        <f>VLOOKUP($D$3&amp;"_"&amp;O$3,データシート1!$A:$BU,MATCH($G$2&amp;"_"&amp;$C11,データシート1!$A$1:$BU$1,0),0)</f>
        <v>51</v>
      </c>
      <c r="P11" s="715">
        <f>VLOOKUP($D$3&amp;"_"&amp;P$3,データシート1!$A:$BU,MATCH($G$2&amp;"_"&amp;$C11,データシート1!$A$1:$BU$1,0),0)</f>
        <v>51</v>
      </c>
      <c r="Q11" s="716">
        <f>VLOOKUP($D$3&amp;"_"&amp;Q$3,データシート1!$A:$BU,MATCH($G$2&amp;"_"&amp;$C11,データシート1!$A$1:$BU$1,0),0)</f>
        <v>50</v>
      </c>
      <c r="R11" s="915">
        <f>VLOOKUP($D$3&amp;"_"&amp;R$3,データシート1!$A:$BU,MATCH($R$2&amp;"_"&amp;$C11,データシート1!$A$1:$BU$1,0),0)</f>
        <v>469.60599999999999</v>
      </c>
      <c r="S11" s="916">
        <f>VLOOKUP($D$3&amp;"_"&amp;S$3,データシート1!$A:$BU,MATCH($R$2&amp;"_"&amp;$C11,データシート1!$A$1:$BU$1,0),0)</f>
        <v>546.98800000000006</v>
      </c>
      <c r="T11" s="916">
        <f>VLOOKUP($D$3&amp;"_"&amp;T$3,データシート1!$A:$BU,MATCH($R$2&amp;"_"&amp;$C11,データシート1!$A$1:$BU$1,0),0)</f>
        <v>653.67900000000009</v>
      </c>
      <c r="U11" s="916">
        <f>VLOOKUP($D$3&amp;"_"&amp;U$3,データシート1!$A:$BU,MATCH($R$2&amp;"_"&amp;$C11,データシート1!$A$1:$BU$1,0),0)</f>
        <v>657.20800000000008</v>
      </c>
      <c r="V11" s="916">
        <f>VLOOKUP($D$3&amp;"_"&amp;V$3,データシート1!$A:$BU,MATCH($R$2&amp;"_"&amp;$C11,データシート1!$A$1:$BU$1,0),0)</f>
        <v>677.29900000000009</v>
      </c>
      <c r="W11" s="916">
        <f>VLOOKUP($D$3&amp;"_"&amp;W$3,データシート1!$A:$BU,MATCH($R$2&amp;"_"&amp;$C11,データシート1!$A$1:$BU$1,0),0)</f>
        <v>610.5</v>
      </c>
      <c r="X11" s="916">
        <f>VLOOKUP($D$3&amp;"_"&amp;X$3,データシート1!$A:$BU,MATCH($R$2&amp;"_"&amp;$C11,データシート1!$A$1:$BU$1,0),0)</f>
        <v>673.42599999999993</v>
      </c>
      <c r="Y11" s="916">
        <f>VLOOKUP($D$3&amp;"_"&amp;Y$3,データシート1!$A:$BU,MATCH($R$2&amp;"_"&amp;$C11,データシート1!$A$1:$BU$1,0),0)</f>
        <v>702.81500000000005</v>
      </c>
      <c r="Z11" s="916">
        <f>VLOOKUP($D$3&amp;"_"&amp;Z$3,データシート1!$A:$BU,MATCH($R$2&amp;"_"&amp;$C11,データシート1!$A$1:$BU$1,0),0)</f>
        <v>692.72104999999999</v>
      </c>
      <c r="AA11" s="916">
        <f>VLOOKUP($D$3&amp;"_"&amp;AA$3,データシート1!$A:$BU,MATCH($R$2&amp;"_"&amp;$C11,データシート1!$A$1:$BU$1,0),0)</f>
        <v>645.06782999999996</v>
      </c>
      <c r="AB11" s="917">
        <f>VLOOKUP($D$3&amp;"_"&amp;AB$3,データシート1!$A:$BU,MATCH($R$2&amp;"_"&amp;$C11,データシート1!$A$1:$BU$1,0),0)</f>
        <v>626.81599999999992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3</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6.65</v>
      </c>
      <c r="S12" s="919">
        <f>VLOOKUP($D$3&amp;"_"&amp;S$3,データシート1!$A:$BU,MATCH($R$2&amp;"_"&amp;$C12,データシート1!$A$1:$BU$1,0),0)</f>
        <v>7.492</v>
      </c>
      <c r="T12" s="919">
        <f>VLOOKUP($D$3&amp;"_"&amp;T$3,データシート1!$A:$BU,MATCH($R$2&amp;"_"&amp;$C12,データシート1!$A$1:$BU$1,0),0)</f>
        <v>15.597</v>
      </c>
      <c r="U12" s="919">
        <f>VLOOKUP($D$3&amp;"_"&amp;U$3,データシート1!$A:$BU,MATCH($R$2&amp;"_"&amp;$C12,データシート1!$A$1:$BU$1,0),0)</f>
        <v>7.4329999999999998</v>
      </c>
      <c r="V12" s="919">
        <f>VLOOKUP($D$3&amp;"_"&amp;V$3,データシート1!$A:$BU,MATCH($R$2&amp;"_"&amp;$C12,データシート1!$A$1:$BU$1,0),0)</f>
        <v>6.7969999999999997</v>
      </c>
      <c r="W12" s="919">
        <f>VLOOKUP($D$3&amp;"_"&amp;W$3,データシート1!$A:$BU,MATCH($R$2&amp;"_"&amp;$C12,データシート1!$A$1:$BU$1,0),0)</f>
        <v>6.5289999999999999</v>
      </c>
      <c r="X12" s="919">
        <f>VLOOKUP($D$3&amp;"_"&amp;X$3,データシート1!$A:$BU,MATCH($R$2&amp;"_"&amp;$C12,データシート1!$A$1:$BU$1,0),0)</f>
        <v>5.2779999999999996</v>
      </c>
      <c r="Y12" s="919">
        <f>VLOOKUP($D$3&amp;"_"&amp;Y$3,データシート1!$A:$BU,MATCH($R$2&amp;"_"&amp;$C12,データシート1!$A$1:$BU$1,0),0)</f>
        <v>5.4109999999999996</v>
      </c>
      <c r="Z12" s="919">
        <f>VLOOKUP($D$3&amp;"_"&amp;Z$3,データシート1!$A:$BU,MATCH($R$2&amp;"_"&amp;$C12,データシート1!$A$1:$BU$1,0),0)</f>
        <v>4.468</v>
      </c>
      <c r="AA12" s="919">
        <f>VLOOKUP($D$3&amp;"_"&amp;AA$3,データシート1!$A:$BU,MATCH($R$2&amp;"_"&amp;$C12,データシート1!$A$1:$BU$1,0),0)</f>
        <v>4.335</v>
      </c>
      <c r="AB12" s="920">
        <f>VLOOKUP($D$3&amp;"_"&amp;AB$3,データシート1!$A:$BU,MATCH($R$2&amp;"_"&amp;$C12,データシート1!$A$1:$BU$1,0),0)</f>
        <v>35.966000000000001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51.902000000000001</v>
      </c>
      <c r="S26" s="925">
        <f>VLOOKUP($D$3&amp;"_"&amp;S$3,データシート2!$A:$SI,MATCH($R$2&amp;"_"&amp;$B26,データシート2!$A$1:$SI$1,0),0)</f>
        <v>64.3</v>
      </c>
      <c r="T26" s="925">
        <f>VLOOKUP($D$3&amp;"_"&amp;T$3,データシート2!$A:$SI,MATCH($R$2&amp;"_"&amp;$B26,データシート2!$A$1:$SI$1,0),0)</f>
        <v>70.474999999999994</v>
      </c>
      <c r="U26" s="925">
        <f>VLOOKUP($D$3&amp;"_"&amp;U$3,データシート2!$A:$SI,MATCH($R$2&amp;"_"&amp;$B26,データシート2!$A$1:$SI$1,0),0)</f>
        <v>69.108999999999995</v>
      </c>
      <c r="V26" s="925">
        <f>VLOOKUP($D$3&amp;"_"&amp;V$3,データシート2!$A:$SI,MATCH($R$2&amp;"_"&amp;$B26,データシート2!$A$1:$SI$1,0),0)</f>
        <v>63.338000000000001</v>
      </c>
      <c r="W26" s="925">
        <f>VLOOKUP($D$3&amp;"_"&amp;W$3,データシート2!$A:$SI,MATCH($R$2&amp;"_"&amp;$B26,データシート2!$A$1:$SI$1,0),0)</f>
        <v>55.576000000000001</v>
      </c>
      <c r="X26" s="925">
        <f>VLOOKUP($D$3&amp;"_"&amp;X$3,データシート2!$A:$SI,MATCH($R$2&amp;"_"&amp;$B26,データシート2!$A$1:$SI$1,0),0)</f>
        <v>55.02</v>
      </c>
      <c r="Y26" s="925">
        <f>VLOOKUP($D$3&amp;"_"&amp;Y$3,データシート2!$A:$SI,MATCH($R$2&amp;"_"&amp;$B26,データシート2!$A$1:$SI$1,0),0)</f>
        <v>54.8</v>
      </c>
      <c r="Z26" s="925">
        <f>VLOOKUP($D$3&amp;"_"&amp;Z$3,データシート2!$A:$SI,MATCH($R$2&amp;"_"&amp;$B26,データシート2!$A$1:$SI$1,0),0)</f>
        <v>51.951000000000001</v>
      </c>
      <c r="AA26" s="925">
        <f>VLOOKUP($D$3&amp;"_"&amp;AA$3,データシート2!$A:$SI,MATCH($R$2&amp;"_"&amp;$B26,データシート2!$A$1:$SI$1,0),0)</f>
        <v>46.127000000000002</v>
      </c>
      <c r="AB26" s="926">
        <f>VLOOKUP($D$3&amp;"_"&amp;AB$3,データシート2!$A:$SI,MATCH($R$2&amp;"_"&amp;$B26,データシート2!$A$1:$SI$1,0),0)</f>
        <v>44.381999999999998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8.8160000000000007</v>
      </c>
      <c r="S27" s="928">
        <f>VLOOKUP($D$3&amp;"_"&amp;S$3,データシート2!$A:$SI,MATCH($R$2&amp;"_"&amp;$C27,データシート2!$A$1:$SI$1,0),0)</f>
        <v>11.138</v>
      </c>
      <c r="T27" s="928">
        <f>VLOOKUP($D$3&amp;"_"&amp;T$3,データシート2!$A:$SI,MATCH($R$2&amp;"_"&amp;$C27,データシート2!$A$1:$SI$1,0),0)</f>
        <v>13.002000000000001</v>
      </c>
      <c r="U27" s="928">
        <f>VLOOKUP($D$3&amp;"_"&amp;U$3,データシート2!$A:$SI,MATCH($R$2&amp;"_"&amp;$C27,データシート2!$A$1:$SI$1,0),0)</f>
        <v>13.497</v>
      </c>
      <c r="V27" s="928">
        <f>VLOOKUP($D$3&amp;"_"&amp;V$3,データシート2!$A:$SI,MATCH($R$2&amp;"_"&amp;$C27,データシート2!$A$1:$SI$1,0),0)</f>
        <v>13.366</v>
      </c>
      <c r="W27" s="928">
        <f>VLOOKUP($D$3&amp;"_"&amp;W$3,データシート2!$A:$SI,MATCH($R$2&amp;"_"&amp;$C27,データシート2!$A$1:$SI$1,0),0)</f>
        <v>16.206</v>
      </c>
      <c r="X27" s="928">
        <f>VLOOKUP($D$3&amp;"_"&amp;X$3,データシート2!$A:$SI,MATCH($R$2&amp;"_"&amp;$C27,データシート2!$A$1:$SI$1,0),0)</f>
        <v>15.715999999999999</v>
      </c>
      <c r="Y27" s="928">
        <f>VLOOKUP($D$3&amp;"_"&amp;Y$3,データシート2!$A:$SI,MATCH($R$2&amp;"_"&amp;$C27,データシート2!$A$1:$SI$1,0),0)</f>
        <v>15.074999999999999</v>
      </c>
      <c r="Z27" s="928">
        <f>VLOOKUP($D$3&amp;"_"&amp;Z$3,データシート2!$A:$SI,MATCH($R$2&amp;"_"&amp;$C27,データシート2!$A$1:$SI$1,0),0)</f>
        <v>14.826000000000001</v>
      </c>
      <c r="AA27" s="928">
        <f>VLOOKUP($D$3&amp;"_"&amp;AA$3,データシート2!$A:$SI,MATCH($R$2&amp;"_"&amp;$C27,データシート2!$A$1:$SI$1,0),0)</f>
        <v>12.568</v>
      </c>
      <c r="AB27" s="929">
        <f>VLOOKUP($D$3&amp;"_"&amp;AB$3,データシート2!$A:$SI,MATCH($R$2&amp;"_"&amp;$C27,データシート2!$A$1:$SI$1,0),0)</f>
        <v>11.872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6.3949999999999996</v>
      </c>
      <c r="S44" s="938">
        <f>VLOOKUP($D$3&amp;"_"&amp;S$3,データシート2!$A:$SI,MATCH($R$2&amp;"_"&amp;$C44,データシート2!$A$1:$SI$1,0),0)</f>
        <v>9.4350000000000005</v>
      </c>
      <c r="T44" s="938">
        <f>VLOOKUP($D$3&amp;"_"&amp;T$3,データシート2!$A:$SI,MATCH($R$2&amp;"_"&amp;$C44,データシート2!$A$1:$SI$1,0),0)</f>
        <v>7.657</v>
      </c>
      <c r="U44" s="938">
        <f>VLOOKUP($D$3&amp;"_"&amp;U$3,データシート2!$A:$SI,MATCH($R$2&amp;"_"&amp;$C44,データシート2!$A$1:$SI$1,0),0)</f>
        <v>7.5259999999999998</v>
      </c>
      <c r="V44" s="938">
        <f>VLOOKUP($D$3&amp;"_"&amp;V$3,データシート2!$A:$SI,MATCH($R$2&amp;"_"&amp;$C44,データシート2!$A$1:$SI$1,0),0)</f>
        <v>5.3840000000000003</v>
      </c>
      <c r="W44" s="938">
        <f>VLOOKUP($D$3&amp;"_"&amp;W$3,データシート2!$A:$SI,MATCH($R$2&amp;"_"&amp;$C44,データシート2!$A$1:$SI$1,0),0)</f>
        <v>5.8230000000000004</v>
      </c>
      <c r="X44" s="938">
        <f>VLOOKUP($D$3&amp;"_"&amp;X$3,データシート2!$A:$SI,MATCH($R$2&amp;"_"&amp;$C44,データシート2!$A$1:$SI$1,0),0)</f>
        <v>3.4369999999999998</v>
      </c>
      <c r="Y44" s="938">
        <f>VLOOKUP($D$3&amp;"_"&amp;Y$3,データシート2!$A:$SI,MATCH($R$2&amp;"_"&amp;$C44,データシート2!$A$1:$SI$1,0),0)</f>
        <v>3.2549999999999999</v>
      </c>
      <c r="Z44" s="938">
        <f>VLOOKUP($D$3&amp;"_"&amp;Z$3,データシート2!$A:$SI,MATCH($R$2&amp;"_"&amp;$C44,データシート2!$A$1:$SI$1,0),0)</f>
        <v>3.0110000000000001</v>
      </c>
      <c r="AA44" s="938">
        <f>VLOOKUP($D$3&amp;"_"&amp;AA$3,データシート2!$A:$SI,MATCH($R$2&amp;"_"&amp;$C44,データシート2!$A$1:$SI$1,0),0)</f>
        <v>2.7370000000000001</v>
      </c>
      <c r="AB44" s="939">
        <f>VLOOKUP($D$3&amp;"_"&amp;AB$3,データシート2!$A:$SI,MATCH($R$2&amp;"_"&amp;$C44,データシート2!$A$1:$SI$1,0),0)</f>
        <v>2.633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5.0579999999999998</v>
      </c>
      <c r="S46" s="938">
        <f>VLOOKUP($D$3&amp;"_"&amp;S$3,データシート2!$A:$SI,MATCH($R$2&amp;"_"&amp;$C46,データシート2!$A$1:$SI$1,0),0)</f>
        <v>6.1909999999999998</v>
      </c>
      <c r="T46" s="938">
        <f>VLOOKUP($D$3&amp;"_"&amp;T$3,データシート2!$A:$SI,MATCH($R$2&amp;"_"&amp;$C46,データシート2!$A$1:$SI$1,0),0)</f>
        <v>7.7469999999999999</v>
      </c>
      <c r="U46" s="938">
        <f>VLOOKUP($D$3&amp;"_"&amp;U$3,データシート2!$A:$SI,MATCH($R$2&amp;"_"&amp;$C46,データシート2!$A$1:$SI$1,0),0)</f>
        <v>8.5370000000000008</v>
      </c>
      <c r="V46" s="938">
        <f>VLOOKUP($D$3&amp;"_"&amp;V$3,データシート2!$A:$SI,MATCH($R$2&amp;"_"&amp;$C46,データシート2!$A$1:$SI$1,0),0)</f>
        <v>8.4879999999999995</v>
      </c>
      <c r="W46" s="938">
        <f>VLOOKUP($D$3&amp;"_"&amp;W$3,データシート2!$A:$SI,MATCH($R$2&amp;"_"&amp;$C46,データシート2!$A$1:$SI$1,0),0)</f>
        <v>8.3379999999999992</v>
      </c>
      <c r="X46" s="938">
        <f>VLOOKUP($D$3&amp;"_"&amp;X$3,データシート2!$A:$SI,MATCH($R$2&amp;"_"&amp;$C46,データシート2!$A$1:$SI$1,0),0)</f>
        <v>8.1790000000000003</v>
      </c>
      <c r="Y46" s="938">
        <f>VLOOKUP($D$3&amp;"_"&amp;Y$3,データシート2!$A:$SI,MATCH($R$2&amp;"_"&amp;$C46,データシート2!$A$1:$SI$1,0),0)</f>
        <v>8.5250000000000004</v>
      </c>
      <c r="Z46" s="938">
        <f>VLOOKUP($D$3&amp;"_"&amp;Z$3,データシート2!$A:$SI,MATCH($R$2&amp;"_"&amp;$C46,データシート2!$A$1:$SI$1,0),0)</f>
        <v>8.4559999999999995</v>
      </c>
      <c r="AA46" s="938">
        <f>VLOOKUP($D$3&amp;"_"&amp;AA$3,データシート2!$A:$SI,MATCH($R$2&amp;"_"&amp;$C46,データシート2!$A$1:$SI$1,0),0)</f>
        <v>8.4489999999999998</v>
      </c>
      <c r="AB46" s="939">
        <f>VLOOKUP($D$3&amp;"_"&amp;AB$3,データシート2!$A:$SI,MATCH($R$2&amp;"_"&amp;$C46,データシート2!$A$1:$SI$1,0),0)</f>
        <v>8.2289999999999992</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31.632999999999999</v>
      </c>
      <c r="S47" s="938">
        <f>VLOOKUP($D$3&amp;"_"&amp;S$3,データシート2!$A:$SI,MATCH($R$2&amp;"_"&amp;$C47,データシート2!$A$1:$SI$1,0),0)</f>
        <v>37.536000000000001</v>
      </c>
      <c r="T47" s="938">
        <f>VLOOKUP($D$3&amp;"_"&amp;T$3,データシート2!$A:$SI,MATCH($R$2&amp;"_"&amp;$C47,データシート2!$A$1:$SI$1,0),0)</f>
        <v>42.069000000000003</v>
      </c>
      <c r="U47" s="938">
        <f>VLOOKUP($D$3&amp;"_"&amp;U$3,データシート2!$A:$SI,MATCH($R$2&amp;"_"&amp;$C47,データシート2!$A$1:$SI$1,0),0)</f>
        <v>39.548999999999999</v>
      </c>
      <c r="V47" s="938">
        <f>VLOOKUP($D$3&amp;"_"&amp;V$3,データシート2!$A:$SI,MATCH($R$2&amp;"_"&amp;$C47,データシート2!$A$1:$SI$1,0),0)</f>
        <v>36.1</v>
      </c>
      <c r="W47" s="938">
        <f>VLOOKUP($D$3&amp;"_"&amp;W$3,データシート2!$A:$SI,MATCH($R$2&amp;"_"&amp;$C47,データシート2!$A$1:$SI$1,0),0)</f>
        <v>25.209</v>
      </c>
      <c r="X47" s="938">
        <f>VLOOKUP($D$3&amp;"_"&amp;X$3,データシート2!$A:$SI,MATCH($R$2&amp;"_"&amp;$C47,データシート2!$A$1:$SI$1,0),0)</f>
        <v>27.687999999999999</v>
      </c>
      <c r="Y47" s="938">
        <f>VLOOKUP($D$3&amp;"_"&amp;Y$3,データシート2!$A:$SI,MATCH($R$2&amp;"_"&amp;$C47,データシート2!$A$1:$SI$1,0),0)</f>
        <v>27.945</v>
      </c>
      <c r="Z47" s="938">
        <f>VLOOKUP($D$3&amp;"_"&amp;Z$3,データシート2!$A:$SI,MATCH($R$2&amp;"_"&amp;$C47,データシート2!$A$1:$SI$1,0),0)</f>
        <v>25.658000000000001</v>
      </c>
      <c r="AA47" s="938">
        <f>VLOOKUP($D$3&amp;"_"&amp;AA$3,データシート2!$A:$SI,MATCH($R$2&amp;"_"&amp;$C47,データシート2!$A$1:$SI$1,0),0)</f>
        <v>22.373000000000001</v>
      </c>
      <c r="AB47" s="939">
        <f>VLOOKUP($D$3&amp;"_"&amp;AB$3,データシート2!$A:$SI,MATCH($R$2&amp;"_"&amp;$C47,データシート2!$A$1:$SI$1,0),0)</f>
        <v>21.648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5</v>
      </c>
      <c r="I53" s="734">
        <f>VLOOKUP($D$3&amp;"_"&amp;I$3,データシート2!$A:$SI,MATCH($G$2&amp;"_"&amp;$B53,データシート2!$A$1:$SI$1,0),0)</f>
        <v>6</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92.224000000000004</v>
      </c>
      <c r="S53" s="925">
        <f>VLOOKUP($D$3&amp;"_"&amp;S$3,データシート2!$A:$SI,MATCH($R$2&amp;"_"&amp;$B53,データシート2!$A$1:$SI$1,0),0)</f>
        <v>184.005</v>
      </c>
      <c r="T53" s="925">
        <f>VLOOKUP($D$3&amp;"_"&amp;T$3,データシート2!$A:$SI,MATCH($R$2&amp;"_"&amp;$B53,データシート2!$A$1:$SI$1,0),0)</f>
        <v>218.55</v>
      </c>
      <c r="U53" s="925">
        <f>VLOOKUP($D$3&amp;"_"&amp;U$3,データシート2!$A:$SI,MATCH($R$2&amp;"_"&amp;$B53,データシート2!$A$1:$SI$1,0),0)</f>
        <v>204.227</v>
      </c>
      <c r="V53" s="925">
        <f>VLOOKUP($D$3&amp;"_"&amp;V$3,データシート2!$A:$SI,MATCH($R$2&amp;"_"&amp;$B53,データシート2!$A$1:$SI$1,0),0)</f>
        <v>194.40199999999999</v>
      </c>
      <c r="W53" s="925">
        <f>VLOOKUP($D$3&amp;"_"&amp;W$3,データシート2!$A:$SI,MATCH($R$2&amp;"_"&amp;$B53,データシート2!$A$1:$SI$1,0),0)</f>
        <v>111.937</v>
      </c>
      <c r="X53" s="925">
        <f>VLOOKUP($D$3&amp;"_"&amp;X$3,データシート2!$A:$SI,MATCH($R$2&amp;"_"&amp;$B53,データシート2!$A$1:$SI$1,0),0)</f>
        <v>186.97900000000001</v>
      </c>
      <c r="Y53" s="925">
        <f>VLOOKUP($D$3&amp;"_"&amp;Y$3,データシート2!$A:$SI,MATCH($R$2&amp;"_"&amp;$B53,データシート2!$A$1:$SI$1,0),0)</f>
        <v>191.59</v>
      </c>
      <c r="Z53" s="925">
        <f>VLOOKUP($D$3&amp;"_"&amp;Z$3,データシート2!$A:$SI,MATCH($R$2&amp;"_"&amp;$B53,データシート2!$A$1:$SI$1,0),0)</f>
        <v>175.678</v>
      </c>
      <c r="AA53" s="925">
        <f>VLOOKUP($D$3&amp;"_"&amp;AA$3,データシート2!$A:$SI,MATCH($R$2&amp;"_"&amp;$B53,データシート2!$A$1:$SI$1,0),0)</f>
        <v>165.453</v>
      </c>
      <c r="AB53" s="926">
        <f>VLOOKUP($D$3&amp;"_"&amp;AB$3,データシート2!$A:$SI,MATCH($R$2&amp;"_"&amp;$B53,データシート2!$A$1:$SI$1,0),0)</f>
        <v>196.61199999999999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2</v>
      </c>
      <c r="H59" s="766">
        <f>VLOOKUP($D$3&amp;"_"&amp;H$3,データシート2!$A:$SI,MATCH($G$2&amp;"_"&amp;$C59,データシート2!$A$1:$SI$1,0),0)</f>
        <v>2</v>
      </c>
      <c r="I59" s="766">
        <f>VLOOKUP($D$3&amp;"_"&amp;I$3,データシート2!$A:$SI,MATCH($G$2&amp;"_"&amp;$C59,データシート2!$A$1:$SI$1,0),0)</f>
        <v>3</v>
      </c>
      <c r="J59" s="766">
        <f>VLOOKUP($D$3&amp;"_"&amp;J$3,データシート2!$A:$SI,MATCH($G$2&amp;"_"&amp;$C59,データシート2!$A$1:$SI$1,0),0)</f>
        <v>2</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2</v>
      </c>
      <c r="N59" s="767">
        <f>VLOOKUP($D$3&amp;"_"&amp;N$3,データシート2!$A:$SI,MATCH($G$2&amp;"_"&amp;$C59,データシート2!$A$1:$SI$1,0),0)</f>
        <v>2</v>
      </c>
      <c r="O59" s="767">
        <f>VLOOKUP($D$3&amp;"_"&amp;O$3,データシート2!$A:$SI,MATCH($G$2&amp;"_"&amp;$C59,データシート2!$A$1:$SI$1,0),0)</f>
        <v>2</v>
      </c>
      <c r="P59" s="767">
        <f>VLOOKUP($D$3&amp;"_"&amp;P$3,データシート2!$A:$SI,MATCH($G$2&amp;"_"&amp;$C59,データシート2!$A$1:$SI$1,0),0)</f>
        <v>2</v>
      </c>
      <c r="Q59" s="768">
        <f>VLOOKUP($D$3&amp;"_"&amp;Q$3,データシート2!$A:$SI,MATCH($G$2&amp;"_"&amp;$C59,データシート2!$A$1:$SI$1,0),0)</f>
        <v>2</v>
      </c>
      <c r="R59" s="937">
        <f>VLOOKUP($D$3&amp;"_"&amp;R$3,データシート2!$A:$SI,MATCH($R$2&amp;"_"&amp;$C59,データシート2!$A$1:$SI$1,0),0)</f>
        <v>6.65</v>
      </c>
      <c r="S59" s="938">
        <f>VLOOKUP($D$3&amp;"_"&amp;S$3,データシート2!$A:$SI,MATCH($R$2&amp;"_"&amp;$C59,データシート2!$A$1:$SI$1,0),0)</f>
        <v>7.492</v>
      </c>
      <c r="T59" s="938">
        <f>VLOOKUP($D$3&amp;"_"&amp;T$3,データシート2!$A:$SI,MATCH($R$2&amp;"_"&amp;$C59,データシート2!$A$1:$SI$1,0),0)</f>
        <v>15.597</v>
      </c>
      <c r="U59" s="938">
        <f>VLOOKUP($D$3&amp;"_"&amp;U$3,データシート2!$A:$SI,MATCH($R$2&amp;"_"&amp;$C59,データシート2!$A$1:$SI$1,0),0)</f>
        <v>7.4329999999999998</v>
      </c>
      <c r="V59" s="938">
        <f>VLOOKUP($D$3&amp;"_"&amp;V$3,データシート2!$A:$SI,MATCH($R$2&amp;"_"&amp;$C59,データシート2!$A$1:$SI$1,0),0)</f>
        <v>6.7969999999999997</v>
      </c>
      <c r="W59" s="938">
        <f>VLOOKUP($D$3&amp;"_"&amp;W$3,データシート2!$A:$SI,MATCH($R$2&amp;"_"&amp;$C59,データシート2!$A$1:$SI$1,0),0)</f>
        <v>6.5289999999999999</v>
      </c>
      <c r="X59" s="938">
        <f>VLOOKUP($D$3&amp;"_"&amp;X$3,データシート2!$A:$SI,MATCH($R$2&amp;"_"&amp;$C59,データシート2!$A$1:$SI$1,0),0)</f>
        <v>5.2779999999999996</v>
      </c>
      <c r="Y59" s="938">
        <f>VLOOKUP($D$3&amp;"_"&amp;Y$3,データシート2!$A:$SI,MATCH($R$2&amp;"_"&amp;$C59,データシート2!$A$1:$SI$1,0),0)</f>
        <v>5.4109999999999996</v>
      </c>
      <c r="Z59" s="938">
        <f>VLOOKUP($D$3&amp;"_"&amp;Z$3,データシート2!$A:$SI,MATCH($R$2&amp;"_"&amp;$C59,データシート2!$A$1:$SI$1,0),0)</f>
        <v>4.468</v>
      </c>
      <c r="AA59" s="938">
        <f>VLOOKUP($D$3&amp;"_"&amp;AA$3,データシート2!$A:$SI,MATCH($R$2&amp;"_"&amp;$C59,データシート2!$A$1:$SI$1,0),0)</f>
        <v>4.335</v>
      </c>
      <c r="AB59" s="939">
        <f>VLOOKUP($D$3&amp;"_"&amp;AB$3,データシート2!$A:$SI,MATCH($R$2&amp;"_"&amp;$C59,データシート2!$A$1:$SI$1,0),0)</f>
        <v>35.966000000000001</v>
      </c>
    </row>
    <row r="60" spans="2:29" s="745" customFormat="1" ht="16.5" customHeight="1">
      <c r="B60" s="737"/>
      <c r="C60" s="790"/>
      <c r="D60" s="780"/>
      <c r="E60" s="793">
        <v>3511</v>
      </c>
      <c r="F60" s="777" t="s">
        <v>345</v>
      </c>
      <c r="G60" s="967">
        <f>VLOOKUP($D$3&amp;"_"&amp;G$3,データシート2!$A:$SI,MATCH($G$2&amp;"_"&amp;$E60,データシート2!$A$1:$SI$1,0),0)</f>
        <v>2</v>
      </c>
      <c r="H60" s="968">
        <f>VLOOKUP($D$3&amp;"_"&amp;H$3,データシート2!$A:$SI,MATCH($G$2&amp;"_"&amp;$E60,データシート2!$A$1:$SI$1,0),0)</f>
        <v>2</v>
      </c>
      <c r="I60" s="968">
        <f>VLOOKUP($D$3&amp;"_"&amp;I$3,データシート2!$A:$SI,MATCH($G$2&amp;"_"&amp;$E60,データシート2!$A$1:$SI$1,0),0)</f>
        <v>3</v>
      </c>
      <c r="J60" s="968">
        <f>VLOOKUP($D$3&amp;"_"&amp;J$3,データシート2!$A:$SI,MATCH($G$2&amp;"_"&amp;$E60,データシート2!$A$1:$SI$1,0),0)</f>
        <v>2</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2</v>
      </c>
      <c r="N60" s="969">
        <f>VLOOKUP($D$3&amp;"_"&amp;N$3,データシート2!$A:$SI,MATCH($G$2&amp;"_"&amp;$E60,データシート2!$A$1:$SI$1,0),0)</f>
        <v>2</v>
      </c>
      <c r="O60" s="969">
        <f>VLOOKUP($D$3&amp;"_"&amp;O$3,データシート2!$A:$SI,MATCH($G$2&amp;"_"&amp;$E60,データシート2!$A$1:$SI$1,0),0)</f>
        <v>2</v>
      </c>
      <c r="P60" s="969">
        <f>VLOOKUP($D$3&amp;"_"&amp;P$3,データシート2!$A:$SI,MATCH($G$2&amp;"_"&amp;$E60,データシート2!$A$1:$SI$1,0),0)</f>
        <v>2</v>
      </c>
      <c r="Q60" s="970">
        <f>VLOOKUP($D$3&amp;"_"&amp;Q$3,データシート2!$A:$SI,MATCH($G$2&amp;"_"&amp;$E60,データシート2!$A$1:$SI$1,0),0)</f>
        <v>2</v>
      </c>
      <c r="R60" s="971">
        <f>VLOOKUP($D$3&amp;"_"&amp;R$3,データシート2!$A:$SI,MATCH($R$2&amp;"_"&amp;$E60,データシート2!$A$1:$SI$1,0),0)</f>
        <v>6.65</v>
      </c>
      <c r="S60" s="972">
        <f>VLOOKUP($D$3&amp;"_"&amp;S$3,データシート2!$A:$SI,MATCH($R$2&amp;"_"&amp;$E60,データシート2!$A$1:$SI$1,0),0)</f>
        <v>7.492</v>
      </c>
      <c r="T60" s="972">
        <f>VLOOKUP($D$3&amp;"_"&amp;T$3,データシート2!$A:$SI,MATCH($R$2&amp;"_"&amp;$E60,データシート2!$A$1:$SI$1,0),0)</f>
        <v>15.597</v>
      </c>
      <c r="U60" s="972">
        <f>VLOOKUP($D$3&amp;"_"&amp;U$3,データシート2!$A:$SI,MATCH($R$2&amp;"_"&amp;$E60,データシート2!$A$1:$SI$1,0),0)</f>
        <v>7.4329999999999998</v>
      </c>
      <c r="V60" s="972">
        <f>VLOOKUP($D$3&amp;"_"&amp;V$3,データシート2!$A:$SI,MATCH($R$2&amp;"_"&amp;$E60,データシート2!$A$1:$SI$1,0),0)</f>
        <v>6.7969999999999997</v>
      </c>
      <c r="W60" s="972">
        <f>VLOOKUP($D$3&amp;"_"&amp;W$3,データシート2!$A:$SI,MATCH($R$2&amp;"_"&amp;$E60,データシート2!$A$1:$SI$1,0),0)</f>
        <v>6.5289999999999999</v>
      </c>
      <c r="X60" s="972">
        <f>VLOOKUP($D$3&amp;"_"&amp;X$3,データシート2!$A:$SI,MATCH($R$2&amp;"_"&amp;$E60,データシート2!$A$1:$SI$1,0),0)</f>
        <v>5.2779999999999996</v>
      </c>
      <c r="Y60" s="972">
        <f>VLOOKUP($D$3&amp;"_"&amp;Y$3,データシート2!$A:$SI,MATCH($R$2&amp;"_"&amp;$E60,データシート2!$A$1:$SI$1,0),0)</f>
        <v>5.4109999999999996</v>
      </c>
      <c r="Z60" s="972">
        <f>VLOOKUP($D$3&amp;"_"&amp;Z$3,データシート2!$A:$SI,MATCH($R$2&amp;"_"&amp;$E60,データシート2!$A$1:$SI$1,0),0)</f>
        <v>4.468</v>
      </c>
      <c r="AA60" s="972">
        <f>VLOOKUP($D$3&amp;"_"&amp;AA$3,データシート2!$A:$SI,MATCH($R$2&amp;"_"&amp;$E60,データシート2!$A$1:$SI$1,0),0)</f>
        <v>4.335</v>
      </c>
      <c r="AB60" s="973">
        <f>VLOOKUP($D$3&amp;"_"&amp;AB$3,データシート2!$A:$SI,MATCH($R$2&amp;"_"&amp;$E60,データシート2!$A$1:$SI$1,0),0)</f>
        <v>35.966000000000001</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85.573999999999998</v>
      </c>
      <c r="S61" s="944">
        <f>VLOOKUP($D$3&amp;"_"&amp;S$3,データシート2!$A:$SI,MATCH($R$2&amp;"_"&amp;$C61,データシート2!$A$1:$SI$1,0),0)</f>
        <v>176.51300000000001</v>
      </c>
      <c r="T61" s="944">
        <f>VLOOKUP($D$3&amp;"_"&amp;T$3,データシート2!$A:$SI,MATCH($R$2&amp;"_"&amp;$C61,データシート2!$A$1:$SI$1,0),0)</f>
        <v>202.953</v>
      </c>
      <c r="U61" s="944">
        <f>VLOOKUP($D$3&amp;"_"&amp;U$3,データシート2!$A:$SI,MATCH($R$2&amp;"_"&amp;$C61,データシート2!$A$1:$SI$1,0),0)</f>
        <v>196.79400000000001</v>
      </c>
      <c r="V61" s="944">
        <f>VLOOKUP($D$3&amp;"_"&amp;V$3,データシート2!$A:$SI,MATCH($R$2&amp;"_"&amp;$C61,データシート2!$A$1:$SI$1,0),0)</f>
        <v>187.60499999999999</v>
      </c>
      <c r="W61" s="944">
        <f>VLOOKUP($D$3&amp;"_"&amp;W$3,データシート2!$A:$SI,MATCH($R$2&amp;"_"&amp;$C61,データシート2!$A$1:$SI$1,0),0)</f>
        <v>105.408</v>
      </c>
      <c r="X61" s="944">
        <f>VLOOKUP($D$3&amp;"_"&amp;X$3,データシート2!$A:$SI,MATCH($R$2&amp;"_"&amp;$C61,データシート2!$A$1:$SI$1,0),0)</f>
        <v>181.70099999999999</v>
      </c>
      <c r="Y61" s="944">
        <f>VLOOKUP($D$3&amp;"_"&amp;Y$3,データシート2!$A:$SI,MATCH($R$2&amp;"_"&amp;$C61,データシート2!$A$1:$SI$1,0),0)</f>
        <v>186.179</v>
      </c>
      <c r="Z61" s="944">
        <f>VLOOKUP($D$3&amp;"_"&amp;Z$3,データシート2!$A:$SI,MATCH($R$2&amp;"_"&amp;$C61,データシート2!$A$1:$SI$1,0),0)</f>
        <v>171.21</v>
      </c>
      <c r="AA61" s="944">
        <f>VLOOKUP($D$3&amp;"_"&amp;AA$3,データシート2!$A:$SI,MATCH($R$2&amp;"_"&amp;$C61,データシート2!$A$1:$SI$1,0),0)</f>
        <v>161.11799999999999</v>
      </c>
      <c r="AB61" s="945">
        <f>VLOOKUP($D$3&amp;"_"&amp;AB$3,データシート2!$A:$SI,MATCH($R$2&amp;"_"&amp;$C61,データシート2!$A$1:$SI$1,0),0)</f>
        <v>160.64599999999999</v>
      </c>
    </row>
    <row r="62" spans="2:29" s="21" customFormat="1" ht="20.45" customHeight="1">
      <c r="B62" s="729" t="s">
        <v>569</v>
      </c>
      <c r="C62" s="730" t="s">
        <v>570</v>
      </c>
      <c r="D62" s="731"/>
      <c r="E62" s="732"/>
      <c r="F62" s="731"/>
      <c r="G62" s="733">
        <f>VLOOKUP($D$3&amp;"_"&amp;G$3,データシート2!$A:$SI,MATCH($G$2&amp;"_"&amp;$B62,データシート2!$A$1:$SI$1,0),0)</f>
        <v>6</v>
      </c>
      <c r="H62" s="734">
        <f>VLOOKUP($D$3&amp;"_"&amp;H$3,データシート2!$A:$SI,MATCH($G$2&amp;"_"&amp;$B62,データシート2!$A$1:$SI$1,0),0)</f>
        <v>5</v>
      </c>
      <c r="I62" s="734">
        <f>VLOOKUP($D$3&amp;"_"&amp;I$3,データシート2!$A:$SI,MATCH($G$2&amp;"_"&amp;$B62,データシート2!$A$1:$SI$1,0),0)</f>
        <v>6</v>
      </c>
      <c r="J62" s="734">
        <f>VLOOKUP($D$3&amp;"_"&amp;J$3,データシート2!$A:$SI,MATCH($G$2&amp;"_"&amp;$B62,データシート2!$A$1:$SI$1,0),0)</f>
        <v>6</v>
      </c>
      <c r="K62" s="735">
        <f>VLOOKUP($D$3&amp;"_"&amp;K$3,データシート2!$A:$SI,MATCH($G$2&amp;"_"&amp;$B62,データシート2!$A$1:$SI$1,0),0)</f>
        <v>6</v>
      </c>
      <c r="L62" s="735">
        <f>VLOOKUP($D$3&amp;"_"&amp;L$3,データシート2!$A:$SI,MATCH($G$2&amp;"_"&amp;$B62,データシート2!$A$1:$SI$1,0),0)</f>
        <v>6</v>
      </c>
      <c r="M62" s="735">
        <f>VLOOKUP($D$3&amp;"_"&amp;M$3,データシート2!$A:$SI,MATCH($G$2&amp;"_"&amp;$B62,データシート2!$A$1:$SI$1,0),0)</f>
        <v>6</v>
      </c>
      <c r="N62" s="735">
        <f>VLOOKUP($D$3&amp;"_"&amp;N$3,データシート2!$A:$SI,MATCH($G$2&amp;"_"&amp;$B62,データシート2!$A$1:$SI$1,0),0)</f>
        <v>6</v>
      </c>
      <c r="O62" s="735">
        <f>VLOOKUP($D$3&amp;"_"&amp;O$3,データシート2!$A:$SI,MATCH($G$2&amp;"_"&amp;$B62,データシート2!$A$1:$SI$1,0),0)</f>
        <v>6</v>
      </c>
      <c r="P62" s="735">
        <f>VLOOKUP($D$3&amp;"_"&amp;P$3,データシート2!$A:$SI,MATCH($G$2&amp;"_"&amp;$B62,データシート2!$A$1:$SI$1,0),0)</f>
        <v>6</v>
      </c>
      <c r="Q62" s="736">
        <f>VLOOKUP($D$3&amp;"_"&amp;Q$3,データシート2!$A:$SI,MATCH($G$2&amp;"_"&amp;$B62,データシート2!$A$1:$SI$1,0),0)</f>
        <v>5</v>
      </c>
      <c r="R62" s="924">
        <f>VLOOKUP($D$3&amp;"_"&amp;R$3,データシート2!$A:$SI,MATCH($R$2&amp;"_"&amp;$B62,データシート2!$A$1:$SI$1,0),0)</f>
        <v>35.006</v>
      </c>
      <c r="S62" s="925">
        <f>VLOOKUP($D$3&amp;"_"&amp;S$3,データシート2!$A:$SI,MATCH($R$2&amp;"_"&amp;$B62,データシート2!$A$1:$SI$1,0),0)</f>
        <v>44.314</v>
      </c>
      <c r="T62" s="925">
        <f>VLOOKUP($D$3&amp;"_"&amp;T$3,データシート2!$A:$SI,MATCH($R$2&amp;"_"&amp;$B62,データシート2!$A$1:$SI$1,0),0)</f>
        <v>54.652000000000001</v>
      </c>
      <c r="U62" s="925">
        <f>VLOOKUP($D$3&amp;"_"&amp;U$3,データシート2!$A:$SI,MATCH($R$2&amp;"_"&amp;$B62,データシート2!$A$1:$SI$1,0),0)</f>
        <v>50.51</v>
      </c>
      <c r="V62" s="925">
        <f>VLOOKUP($D$3&amp;"_"&amp;V$3,データシート2!$A:$SI,MATCH($R$2&amp;"_"&amp;$B62,データシート2!$A$1:$SI$1,0),0)</f>
        <v>51.594999999999999</v>
      </c>
      <c r="W62" s="925">
        <f>VLOOKUP($D$3&amp;"_"&amp;W$3,データシート2!$A:$SI,MATCH($R$2&amp;"_"&amp;$B62,データシート2!$A$1:$SI$1,0),0)</f>
        <v>48.21</v>
      </c>
      <c r="X62" s="925">
        <f>VLOOKUP($D$3&amp;"_"&amp;X$3,データシート2!$A:$SI,MATCH($R$2&amp;"_"&amp;$B62,データシート2!$A$1:$SI$1,0),0)</f>
        <v>46.881999999999998</v>
      </c>
      <c r="Y62" s="925">
        <f>VLOOKUP($D$3&amp;"_"&amp;Y$3,データシート2!$A:$SI,MATCH($R$2&amp;"_"&amp;$B62,データシート2!$A$1:$SI$1,0),0)</f>
        <v>43.866</v>
      </c>
      <c r="Z62" s="925">
        <f>VLOOKUP($D$3&amp;"_"&amp;Z$3,データシート2!$A:$SI,MATCH($R$2&amp;"_"&amp;$B62,データシート2!$A$1:$SI$1,0),0)</f>
        <v>39.722000000000001</v>
      </c>
      <c r="AA62" s="925">
        <f>VLOOKUP($D$3&amp;"_"&amp;AA$3,データシート2!$A:$SI,MATCH($R$2&amp;"_"&amp;$B62,データシート2!$A$1:$SI$1,0),0)</f>
        <v>36.378999999999998</v>
      </c>
      <c r="AB62" s="926">
        <f>VLOOKUP($D$3&amp;"_"&amp;AB$3,データシート2!$A:$SI,MATCH($R$2&amp;"_"&amp;$B62,データシート2!$A$1:$SI$1,0),0)</f>
        <v>33.468000000000004</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12.991</v>
      </c>
      <c r="S63" s="928">
        <f>VLOOKUP($D$3&amp;"_"&amp;S$3,データシート2!$A:$SI,MATCH($R$2&amp;"_"&amp;$C63,データシート2!$A$1:$SI$1,0),0)</f>
        <v>21.326000000000001</v>
      </c>
      <c r="T63" s="928">
        <f>VLOOKUP($D$3&amp;"_"&amp;T$3,データシート2!$A:$SI,MATCH($R$2&amp;"_"&amp;$C63,データシート2!$A$1:$SI$1,0),0)</f>
        <v>25.190999999999999</v>
      </c>
      <c r="U63" s="928">
        <f>VLOOKUP($D$3&amp;"_"&amp;U$3,データシート2!$A:$SI,MATCH($R$2&amp;"_"&amp;$C63,データシート2!$A$1:$SI$1,0),0)</f>
        <v>25.059000000000001</v>
      </c>
      <c r="V63" s="928">
        <f>VLOOKUP($D$3&amp;"_"&amp;V$3,データシート2!$A:$SI,MATCH($R$2&amp;"_"&amp;$C63,データシート2!$A$1:$SI$1,0),0)</f>
        <v>24.693999999999999</v>
      </c>
      <c r="W63" s="928">
        <f>VLOOKUP($D$3&amp;"_"&amp;W$3,データシート2!$A:$SI,MATCH($R$2&amp;"_"&amp;$C63,データシート2!$A$1:$SI$1,0),0)</f>
        <v>25.338000000000001</v>
      </c>
      <c r="X63" s="928">
        <f>VLOOKUP($D$3&amp;"_"&amp;X$3,データシート2!$A:$SI,MATCH($R$2&amp;"_"&amp;$C63,データシート2!$A$1:$SI$1,0),0)</f>
        <v>24.683</v>
      </c>
      <c r="Y63" s="928">
        <f>VLOOKUP($D$3&amp;"_"&amp;Y$3,データシート2!$A:$SI,MATCH($R$2&amp;"_"&amp;$C63,データシート2!$A$1:$SI$1,0),0)</f>
        <v>22.776</v>
      </c>
      <c r="Z63" s="928">
        <f>VLOOKUP($D$3&amp;"_"&amp;Z$3,データシート2!$A:$SI,MATCH($R$2&amp;"_"&amp;$C63,データシート2!$A$1:$SI$1,0),0)</f>
        <v>19.562000000000001</v>
      </c>
      <c r="AA63" s="928">
        <f>VLOOKUP($D$3&amp;"_"&amp;AA$3,データシート2!$A:$SI,MATCH($R$2&amp;"_"&amp;$C63,データシート2!$A$1:$SI$1,0),0)</f>
        <v>17.763999999999999</v>
      </c>
      <c r="AB63" s="929">
        <f>VLOOKUP($D$3&amp;"_"&amp;AB$3,データシート2!$A:$SI,MATCH($R$2&amp;"_"&amp;$C63,データシート2!$A$1:$SI$1,0),0)</f>
        <v>16.643000000000001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3</v>
      </c>
      <c r="H65" s="766">
        <f>VLOOKUP($D$3&amp;"_"&amp;H$3,データシート2!$A:$SI,MATCH($G$2&amp;"_"&amp;$C65,データシート2!$A$1:$SI$1,0),0)</f>
        <v>2</v>
      </c>
      <c r="I65" s="766">
        <f>VLOOKUP($D$3&amp;"_"&amp;I$3,データシート2!$A:$SI,MATCH($G$2&amp;"_"&amp;$C65,データシート2!$A$1:$SI$1,0),0)</f>
        <v>3</v>
      </c>
      <c r="J65" s="766">
        <f>VLOOKUP($D$3&amp;"_"&amp;J$3,データシート2!$A:$SI,MATCH($G$2&amp;"_"&amp;$C65,データシート2!$A$1:$SI$1,0),0)</f>
        <v>3</v>
      </c>
      <c r="K65" s="767">
        <f>VLOOKUP($D$3&amp;"_"&amp;K$3,データシート2!$A:$SI,MATCH($G$2&amp;"_"&amp;$C65,データシート2!$A$1:$SI$1,0),0)</f>
        <v>3</v>
      </c>
      <c r="L65" s="767">
        <f>VLOOKUP($D$3&amp;"_"&amp;L$3,データシート2!$A:$SI,MATCH($G$2&amp;"_"&amp;$C65,データシート2!$A$1:$SI$1,0),0)</f>
        <v>3</v>
      </c>
      <c r="M65" s="767">
        <f>VLOOKUP($D$3&amp;"_"&amp;M$3,データシート2!$A:$SI,MATCH($G$2&amp;"_"&amp;$C65,データシート2!$A$1:$SI$1,0),0)</f>
        <v>3</v>
      </c>
      <c r="N65" s="767">
        <f>VLOOKUP($D$3&amp;"_"&amp;N$3,データシート2!$A:$SI,MATCH($G$2&amp;"_"&amp;$C65,データシート2!$A$1:$SI$1,0),0)</f>
        <v>3</v>
      </c>
      <c r="O65" s="767">
        <f>VLOOKUP($D$3&amp;"_"&amp;O$3,データシート2!$A:$SI,MATCH($G$2&amp;"_"&amp;$C65,データシート2!$A$1:$SI$1,0),0)</f>
        <v>3</v>
      </c>
      <c r="P65" s="767">
        <f>VLOOKUP($D$3&amp;"_"&amp;P$3,データシート2!$A:$SI,MATCH($G$2&amp;"_"&amp;$C65,データシート2!$A$1:$SI$1,0),0)</f>
        <v>3</v>
      </c>
      <c r="Q65" s="768">
        <f>VLOOKUP($D$3&amp;"_"&amp;Q$3,データシート2!$A:$SI,MATCH($G$2&amp;"_"&amp;$C65,データシート2!$A$1:$SI$1,0),0)</f>
        <v>2</v>
      </c>
      <c r="R65" s="937">
        <f>VLOOKUP($D$3&amp;"_"&amp;R$3,データシート2!$A:$SI,MATCH($R$2&amp;"_"&amp;$C65,データシート2!$A$1:$SI$1,0),0)</f>
        <v>17.045000000000002</v>
      </c>
      <c r="S65" s="938">
        <f>VLOOKUP($D$3&amp;"_"&amp;S$3,データシート2!$A:$SI,MATCH($R$2&amp;"_"&amp;$C65,データシート2!$A$1:$SI$1,0),0)</f>
        <v>16.690000000000001</v>
      </c>
      <c r="T65" s="938">
        <f>VLOOKUP($D$3&amp;"_"&amp;T$3,データシート2!$A:$SI,MATCH($R$2&amp;"_"&amp;$C65,データシート2!$A$1:$SI$1,0),0)</f>
        <v>22.347999999999999</v>
      </c>
      <c r="U65" s="938">
        <f>VLOOKUP($D$3&amp;"_"&amp;U$3,データシート2!$A:$SI,MATCH($R$2&amp;"_"&amp;$C65,データシート2!$A$1:$SI$1,0),0)</f>
        <v>18.300999999999998</v>
      </c>
      <c r="V65" s="938">
        <f>VLOOKUP($D$3&amp;"_"&amp;V$3,データシート2!$A:$SI,MATCH($R$2&amp;"_"&amp;$C65,データシート2!$A$1:$SI$1,0),0)</f>
        <v>20.454999999999998</v>
      </c>
      <c r="W65" s="938">
        <f>VLOOKUP($D$3&amp;"_"&amp;W$3,データシート2!$A:$SI,MATCH($R$2&amp;"_"&amp;$C65,データシート2!$A$1:$SI$1,0),0)</f>
        <v>16.849</v>
      </c>
      <c r="X65" s="938">
        <f>VLOOKUP($D$3&amp;"_"&amp;X$3,データシート2!$A:$SI,MATCH($R$2&amp;"_"&amp;$C65,データシート2!$A$1:$SI$1,0),0)</f>
        <v>16.181000000000001</v>
      </c>
      <c r="Y65" s="938">
        <f>VLOOKUP($D$3&amp;"_"&amp;Y$3,データシート2!$A:$SI,MATCH($R$2&amp;"_"&amp;$C65,データシート2!$A$1:$SI$1,0),0)</f>
        <v>15.286</v>
      </c>
      <c r="Z65" s="938">
        <f>VLOOKUP($D$3&amp;"_"&amp;Z$3,データシート2!$A:$SI,MATCH($R$2&amp;"_"&amp;$C65,データシート2!$A$1:$SI$1,0),0)</f>
        <v>14.518000000000001</v>
      </c>
      <c r="AA65" s="938">
        <f>VLOOKUP($D$3&amp;"_"&amp;AA$3,データシート2!$A:$SI,MATCH($R$2&amp;"_"&amp;$C65,データシート2!$A$1:$SI$1,0),0)</f>
        <v>13.284000000000001</v>
      </c>
      <c r="AB65" s="939">
        <f>VLOOKUP($D$3&amp;"_"&amp;AB$3,データシート2!$A:$SI,MATCH($R$2&amp;"_"&amp;$C65,データシート2!$A$1:$SI$1,0),0)</f>
        <v>12.048999999999999</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1</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4.97</v>
      </c>
      <c r="S66" s="938">
        <f>VLOOKUP($D$3&amp;"_"&amp;S$3,データシート2!$A:$SI,MATCH($R$2&amp;"_"&amp;$C66,データシート2!$A$1:$SI$1,0),0)</f>
        <v>6.298</v>
      </c>
      <c r="T66" s="938">
        <f>VLOOKUP($D$3&amp;"_"&amp;T$3,データシート2!$A:$SI,MATCH($R$2&amp;"_"&amp;$C66,データシート2!$A$1:$SI$1,0),0)</f>
        <v>7.1130000000000004</v>
      </c>
      <c r="U66" s="938">
        <f>VLOOKUP($D$3&amp;"_"&amp;U$3,データシート2!$A:$SI,MATCH($R$2&amp;"_"&amp;$C66,データシート2!$A$1:$SI$1,0),0)</f>
        <v>7.15</v>
      </c>
      <c r="V66" s="938">
        <f>VLOOKUP($D$3&amp;"_"&amp;V$3,データシート2!$A:$SI,MATCH($R$2&amp;"_"&amp;$C66,データシート2!$A$1:$SI$1,0),0)</f>
        <v>6.4459999999999997</v>
      </c>
      <c r="W66" s="938">
        <f>VLOOKUP($D$3&amp;"_"&amp;W$3,データシート2!$A:$SI,MATCH($R$2&amp;"_"&amp;$C66,データシート2!$A$1:$SI$1,0),0)</f>
        <v>6.0229999999999997</v>
      </c>
      <c r="X66" s="938">
        <f>VLOOKUP($D$3&amp;"_"&amp;X$3,データシート2!$A:$SI,MATCH($R$2&amp;"_"&amp;$C66,データシート2!$A$1:$SI$1,0),0)</f>
        <v>6.0179999999999998</v>
      </c>
      <c r="Y66" s="938">
        <f>VLOOKUP($D$3&amp;"_"&amp;Y$3,データシート2!$A:$SI,MATCH($R$2&amp;"_"&amp;$C66,データシート2!$A$1:$SI$1,0),0)</f>
        <v>5.8040000000000003</v>
      </c>
      <c r="Z66" s="938">
        <f>VLOOKUP($D$3&amp;"_"&amp;Z$3,データシート2!$A:$SI,MATCH($R$2&amp;"_"&amp;$C66,データシート2!$A$1:$SI$1,0),0)</f>
        <v>5.6420000000000003</v>
      </c>
      <c r="AA66" s="938">
        <f>VLOOKUP($D$3&amp;"_"&amp;AA$3,データシート2!$A:$SI,MATCH($R$2&amp;"_"&amp;$C66,データシート2!$A$1:$SI$1,0),0)</f>
        <v>5.3310000000000004</v>
      </c>
      <c r="AB66" s="939">
        <f>VLOOKUP($D$3&amp;"_"&amp;AB$3,データシート2!$A:$SI,MATCH($R$2&amp;"_"&amp;$C66,データシート2!$A$1:$SI$1,0),0)</f>
        <v>4.7759999999999998</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19</v>
      </c>
      <c r="H68" s="734">
        <f>VLOOKUP($D$3&amp;"_"&amp;H$3,データシート2!$A:$SI,MATCH($G$2&amp;"_"&amp;$B68,データシート2!$A$1:$SI$1,0),0)</f>
        <v>21</v>
      </c>
      <c r="I68" s="734">
        <f>VLOOKUP($D$3&amp;"_"&amp;I$3,データシート2!$A:$SI,MATCH($G$2&amp;"_"&amp;$B68,データシート2!$A$1:$SI$1,0),0)</f>
        <v>15</v>
      </c>
      <c r="J68" s="734">
        <f>VLOOKUP($D$3&amp;"_"&amp;J$3,データシート2!$A:$SI,MATCH($G$2&amp;"_"&amp;$B68,データシート2!$A$1:$SI$1,0),0)</f>
        <v>20</v>
      </c>
      <c r="K68" s="735">
        <f>VLOOKUP($D$3&amp;"_"&amp;K$3,データシート2!$A:$SI,MATCH($G$2&amp;"_"&amp;$B68,データシート2!$A$1:$SI$1,0),0)</f>
        <v>18</v>
      </c>
      <c r="L68" s="735">
        <f>VLOOKUP($D$3&amp;"_"&amp;L$3,データシート2!$A:$SI,MATCH($G$2&amp;"_"&amp;$B68,データシート2!$A$1:$SI$1,0),0)</f>
        <v>18</v>
      </c>
      <c r="M68" s="735">
        <f>VLOOKUP($D$3&amp;"_"&amp;M$3,データシート2!$A:$SI,MATCH($G$2&amp;"_"&amp;$B68,データシート2!$A$1:$SI$1,0),0)</f>
        <v>18</v>
      </c>
      <c r="N68" s="735">
        <f>VLOOKUP($D$3&amp;"_"&amp;N$3,データシート2!$A:$SI,MATCH($G$2&amp;"_"&amp;$B68,データシート2!$A$1:$SI$1,0),0)</f>
        <v>19</v>
      </c>
      <c r="O68" s="735">
        <f>VLOOKUP($D$3&amp;"_"&amp;O$3,データシート2!$A:$SI,MATCH($G$2&amp;"_"&amp;$B68,データシート2!$A$1:$SI$1,0),0)</f>
        <v>20</v>
      </c>
      <c r="P68" s="735">
        <f>VLOOKUP($D$3&amp;"_"&amp;P$3,データシート2!$A:$SI,MATCH($G$2&amp;"_"&amp;$B68,データシート2!$A$1:$SI$1,0),0)</f>
        <v>20</v>
      </c>
      <c r="Q68" s="736">
        <f>VLOOKUP($D$3&amp;"_"&amp;Q$3,データシート2!$A:$SI,MATCH($G$2&amp;"_"&amp;$B68,データシート2!$A$1:$SI$1,0),0)</f>
        <v>20</v>
      </c>
      <c r="R68" s="924">
        <f>VLOOKUP($D$3&amp;"_"&amp;R$3,データシート2!$A:$SI,MATCH($R$2&amp;"_"&amp;$B68,データシート2!$A$1:$SI$1,0),0)</f>
        <v>157.876</v>
      </c>
      <c r="S68" s="925">
        <f>VLOOKUP($D$3&amp;"_"&amp;S$3,データシート2!$A:$SI,MATCH($R$2&amp;"_"&amp;$B68,データシート2!$A$1:$SI$1,0),0)</f>
        <v>204.911</v>
      </c>
      <c r="T68" s="925">
        <f>VLOOKUP($D$3&amp;"_"&amp;T$3,データシート2!$A:$SI,MATCH($R$2&amp;"_"&amp;$B68,データシート2!$A$1:$SI$1,0),0)</f>
        <v>155.53299999999999</v>
      </c>
      <c r="U68" s="925">
        <f>VLOOKUP($D$3&amp;"_"&amp;U$3,データシート2!$A:$SI,MATCH($R$2&amp;"_"&amp;$B68,データシート2!$A$1:$SI$1,0),0)</f>
        <v>195.006</v>
      </c>
      <c r="V68" s="925">
        <f>VLOOKUP($D$3&amp;"_"&amp;V$3,データシート2!$A:$SI,MATCH($R$2&amp;"_"&amp;$B68,データシート2!$A$1:$SI$1,0),0)</f>
        <v>201.66800000000001</v>
      </c>
      <c r="W68" s="925">
        <f>VLOOKUP($D$3&amp;"_"&amp;W$3,データシート2!$A:$SI,MATCH($R$2&amp;"_"&amp;$B68,データシート2!$A$1:$SI$1,0),0)</f>
        <v>208.03299999999999</v>
      </c>
      <c r="X68" s="925">
        <f>VLOOKUP($D$3&amp;"_"&amp;X$3,データシート2!$A:$SI,MATCH($R$2&amp;"_"&amp;$B68,データシート2!$A$1:$SI$1,0),0)</f>
        <v>204.48599999999999</v>
      </c>
      <c r="Y68" s="925">
        <f>VLOOKUP($D$3&amp;"_"&amp;Y$3,データシート2!$A:$SI,MATCH($R$2&amp;"_"&amp;$B68,データシート2!$A$1:$SI$1,0),0)</f>
        <v>210.96799999999999</v>
      </c>
      <c r="Z68" s="925">
        <f>VLOOKUP($D$3&amp;"_"&amp;Z$3,データシート2!$A:$SI,MATCH($R$2&amp;"_"&amp;$B68,データシート2!$A$1:$SI$1,0),0)</f>
        <v>226.89400000000001</v>
      </c>
      <c r="AA68" s="925">
        <f>VLOOKUP($D$3&amp;"_"&amp;AA$3,データシート2!$A:$SI,MATCH($R$2&amp;"_"&amp;$B68,データシート2!$A$1:$SI$1,0),0)</f>
        <v>181.80500000000001</v>
      </c>
      <c r="AB68" s="926">
        <f>VLOOKUP($D$3&amp;"_"&amp;AB$3,データシート2!$A:$SI,MATCH($R$2&amp;"_"&amp;$B68,データシート2!$A$1:$SI$1,0),0)</f>
        <v>178.35499999999999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15.276999999999999</v>
      </c>
      <c r="V71" s="938">
        <f>VLOOKUP($D$3&amp;"_"&amp;V$3,データシート2!$A:$SI,MATCH($R$2&amp;"_"&amp;$C71,データシート2!$A$1:$SI$1,0),0)</f>
        <v>15.27</v>
      </c>
      <c r="W71" s="938">
        <f>VLOOKUP($D$3&amp;"_"&amp;W$3,データシート2!$A:$SI,MATCH($R$2&amp;"_"&amp;$C71,データシート2!$A$1:$SI$1,0),0)</f>
        <v>16.236000000000001</v>
      </c>
      <c r="X71" s="938">
        <f>VLOOKUP($D$3&amp;"_"&amp;X$3,データシート2!$A:$SI,MATCH($R$2&amp;"_"&amp;$C71,データシート2!$A$1:$SI$1,0),0)</f>
        <v>15.801</v>
      </c>
      <c r="Y71" s="938">
        <f>VLOOKUP($D$3&amp;"_"&amp;Y$3,データシート2!$A:$SI,MATCH($R$2&amp;"_"&amp;$C71,データシート2!$A$1:$SI$1,0),0)</f>
        <v>15.906000000000001</v>
      </c>
      <c r="Z71" s="938">
        <f>VLOOKUP($D$3&amp;"_"&amp;Z$3,データシート2!$A:$SI,MATCH($R$2&amp;"_"&amp;$C71,データシート2!$A$1:$SI$1,0),0)</f>
        <v>19.364000000000001</v>
      </c>
      <c r="AA71" s="938">
        <f>VLOOKUP($D$3&amp;"_"&amp;AA$3,データシート2!$A:$SI,MATCH($R$2&amp;"_"&amp;$C71,データシート2!$A$1:$SI$1,0),0)</f>
        <v>14.4</v>
      </c>
      <c r="AB71" s="939">
        <f>VLOOKUP($D$3&amp;"_"&amp;AB$3,データシート2!$A:$SI,MATCH($R$2&amp;"_"&amp;$C71,データシート2!$A$1:$SI$1,0),0)</f>
        <v>19.762</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10</v>
      </c>
      <c r="H73" s="766">
        <f>VLOOKUP($D$3&amp;"_"&amp;H$3,データシート2!$A:$SI,MATCH($G$2&amp;"_"&amp;$C73,データシート2!$A$1:$SI$1,0),0)</f>
        <v>10</v>
      </c>
      <c r="I73" s="766">
        <f>VLOOKUP($D$3&amp;"_"&amp;I$3,データシート2!$A:$SI,MATCH($G$2&amp;"_"&amp;$C73,データシート2!$A$1:$SI$1,0),0)</f>
        <v>4</v>
      </c>
      <c r="J73" s="766">
        <f>VLOOKUP($D$3&amp;"_"&amp;J$3,データシート2!$A:$SI,MATCH($G$2&amp;"_"&amp;$C73,データシート2!$A$1:$SI$1,0),0)</f>
        <v>9</v>
      </c>
      <c r="K73" s="767">
        <f>VLOOKUP($D$3&amp;"_"&amp;K$3,データシート2!$A:$SI,MATCH($G$2&amp;"_"&amp;$C73,データシート2!$A$1:$SI$1,0),0)</f>
        <v>9</v>
      </c>
      <c r="L73" s="767">
        <f>VLOOKUP($D$3&amp;"_"&amp;L$3,データシート2!$A:$SI,MATCH($G$2&amp;"_"&amp;$C73,データシート2!$A$1:$SI$1,0),0)</f>
        <v>9</v>
      </c>
      <c r="M73" s="767">
        <f>VLOOKUP($D$3&amp;"_"&amp;M$3,データシート2!$A:$SI,MATCH($G$2&amp;"_"&amp;$C73,データシート2!$A$1:$SI$1,0),0)</f>
        <v>9</v>
      </c>
      <c r="N73" s="767">
        <f>VLOOKUP($D$3&amp;"_"&amp;N$3,データシート2!$A:$SI,MATCH($G$2&amp;"_"&amp;$C73,データシート2!$A$1:$SI$1,0),0)</f>
        <v>9</v>
      </c>
      <c r="O73" s="767">
        <f>VLOOKUP($D$3&amp;"_"&amp;O$3,データシート2!$A:$SI,MATCH($G$2&amp;"_"&amp;$C73,データシート2!$A$1:$SI$1,0),0)</f>
        <v>9</v>
      </c>
      <c r="P73" s="767">
        <f>VLOOKUP($D$3&amp;"_"&amp;P$3,データシート2!$A:$SI,MATCH($G$2&amp;"_"&amp;$C73,データシート2!$A$1:$SI$1,0),0)</f>
        <v>9</v>
      </c>
      <c r="Q73" s="768">
        <f>VLOOKUP($D$3&amp;"_"&amp;Q$3,データシート2!$A:$SI,MATCH($G$2&amp;"_"&amp;$C73,データシート2!$A$1:$SI$1,0),0)</f>
        <v>9</v>
      </c>
      <c r="R73" s="937">
        <f>VLOOKUP($D$3&amp;"_"&amp;R$3,データシート2!$A:$SI,MATCH($R$2&amp;"_"&amp;$C73,データシート2!$A$1:$SI$1,0),0)</f>
        <v>60.908000000000001</v>
      </c>
      <c r="S73" s="938">
        <f>VLOOKUP($D$3&amp;"_"&amp;S$3,データシート2!$A:$SI,MATCH($R$2&amp;"_"&amp;$C73,データシート2!$A$1:$SI$1,0),0)</f>
        <v>66.555999999999997</v>
      </c>
      <c r="T73" s="938">
        <f>VLOOKUP($D$3&amp;"_"&amp;T$3,データシート2!$A:$SI,MATCH($R$2&amp;"_"&amp;$C73,データシート2!$A$1:$SI$1,0),0)</f>
        <v>26.73</v>
      </c>
      <c r="U73" s="938">
        <f>VLOOKUP($D$3&amp;"_"&amp;U$3,データシート2!$A:$SI,MATCH($R$2&amp;"_"&amp;$C73,データシート2!$A$1:$SI$1,0),0)</f>
        <v>50.411000000000001</v>
      </c>
      <c r="V73" s="938">
        <f>VLOOKUP($D$3&amp;"_"&amp;V$3,データシート2!$A:$SI,MATCH($R$2&amp;"_"&amp;$C73,データシート2!$A$1:$SI$1,0),0)</f>
        <v>47.512</v>
      </c>
      <c r="W73" s="938">
        <f>VLOOKUP($D$3&amp;"_"&amp;W$3,データシート2!$A:$SI,MATCH($R$2&amp;"_"&amp;$C73,データシート2!$A$1:$SI$1,0),0)</f>
        <v>50.53</v>
      </c>
      <c r="X73" s="938">
        <f>VLOOKUP($D$3&amp;"_"&amp;X$3,データシート2!$A:$SI,MATCH($R$2&amp;"_"&amp;$C73,データシート2!$A$1:$SI$1,0),0)</f>
        <v>49.195</v>
      </c>
      <c r="Y73" s="938">
        <f>VLOOKUP($D$3&amp;"_"&amp;Y$3,データシート2!$A:$SI,MATCH($R$2&amp;"_"&amp;$C73,データシート2!$A$1:$SI$1,0),0)</f>
        <v>50.311999999999998</v>
      </c>
      <c r="Z73" s="938">
        <f>VLOOKUP($D$3&amp;"_"&amp;Z$3,データシート2!$A:$SI,MATCH($R$2&amp;"_"&amp;$C73,データシート2!$A$1:$SI$1,0),0)</f>
        <v>48.741999999999997</v>
      </c>
      <c r="AA73" s="938">
        <f>VLOOKUP($D$3&amp;"_"&amp;AA$3,データシート2!$A:$SI,MATCH($R$2&amp;"_"&amp;$C73,データシート2!$A$1:$SI$1,0),0)</f>
        <v>41.628999999999998</v>
      </c>
      <c r="AB73" s="939">
        <f>VLOOKUP($D$3&amp;"_"&amp;AB$3,データシート2!$A:$SI,MATCH($R$2&amp;"_"&amp;$C73,データシート2!$A$1:$SI$1,0),0)</f>
        <v>41.037999999999997</v>
      </c>
    </row>
    <row r="74" spans="2:28" s="745" customFormat="1" ht="16.5" customHeight="1">
      <c r="B74" s="737"/>
      <c r="C74" s="762">
        <v>47</v>
      </c>
      <c r="D74" s="763" t="s">
        <v>583</v>
      </c>
      <c r="E74" s="762"/>
      <c r="F74" s="764"/>
      <c r="G74" s="765">
        <f>VLOOKUP($D$3&amp;"_"&amp;G$3,データシート2!$A:$SI,MATCH($G$2&amp;"_"&amp;$C74,データシート2!$A$1:$SI$1,0),0)</f>
        <v>3</v>
      </c>
      <c r="H74" s="766">
        <f>VLOOKUP($D$3&amp;"_"&amp;H$3,データシート2!$A:$SI,MATCH($G$2&amp;"_"&amp;$C74,データシート2!$A$1:$SI$1,0),0)</f>
        <v>5</v>
      </c>
      <c r="I74" s="766">
        <f>VLOOKUP($D$3&amp;"_"&amp;I$3,データシート2!$A:$SI,MATCH($G$2&amp;"_"&amp;$C74,データシート2!$A$1:$SI$1,0),0)</f>
        <v>5</v>
      </c>
      <c r="J74" s="766">
        <f>VLOOKUP($D$3&amp;"_"&amp;J$3,データシート2!$A:$SI,MATCH($G$2&amp;"_"&amp;$C74,データシート2!$A$1:$SI$1,0),0)</f>
        <v>5</v>
      </c>
      <c r="K74" s="767">
        <f>VLOOKUP($D$3&amp;"_"&amp;K$3,データシート2!$A:$SI,MATCH($G$2&amp;"_"&amp;$C74,データシート2!$A$1:$SI$1,0),0)</f>
        <v>3</v>
      </c>
      <c r="L74" s="767">
        <f>VLOOKUP($D$3&amp;"_"&amp;L$3,データシート2!$A:$SI,MATCH($G$2&amp;"_"&amp;$C74,データシート2!$A$1:$SI$1,0),0)</f>
        <v>3</v>
      </c>
      <c r="M74" s="767">
        <f>VLOOKUP($D$3&amp;"_"&amp;M$3,データシート2!$A:$SI,MATCH($G$2&amp;"_"&amp;$C74,データシート2!$A$1:$SI$1,0),0)</f>
        <v>3</v>
      </c>
      <c r="N74" s="767">
        <f>VLOOKUP($D$3&amp;"_"&amp;N$3,データシート2!$A:$SI,MATCH($G$2&amp;"_"&amp;$C74,データシート2!$A$1:$SI$1,0),0)</f>
        <v>4</v>
      </c>
      <c r="O74" s="767">
        <f>VLOOKUP($D$3&amp;"_"&amp;O$3,データシート2!$A:$SI,MATCH($G$2&amp;"_"&amp;$C74,データシート2!$A$1:$SI$1,0),0)</f>
        <v>5</v>
      </c>
      <c r="P74" s="767">
        <f>VLOOKUP($D$3&amp;"_"&amp;P$3,データシート2!$A:$SI,MATCH($G$2&amp;"_"&amp;$C74,データシート2!$A$1:$SI$1,0),0)</f>
        <v>5</v>
      </c>
      <c r="Q74" s="768">
        <f>VLOOKUP($D$3&amp;"_"&amp;Q$3,データシート2!$A:$SI,MATCH($G$2&amp;"_"&amp;$C74,データシート2!$A$1:$SI$1,0),0)</f>
        <v>4</v>
      </c>
      <c r="R74" s="937">
        <f>VLOOKUP($D$3&amp;"_"&amp;R$3,データシート2!$A:$SI,MATCH($R$2&amp;"_"&amp;$C74,データシート2!$A$1:$SI$1,0),0)</f>
        <v>12.307</v>
      </c>
      <c r="S74" s="938">
        <f>VLOOKUP($D$3&amp;"_"&amp;S$3,データシート2!$A:$SI,MATCH($R$2&amp;"_"&amp;$C74,データシート2!$A$1:$SI$1,0),0)</f>
        <v>22.067</v>
      </c>
      <c r="T74" s="938">
        <f>VLOOKUP($D$3&amp;"_"&amp;T$3,データシート2!$A:$SI,MATCH($R$2&amp;"_"&amp;$C74,データシート2!$A$1:$SI$1,0),0)</f>
        <v>24.12</v>
      </c>
      <c r="U74" s="938">
        <f>VLOOKUP($D$3&amp;"_"&amp;U$3,データシート2!$A:$SI,MATCH($R$2&amp;"_"&amp;$C74,データシート2!$A$1:$SI$1,0),0)</f>
        <v>17.852</v>
      </c>
      <c r="V74" s="938">
        <f>VLOOKUP($D$3&amp;"_"&amp;V$3,データシート2!$A:$SI,MATCH($R$2&amp;"_"&amp;$C74,データシート2!$A$1:$SI$1,0),0)</f>
        <v>11.558999999999999</v>
      </c>
      <c r="W74" s="938">
        <f>VLOOKUP($D$3&amp;"_"&amp;W$3,データシート2!$A:$SI,MATCH($R$2&amp;"_"&amp;$C74,データシート2!$A$1:$SI$1,0),0)</f>
        <v>11.178000000000001</v>
      </c>
      <c r="X74" s="938">
        <f>VLOOKUP($D$3&amp;"_"&amp;X$3,データシート2!$A:$SI,MATCH($R$2&amp;"_"&amp;$C74,データシート2!$A$1:$SI$1,0),0)</f>
        <v>11.081</v>
      </c>
      <c r="Y74" s="938">
        <f>VLOOKUP($D$3&amp;"_"&amp;Y$3,データシート2!$A:$SI,MATCH($R$2&amp;"_"&amp;$C74,データシート2!$A$1:$SI$1,0),0)</f>
        <v>17.111999999999998</v>
      </c>
      <c r="Z74" s="938">
        <f>VLOOKUP($D$3&amp;"_"&amp;Z$3,データシート2!$A:$SI,MATCH($R$2&amp;"_"&amp;$C74,データシート2!$A$1:$SI$1,0),0)</f>
        <v>29.18</v>
      </c>
      <c r="AA74" s="938">
        <f>VLOOKUP($D$3&amp;"_"&amp;AA$3,データシート2!$A:$SI,MATCH($R$2&amp;"_"&amp;$C74,データシート2!$A$1:$SI$1,0),0)</f>
        <v>28.512</v>
      </c>
      <c r="AB74" s="939">
        <f>VLOOKUP($D$3&amp;"_"&amp;AB$3,データシート2!$A:$SI,MATCH($R$2&amp;"_"&amp;$C74,データシート2!$A$1:$SI$1,0),0)</f>
        <v>24.451000000000001</v>
      </c>
    </row>
    <row r="75" spans="2:28" s="745" customFormat="1" ht="16.5" customHeight="1">
      <c r="B75" s="737"/>
      <c r="C75" s="762">
        <v>48</v>
      </c>
      <c r="D75" s="763" t="s">
        <v>584</v>
      </c>
      <c r="E75" s="762"/>
      <c r="F75" s="764"/>
      <c r="G75" s="765">
        <f>VLOOKUP($D$3&amp;"_"&amp;G$3,データシート2!$A:$SI,MATCH($G$2&amp;"_"&amp;$C75,データシート2!$A$1:$SI$1,0),0)</f>
        <v>6</v>
      </c>
      <c r="H75" s="766">
        <f>VLOOKUP($D$3&amp;"_"&amp;H$3,データシート2!$A:$SI,MATCH($G$2&amp;"_"&amp;$C75,データシート2!$A$1:$SI$1,0),0)</f>
        <v>6</v>
      </c>
      <c r="I75" s="766">
        <f>VLOOKUP($D$3&amp;"_"&amp;I$3,データシート2!$A:$SI,MATCH($G$2&amp;"_"&amp;$C75,データシート2!$A$1:$SI$1,0),0)</f>
        <v>6</v>
      </c>
      <c r="J75" s="766">
        <f>VLOOKUP($D$3&amp;"_"&amp;J$3,データシート2!$A:$SI,MATCH($G$2&amp;"_"&amp;$C75,データシート2!$A$1:$SI$1,0),0)</f>
        <v>5</v>
      </c>
      <c r="K75" s="767">
        <f>VLOOKUP($D$3&amp;"_"&amp;K$3,データシート2!$A:$SI,MATCH($G$2&amp;"_"&amp;$C75,データシート2!$A$1:$SI$1,0),0)</f>
        <v>5</v>
      </c>
      <c r="L75" s="767">
        <f>VLOOKUP($D$3&amp;"_"&amp;L$3,データシート2!$A:$SI,MATCH($G$2&amp;"_"&amp;$C75,データシート2!$A$1:$SI$1,0),0)</f>
        <v>5</v>
      </c>
      <c r="M75" s="767">
        <f>VLOOKUP($D$3&amp;"_"&amp;M$3,データシート2!$A:$SI,MATCH($G$2&amp;"_"&amp;$C75,データシート2!$A$1:$SI$1,0),0)</f>
        <v>5</v>
      </c>
      <c r="N75" s="767">
        <f>VLOOKUP($D$3&amp;"_"&amp;N$3,データシート2!$A:$SI,MATCH($G$2&amp;"_"&amp;$C75,データシート2!$A$1:$SI$1,0),0)</f>
        <v>5</v>
      </c>
      <c r="O75" s="767">
        <f>VLOOKUP($D$3&amp;"_"&amp;O$3,データシート2!$A:$SI,MATCH($G$2&amp;"_"&amp;$C75,データシート2!$A$1:$SI$1,0),0)</f>
        <v>5</v>
      </c>
      <c r="P75" s="767">
        <f>VLOOKUP($D$3&amp;"_"&amp;P$3,データシート2!$A:$SI,MATCH($G$2&amp;"_"&amp;$C75,データシート2!$A$1:$SI$1,0),0)</f>
        <v>5</v>
      </c>
      <c r="Q75" s="768">
        <f>VLOOKUP($D$3&amp;"_"&amp;Q$3,データシート2!$A:$SI,MATCH($G$2&amp;"_"&amp;$C75,データシート2!$A$1:$SI$1,0),0)</f>
        <v>6</v>
      </c>
      <c r="R75" s="937">
        <f>VLOOKUP($D$3&amp;"_"&amp;R$3,データシート2!$A:$SI,MATCH($R$2&amp;"_"&amp;$C75,データシート2!$A$1:$SI$1,0),0)</f>
        <v>84.661000000000001</v>
      </c>
      <c r="S75" s="938">
        <f>VLOOKUP($D$3&amp;"_"&amp;S$3,データシート2!$A:$SI,MATCH($R$2&amp;"_"&amp;$C75,データシート2!$A$1:$SI$1,0),0)</f>
        <v>116.288</v>
      </c>
      <c r="T75" s="938">
        <f>VLOOKUP($D$3&amp;"_"&amp;T$3,データシート2!$A:$SI,MATCH($R$2&amp;"_"&amp;$C75,データシート2!$A$1:$SI$1,0),0)</f>
        <v>104.68300000000001</v>
      </c>
      <c r="U75" s="938">
        <f>VLOOKUP($D$3&amp;"_"&amp;U$3,データシート2!$A:$SI,MATCH($R$2&amp;"_"&amp;$C75,データシート2!$A$1:$SI$1,0),0)</f>
        <v>111.46599999999999</v>
      </c>
      <c r="V75" s="938">
        <f>VLOOKUP($D$3&amp;"_"&amp;V$3,データシート2!$A:$SI,MATCH($R$2&amp;"_"&amp;$C75,データシート2!$A$1:$SI$1,0),0)</f>
        <v>127.327</v>
      </c>
      <c r="W75" s="938">
        <f>VLOOKUP($D$3&amp;"_"&amp;W$3,データシート2!$A:$SI,MATCH($R$2&amp;"_"&amp;$C75,データシート2!$A$1:$SI$1,0),0)</f>
        <v>130.089</v>
      </c>
      <c r="X75" s="938">
        <f>VLOOKUP($D$3&amp;"_"&amp;X$3,データシート2!$A:$SI,MATCH($R$2&amp;"_"&amp;$C75,データシート2!$A$1:$SI$1,0),0)</f>
        <v>128.40899999999999</v>
      </c>
      <c r="Y75" s="938">
        <f>VLOOKUP($D$3&amp;"_"&amp;Y$3,データシート2!$A:$SI,MATCH($R$2&amp;"_"&amp;$C75,データシート2!$A$1:$SI$1,0),0)</f>
        <v>127.63800000000001</v>
      </c>
      <c r="Z75" s="938">
        <f>VLOOKUP($D$3&amp;"_"&amp;Z$3,データシート2!$A:$SI,MATCH($R$2&amp;"_"&amp;$C75,データシート2!$A$1:$SI$1,0),0)</f>
        <v>129.608</v>
      </c>
      <c r="AA75" s="938">
        <f>VLOOKUP($D$3&amp;"_"&amp;AA$3,データシート2!$A:$SI,MATCH($R$2&amp;"_"&amp;$C75,データシート2!$A$1:$SI$1,0),0)</f>
        <v>97.263999999999996</v>
      </c>
      <c r="AB75" s="939">
        <f>VLOOKUP($D$3&amp;"_"&amp;AB$3,データシート2!$A:$SI,MATCH($R$2&amp;"_"&amp;$C75,データシート2!$A$1:$SI$1,0),0)</f>
        <v>93.103999999999999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10.38</v>
      </c>
      <c r="S77" s="925">
        <f>VLOOKUP($D$3&amp;"_"&amp;S$3,データシート2!$A:$SI,MATCH($R$2&amp;"_"&amp;$B77,データシート2!$A$1:$SI$1,0),0)</f>
        <v>12.249000000000001</v>
      </c>
      <c r="T77" s="925">
        <f>VLOOKUP($D$3&amp;"_"&amp;T$3,データシート2!$A:$SI,MATCH($R$2&amp;"_"&amp;$B77,データシート2!$A$1:$SI$1,0),0)</f>
        <v>13.249000000000001</v>
      </c>
      <c r="U77" s="925">
        <f>VLOOKUP($D$3&amp;"_"&amp;U$3,データシート2!$A:$SI,MATCH($R$2&amp;"_"&amp;$B77,データシート2!$A$1:$SI$1,0),0)</f>
        <v>12.888999999999999</v>
      </c>
      <c r="V77" s="925">
        <f>VLOOKUP($D$3&amp;"_"&amp;V$3,データシート2!$A:$SI,MATCH($R$2&amp;"_"&amp;$B77,データシート2!$A$1:$SI$1,0),0)</f>
        <v>12.618</v>
      </c>
      <c r="W77" s="925">
        <f>VLOOKUP($D$3&amp;"_"&amp;W$3,データシート2!$A:$SI,MATCH($R$2&amp;"_"&amp;$B77,データシート2!$A$1:$SI$1,0),0)</f>
        <v>11.255000000000001</v>
      </c>
      <c r="X77" s="925">
        <f>VLOOKUP($D$3&amp;"_"&amp;X$3,データシート2!$A:$SI,MATCH($R$2&amp;"_"&amp;$B77,データシート2!$A$1:$SI$1,0),0)</f>
        <v>11.114000000000001</v>
      </c>
      <c r="Y77" s="925">
        <f>VLOOKUP($D$3&amp;"_"&amp;Y$3,データシート2!$A:$SI,MATCH($R$2&amp;"_"&amp;$B77,データシート2!$A$1:$SI$1,0),0)</f>
        <v>11.385999999999999</v>
      </c>
      <c r="Z77" s="925">
        <f>VLOOKUP($D$3&amp;"_"&amp;Z$3,データシート2!$A:$SI,MATCH($R$2&amp;"_"&amp;$B77,データシート2!$A$1:$SI$1,0),0)</f>
        <v>11.468</v>
      </c>
      <c r="AA77" s="925">
        <f>VLOOKUP($D$3&amp;"_"&amp;AA$3,データシート2!$A:$SI,MATCH($R$2&amp;"_"&amp;$B77,データシート2!$A$1:$SI$1,0),0)</f>
        <v>10.51</v>
      </c>
      <c r="AB77" s="926">
        <f>VLOOKUP($D$3&amp;"_"&amp;AB$3,データシート2!$A:$SI,MATCH($R$2&amp;"_"&amp;$B77,データシート2!$A$1:$SI$1,0),0)</f>
        <v>10.391999999999999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10.38</v>
      </c>
      <c r="S84" s="938">
        <f>VLOOKUP($D$3&amp;"_"&amp;S$3,データシート2!$A:$SI,MATCH($R$2&amp;"_"&amp;$C84,データシート2!$A$1:$SI$1,0),0)</f>
        <v>12.249000000000001</v>
      </c>
      <c r="T84" s="938">
        <f>VLOOKUP($D$3&amp;"_"&amp;T$3,データシート2!$A:$SI,MATCH($R$2&amp;"_"&amp;$C84,データシート2!$A$1:$SI$1,0),0)</f>
        <v>13.249000000000001</v>
      </c>
      <c r="U84" s="938">
        <f>VLOOKUP($D$3&amp;"_"&amp;U$3,データシート2!$A:$SI,MATCH($R$2&amp;"_"&amp;$C84,データシート2!$A$1:$SI$1,0),0)</f>
        <v>12.888999999999999</v>
      </c>
      <c r="V84" s="938">
        <f>VLOOKUP($D$3&amp;"_"&amp;V$3,データシート2!$A:$SI,MATCH($R$2&amp;"_"&amp;$C84,データシート2!$A$1:$SI$1,0),0)</f>
        <v>12.618</v>
      </c>
      <c r="W84" s="938">
        <f>VLOOKUP($D$3&amp;"_"&amp;W$3,データシート2!$A:$SI,MATCH($R$2&amp;"_"&amp;$C84,データシート2!$A$1:$SI$1,0),0)</f>
        <v>11.255000000000001</v>
      </c>
      <c r="X84" s="938">
        <f>VLOOKUP($D$3&amp;"_"&amp;X$3,データシート2!$A:$SI,MATCH($R$2&amp;"_"&amp;$C84,データシート2!$A$1:$SI$1,0),0)</f>
        <v>11.114000000000001</v>
      </c>
      <c r="Y84" s="938">
        <f>VLOOKUP($D$3&amp;"_"&amp;Y$3,データシート2!$A:$SI,MATCH($R$2&amp;"_"&amp;$C84,データシート2!$A$1:$SI$1,0),0)</f>
        <v>11.385999999999999</v>
      </c>
      <c r="Z84" s="938">
        <f>VLOOKUP($D$3&amp;"_"&amp;Z$3,データシート2!$A:$SI,MATCH($R$2&amp;"_"&amp;$C84,データシート2!$A$1:$SI$1,0),0)</f>
        <v>11.468</v>
      </c>
      <c r="AA84" s="938">
        <f>VLOOKUP($D$3&amp;"_"&amp;AA$3,データシート2!$A:$SI,MATCH($R$2&amp;"_"&amp;$C84,データシート2!$A$1:$SI$1,0),0)</f>
        <v>10.51</v>
      </c>
      <c r="AB84" s="939">
        <f>VLOOKUP($D$3&amp;"_"&amp;AB$3,データシート2!$A:$SI,MATCH($R$2&amp;"_"&amp;$C84,データシート2!$A$1:$SI$1,0),0)</f>
        <v>10.391999999999999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4</v>
      </c>
      <c r="H97" s="734">
        <f>VLOOKUP($D$3&amp;"_"&amp;H$3,データシート2!$A:$SI,MATCH($G$2&amp;"_"&amp;$B97,データシート2!$A$1:$SI$1,0),0)</f>
        <v>6</v>
      </c>
      <c r="I97" s="734">
        <f>VLOOKUP($D$3&amp;"_"&amp;I$3,データシート2!$A:$SI,MATCH($G$2&amp;"_"&amp;$B97,データシート2!$A$1:$SI$1,0),0)</f>
        <v>4</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3</v>
      </c>
      <c r="R97" s="924">
        <f>VLOOKUP($D$3&amp;"_"&amp;R$3,データシート2!$A:$SI,MATCH($R$2&amp;"_"&amp;$B97,データシート2!$A$1:$SI$1,0),0)</f>
        <v>30.373000000000001</v>
      </c>
      <c r="S97" s="925">
        <f>VLOOKUP($D$3&amp;"_"&amp;S$3,データシート2!$A:$SI,MATCH($R$2&amp;"_"&amp;$B97,データシート2!$A$1:$SI$1,0),0)</f>
        <v>45.731999999999999</v>
      </c>
      <c r="T97" s="925">
        <f>VLOOKUP($D$3&amp;"_"&amp;T$3,データシート2!$A:$SI,MATCH($R$2&amp;"_"&amp;$B97,データシート2!$A$1:$SI$1,0),0)</f>
        <v>35.808999999999997</v>
      </c>
      <c r="U97" s="925">
        <f>VLOOKUP($D$3&amp;"_"&amp;U$3,データシート2!$A:$SI,MATCH($R$2&amp;"_"&amp;$B97,データシート2!$A$1:$SI$1,0),0)</f>
        <v>33.645000000000003</v>
      </c>
      <c r="V97" s="925">
        <f>VLOOKUP($D$3&amp;"_"&amp;V$3,データシート2!$A:$SI,MATCH($R$2&amp;"_"&amp;$B97,データシート2!$A$1:$SI$1,0),0)</f>
        <v>29.562999999999999</v>
      </c>
      <c r="W97" s="925">
        <f>VLOOKUP($D$3&amp;"_"&amp;W$3,データシート2!$A:$SI,MATCH($R$2&amp;"_"&amp;$B97,データシート2!$A$1:$SI$1,0),0)</f>
        <v>28.806999999999999</v>
      </c>
      <c r="X97" s="925">
        <f>VLOOKUP($D$3&amp;"_"&amp;X$3,データシート2!$A:$SI,MATCH($R$2&amp;"_"&amp;$B97,データシート2!$A$1:$SI$1,0),0)</f>
        <v>29.504000000000001</v>
      </c>
      <c r="Y97" s="925">
        <f>VLOOKUP($D$3&amp;"_"&amp;Y$3,データシート2!$A:$SI,MATCH($R$2&amp;"_"&amp;$B97,データシート2!$A$1:$SI$1,0),0)</f>
        <v>29.196000000000002</v>
      </c>
      <c r="Z97" s="925">
        <f>VLOOKUP($D$3&amp;"_"&amp;Z$3,データシート2!$A:$SI,MATCH($R$2&amp;"_"&amp;$B97,データシート2!$A$1:$SI$1,0),0)</f>
        <v>15.923999999999999</v>
      </c>
      <c r="AA97" s="925">
        <f>VLOOKUP($D$3&amp;"_"&amp;AA$3,データシート2!$A:$SI,MATCH($R$2&amp;"_"&amp;$B97,データシート2!$A$1:$SI$1,0),0)</f>
        <v>13.882999999999999</v>
      </c>
      <c r="AB97" s="926">
        <f>VLOOKUP($D$3&amp;"_"&amp;AB$3,データシート2!$A:$SI,MATCH($R$2&amp;"_"&amp;$B97,データシート2!$A$1:$SI$1,0),0)</f>
        <v>15.609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4</v>
      </c>
      <c r="H99" s="766">
        <f>VLOOKUP($D$3&amp;"_"&amp;H$3,データシート2!$A:$SI,MATCH($G$2&amp;"_"&amp;$C99,データシート2!$A$1:$SI$1,0),0)</f>
        <v>6</v>
      </c>
      <c r="I99" s="766">
        <f>VLOOKUP($D$3&amp;"_"&amp;I$3,データシート2!$A:$SI,MATCH($G$2&amp;"_"&amp;$C99,データシート2!$A$1:$SI$1,0),0)</f>
        <v>4</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3</v>
      </c>
      <c r="R99" s="937">
        <f>VLOOKUP($D$3&amp;"_"&amp;R$3,データシート2!$A:$SI,MATCH($R$2&amp;"_"&amp;$C99,データシート2!$A$1:$SI$1,0),0)</f>
        <v>30.373000000000001</v>
      </c>
      <c r="S99" s="938">
        <f>VLOOKUP($D$3&amp;"_"&amp;S$3,データシート2!$A:$SI,MATCH($R$2&amp;"_"&amp;$C99,データシート2!$A$1:$SI$1,0),0)</f>
        <v>45.731999999999999</v>
      </c>
      <c r="T99" s="938">
        <f>VLOOKUP($D$3&amp;"_"&amp;T$3,データシート2!$A:$SI,MATCH($R$2&amp;"_"&amp;$C99,データシート2!$A$1:$SI$1,0),0)</f>
        <v>35.808999999999997</v>
      </c>
      <c r="U99" s="938">
        <f>VLOOKUP($D$3&amp;"_"&amp;U$3,データシート2!$A:$SI,MATCH($R$2&amp;"_"&amp;$C99,データシート2!$A$1:$SI$1,0),0)</f>
        <v>33.645000000000003</v>
      </c>
      <c r="V99" s="938">
        <f>VLOOKUP($D$3&amp;"_"&amp;V$3,データシート2!$A:$SI,MATCH($R$2&amp;"_"&amp;$C99,データシート2!$A$1:$SI$1,0),0)</f>
        <v>29.562999999999999</v>
      </c>
      <c r="W99" s="938">
        <f>VLOOKUP($D$3&amp;"_"&amp;W$3,データシート2!$A:$SI,MATCH($R$2&amp;"_"&amp;$C99,データシート2!$A$1:$SI$1,0),0)</f>
        <v>28.806999999999999</v>
      </c>
      <c r="X99" s="938">
        <f>VLOOKUP($D$3&amp;"_"&amp;X$3,データシート2!$A:$SI,MATCH($R$2&amp;"_"&amp;$C99,データシート2!$A$1:$SI$1,0),0)</f>
        <v>29.504000000000001</v>
      </c>
      <c r="Y99" s="938">
        <f>VLOOKUP($D$3&amp;"_"&amp;Y$3,データシート2!$A:$SI,MATCH($R$2&amp;"_"&amp;$C99,データシート2!$A$1:$SI$1,0),0)</f>
        <v>29.196000000000002</v>
      </c>
      <c r="Z99" s="938">
        <f>VLOOKUP($D$3&amp;"_"&amp;Z$3,データシート2!$A:$SI,MATCH($R$2&amp;"_"&amp;$C99,データシート2!$A$1:$SI$1,0),0)</f>
        <v>15.923999999999999</v>
      </c>
      <c r="AA99" s="938">
        <f>VLOOKUP($D$3&amp;"_"&amp;AA$3,データシート2!$A:$SI,MATCH($R$2&amp;"_"&amp;$C99,データシート2!$A$1:$SI$1,0),0)</f>
        <v>13.882999999999999</v>
      </c>
      <c r="AB99" s="939">
        <f>VLOOKUP($D$3&amp;"_"&amp;AB$3,データシート2!$A:$SI,MATCH($R$2&amp;"_"&amp;$C99,データシート2!$A$1:$SI$1,0),0)</f>
        <v>15.609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0.90100000000000002</v>
      </c>
      <c r="S106" s="925">
        <f>VLOOKUP($D$3&amp;"_"&amp;S$3,データシート2!$A:$SI,MATCH($R$2&amp;"_"&amp;$B106,データシート2!$A$1:$SI$1,0),0)</f>
        <v>0.69499999999999995</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0.90100000000000002</v>
      </c>
      <c r="S107" s="938">
        <f>VLOOKUP($D$3&amp;"_"&amp;S$3,データシート2!$A:$SI,MATCH($R$2&amp;"_"&amp;$C107,データシート2!$A$1:$SI$1,0),0)</f>
        <v>0.69499999999999995</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3</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8.4079999999999995</v>
      </c>
      <c r="S110" s="925">
        <f>VLOOKUP($D$3&amp;"_"&amp;S$3,データシート2!$A:$SI,MATCH($R$2&amp;"_"&amp;$B110,データシート2!$A$1:$SI$1,0),0)</f>
        <v>5.7729999999999997</v>
      </c>
      <c r="T110" s="925">
        <f>VLOOKUP($D$3&amp;"_"&amp;T$3,データシート2!$A:$SI,MATCH($R$2&amp;"_"&amp;$B110,データシート2!$A$1:$SI$1,0),0)</f>
        <v>5.5279999999999996</v>
      </c>
      <c r="U110" s="925">
        <f>VLOOKUP($D$3&amp;"_"&amp;U$3,データシート2!$A:$SI,MATCH($R$2&amp;"_"&amp;$B110,データシート2!$A$1:$SI$1,0),0)</f>
        <v>6.0839999999999996</v>
      </c>
      <c r="V110" s="925">
        <f>VLOOKUP($D$3&amp;"_"&amp;V$3,データシート2!$A:$SI,MATCH($R$2&amp;"_"&amp;$B110,データシート2!$A$1:$SI$1,0),0)</f>
        <v>6.1529999999999996</v>
      </c>
      <c r="W110" s="925">
        <f>VLOOKUP($D$3&amp;"_"&amp;W$3,データシート2!$A:$SI,MATCH($R$2&amp;"_"&amp;$B110,データシート2!$A$1:$SI$1,0),0)</f>
        <v>6.5119999999999996</v>
      </c>
      <c r="X110" s="925">
        <f>VLOOKUP($D$3&amp;"_"&amp;X$3,データシート2!$A:$SI,MATCH($R$2&amp;"_"&amp;$B110,データシート2!$A$1:$SI$1,0),0)</f>
        <v>6.4930000000000003</v>
      </c>
      <c r="Y110" s="925">
        <f>VLOOKUP($D$3&amp;"_"&amp;Y$3,データシート2!$A:$SI,MATCH($R$2&amp;"_"&amp;$B110,データシート2!$A$1:$SI$1,0),0)</f>
        <v>5.4470000000000001</v>
      </c>
      <c r="Z110" s="925">
        <f>VLOOKUP($D$3&amp;"_"&amp;Z$3,データシート2!$A:$SI,MATCH($R$2&amp;"_"&amp;$B110,データシート2!$A$1:$SI$1,0),0)</f>
        <v>5.657</v>
      </c>
      <c r="AA110" s="925">
        <f>VLOOKUP($D$3&amp;"_"&amp;AA$3,データシート2!$A:$SI,MATCH($R$2&amp;"_"&amp;$B110,データシート2!$A$1:$SI$1,0),0)</f>
        <v>4.3940000000000001</v>
      </c>
      <c r="AB110" s="926">
        <f>VLOOKUP($D$3&amp;"_"&amp;AB$3,データシート2!$A:$SI,MATCH($R$2&amp;"_"&amp;$B110,データシート2!$A$1:$SI$1,0),0)</f>
        <v>4.53</v>
      </c>
    </row>
    <row r="111" spans="2:28" s="745" customFormat="1" ht="16.5" customHeight="1">
      <c r="B111" s="737"/>
      <c r="C111" s="738">
        <v>78</v>
      </c>
      <c r="D111" s="739" t="s">
        <v>626</v>
      </c>
      <c r="E111" s="738"/>
      <c r="F111" s="740"/>
      <c r="G111" s="754">
        <f>VLOOKUP($D$3&amp;"_"&amp;G$3,データシート2!$A:$SI,MATCH($G$2&amp;"_"&amp;$C111,データシート2!$A$1:$SI$1,0),0)</f>
        <v>2</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4.72</v>
      </c>
      <c r="S111" s="928">
        <f>VLOOKUP($D$3&amp;"_"&amp;S$3,データシート2!$A:$SI,MATCH($R$2&amp;"_"&amp;$C111,データシート2!$A$1:$SI$1,0),0)</f>
        <v>2.464</v>
      </c>
      <c r="T111" s="928">
        <f>VLOOKUP($D$3&amp;"_"&amp;T$3,データシート2!$A:$SI,MATCH($R$2&amp;"_"&amp;$C111,データシート2!$A$1:$SI$1,0),0)</f>
        <v>2.3130000000000002</v>
      </c>
      <c r="U111" s="928">
        <f>VLOOKUP($D$3&amp;"_"&amp;U$3,データシート2!$A:$SI,MATCH($R$2&amp;"_"&amp;$C111,データシート2!$A$1:$SI$1,0),0)</f>
        <v>3.0670000000000002</v>
      </c>
      <c r="V111" s="928">
        <f>VLOOKUP($D$3&amp;"_"&amp;V$3,データシート2!$A:$SI,MATCH($R$2&amp;"_"&amp;$C111,データシート2!$A$1:$SI$1,0),0)</f>
        <v>3.0939999999999999</v>
      </c>
      <c r="W111" s="928">
        <f>VLOOKUP($D$3&amp;"_"&amp;W$3,データシート2!$A:$SI,MATCH($R$2&amp;"_"&amp;$C111,データシート2!$A$1:$SI$1,0),0)</f>
        <v>3.2919999999999998</v>
      </c>
      <c r="X111" s="928">
        <f>VLOOKUP($D$3&amp;"_"&amp;X$3,データシート2!$A:$SI,MATCH($R$2&amp;"_"&amp;$C111,データシート2!$A$1:$SI$1,0),0)</f>
        <v>3.2839999999999998</v>
      </c>
      <c r="Y111" s="928">
        <f>VLOOKUP($D$3&amp;"_"&amp;Y$3,データシート2!$A:$SI,MATCH($R$2&amp;"_"&amp;$C111,データシート2!$A$1:$SI$1,0),0)</f>
        <v>1.968</v>
      </c>
      <c r="Z111" s="928">
        <f>VLOOKUP($D$3&amp;"_"&amp;Z$3,データシート2!$A:$SI,MATCH($R$2&amp;"_"&amp;$C111,データシート2!$A$1:$SI$1,0),0)</f>
        <v>2.3660000000000001</v>
      </c>
      <c r="AA111" s="928">
        <f>VLOOKUP($D$3&amp;"_"&amp;AA$3,データシート2!$A:$SI,MATCH($R$2&amp;"_"&amp;$C111,データシート2!$A$1:$SI$1,0),0)</f>
        <v>1.6259999999999999</v>
      </c>
      <c r="AB111" s="929">
        <f>VLOOKUP($D$3&amp;"_"&amp;AB$3,データシート2!$A:$SI,MATCH($R$2&amp;"_"&amp;$C111,データシート2!$A$1:$SI$1,0),0)</f>
        <v>1.5429999999999999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3.6880000000000002</v>
      </c>
      <c r="S113" s="931">
        <f>VLOOKUP($D$3&amp;"_"&amp;S$3,データシート2!$A:$SI,MATCH($R$2&amp;"_"&amp;$C113,データシート2!$A$1:$SI$1,0),0)</f>
        <v>3.3090000000000002</v>
      </c>
      <c r="T113" s="931">
        <f>VLOOKUP($D$3&amp;"_"&amp;T$3,データシート2!$A:$SI,MATCH($R$2&amp;"_"&amp;$C113,データシート2!$A$1:$SI$1,0),0)</f>
        <v>3.2149999999999999</v>
      </c>
      <c r="U113" s="931">
        <f>VLOOKUP($D$3&amp;"_"&amp;U$3,データシート2!$A:$SI,MATCH($R$2&amp;"_"&amp;$C113,データシート2!$A$1:$SI$1,0),0)</f>
        <v>3.0169999999999999</v>
      </c>
      <c r="V113" s="931">
        <f>VLOOKUP($D$3&amp;"_"&amp;V$3,データシート2!$A:$SI,MATCH($R$2&amp;"_"&amp;$C113,データシート2!$A$1:$SI$1,0),0)</f>
        <v>3.0590000000000002</v>
      </c>
      <c r="W113" s="931">
        <f>VLOOKUP($D$3&amp;"_"&amp;W$3,データシート2!$A:$SI,MATCH($R$2&amp;"_"&amp;$C113,データシート2!$A$1:$SI$1,0),0)</f>
        <v>3.22</v>
      </c>
      <c r="X113" s="931">
        <f>VLOOKUP($D$3&amp;"_"&amp;X$3,データシート2!$A:$SI,MATCH($R$2&amp;"_"&amp;$C113,データシート2!$A$1:$SI$1,0),0)</f>
        <v>3.2090000000000001</v>
      </c>
      <c r="Y113" s="931">
        <f>VLOOKUP($D$3&amp;"_"&amp;Y$3,データシート2!$A:$SI,MATCH($R$2&amp;"_"&amp;$C113,データシート2!$A$1:$SI$1,0),0)</f>
        <v>3.4790000000000001</v>
      </c>
      <c r="Z113" s="931">
        <f>VLOOKUP($D$3&amp;"_"&amp;Z$3,データシート2!$A:$SI,MATCH($R$2&amp;"_"&amp;$C113,データシート2!$A$1:$SI$1,0),0)</f>
        <v>3.2909999999999999</v>
      </c>
      <c r="AA113" s="931">
        <f>VLOOKUP($D$3&amp;"_"&amp;AA$3,データシート2!$A:$SI,MATCH($R$2&amp;"_"&amp;$C113,データシート2!$A$1:$SI$1,0),0)</f>
        <v>2.7679999999999998</v>
      </c>
      <c r="AB113" s="932">
        <f>VLOOKUP($D$3&amp;"_"&amp;AB$3,データシート2!$A:$SI,MATCH($R$2&amp;"_"&amp;$C113,データシート2!$A$1:$SI$1,0),0)</f>
        <v>2.9870000000000001</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6.3179999999999996</v>
      </c>
      <c r="S114" s="925">
        <f>VLOOKUP($D$3&amp;"_"&amp;S$3,データシート2!$A:$SI,MATCH($R$2&amp;"_"&amp;$B114,データシート2!$A$1:$SI$1,0),0)</f>
        <v>6.7949999999999999</v>
      </c>
      <c r="T114" s="925">
        <f>VLOOKUP($D$3&amp;"_"&amp;T$3,データシート2!$A:$SI,MATCH($R$2&amp;"_"&amp;$B114,データシート2!$A$1:$SI$1,0),0)</f>
        <v>7.3959999999999999</v>
      </c>
      <c r="U114" s="925">
        <f>VLOOKUP($D$3&amp;"_"&amp;U$3,データシート2!$A:$SI,MATCH($R$2&amp;"_"&amp;$B114,データシート2!$A$1:$SI$1,0),0)</f>
        <v>27.463999999999999</v>
      </c>
      <c r="V114" s="925">
        <f>VLOOKUP($D$3&amp;"_"&amp;V$3,データシート2!$A:$SI,MATCH($R$2&amp;"_"&amp;$B114,データシート2!$A$1:$SI$1,0),0)</f>
        <v>25.984999999999999</v>
      </c>
      <c r="W114" s="925">
        <f>VLOOKUP($D$3&amp;"_"&amp;W$3,データシート2!$A:$SI,MATCH($R$2&amp;"_"&amp;$B114,データシート2!$A$1:$SI$1,0),0)</f>
        <v>25.635000000000002</v>
      </c>
      <c r="X114" s="925">
        <f>VLOOKUP($D$3&amp;"_"&amp;X$3,データシート2!$A:$SI,MATCH($R$2&amp;"_"&amp;$B114,データシート2!$A$1:$SI$1,0),0)</f>
        <v>23.062999999999999</v>
      </c>
      <c r="Y114" s="925">
        <f>VLOOKUP($D$3&amp;"_"&amp;Y$3,データシート2!$A:$SI,MATCH($R$2&amp;"_"&amp;$B114,データシート2!$A$1:$SI$1,0),0)</f>
        <v>21.141999999999999</v>
      </c>
      <c r="Z114" s="925">
        <f>VLOOKUP($D$3&amp;"_"&amp;Z$3,データシート2!$A:$SI,MATCH($R$2&amp;"_"&amp;$B114,データシート2!$A$1:$SI$1,0),0)</f>
        <v>20.678000000000001</v>
      </c>
      <c r="AA114" s="925">
        <f>VLOOKUP($D$3&amp;"_"&amp;AA$3,データシート2!$A:$SI,MATCH($R$2&amp;"_"&amp;$B114,データシート2!$A$1:$SI$1,0),0)</f>
        <v>16.759</v>
      </c>
      <c r="AB114" s="926">
        <f>VLOOKUP($D$3&amp;"_"&amp;AB$3,データシート2!$A:$SI,MATCH($R$2&amp;"_"&amp;$B114,データシート2!$A$1:$SI$1,0),0)</f>
        <v>14.62</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6.3179999999999996</v>
      </c>
      <c r="S115" s="928">
        <f>VLOOKUP($D$3&amp;"_"&amp;S$3,データシート2!$A:$SI,MATCH($R$2&amp;"_"&amp;$C115,データシート2!$A$1:$SI$1,0),0)</f>
        <v>6.7949999999999999</v>
      </c>
      <c r="T115" s="928">
        <f>VLOOKUP($D$3&amp;"_"&amp;T$3,データシート2!$A:$SI,MATCH($R$2&amp;"_"&amp;$C115,データシート2!$A$1:$SI$1,0),0)</f>
        <v>7.3959999999999999</v>
      </c>
      <c r="U115" s="928">
        <f>VLOOKUP($D$3&amp;"_"&amp;U$3,データシート2!$A:$SI,MATCH($R$2&amp;"_"&amp;$C115,データシート2!$A$1:$SI$1,0),0)</f>
        <v>7.3780000000000001</v>
      </c>
      <c r="V115" s="928">
        <f>VLOOKUP($D$3&amp;"_"&amp;V$3,データシート2!$A:$SI,MATCH($R$2&amp;"_"&amp;$C115,データシート2!$A$1:$SI$1,0),0)</f>
        <v>7.2530000000000001</v>
      </c>
      <c r="W115" s="928">
        <f>VLOOKUP($D$3&amp;"_"&amp;W$3,データシート2!$A:$SI,MATCH($R$2&amp;"_"&amp;$C115,データシート2!$A$1:$SI$1,0),0)</f>
        <v>7.9249999999999998</v>
      </c>
      <c r="X115" s="928">
        <f>VLOOKUP($D$3&amp;"_"&amp;X$3,データシート2!$A:$SI,MATCH($R$2&amp;"_"&amp;$C115,データシート2!$A$1:$SI$1,0),0)</f>
        <v>7.548</v>
      </c>
      <c r="Y115" s="928">
        <f>VLOOKUP($D$3&amp;"_"&amp;Y$3,データシート2!$A:$SI,MATCH($R$2&amp;"_"&amp;$C115,データシート2!$A$1:$SI$1,0),0)</f>
        <v>7.94</v>
      </c>
      <c r="Z115" s="928">
        <f>VLOOKUP($D$3&amp;"_"&amp;Z$3,データシート2!$A:$SI,MATCH($R$2&amp;"_"&amp;$C115,データシート2!$A$1:$SI$1,0),0)</f>
        <v>7.7380000000000004</v>
      </c>
      <c r="AA115" s="928">
        <f>VLOOKUP($D$3&amp;"_"&amp;AA$3,データシート2!$A:$SI,MATCH($R$2&amp;"_"&amp;$C115,データシート2!$A$1:$SI$1,0),0)</f>
        <v>6.4740000000000002</v>
      </c>
      <c r="AB115" s="929">
        <f>VLOOKUP($D$3&amp;"_"&amp;AB$3,データシート2!$A:$SI,MATCH($R$2&amp;"_"&amp;$C115,データシート2!$A$1:$SI$1,0),0)</f>
        <v>7.17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2</v>
      </c>
      <c r="P116" s="752">
        <f>VLOOKUP($D$3&amp;"_"&amp;P$3,データシート2!$A:$SI,MATCH($G$2&amp;"_"&amp;$C116,データシート2!$A$1:$SI$1,0),0)</f>
        <v>2</v>
      </c>
      <c r="Q116" s="753">
        <f>VLOOKUP($D$3&amp;"_"&amp;Q$3,データシート2!$A:$SI,MATCH($G$2&amp;"_"&amp;$C116,データシート2!$A$1:$SI$1,0),0)</f>
        <v>2</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20.085999999999999</v>
      </c>
      <c r="V116" s="931">
        <f>VLOOKUP($D$3&amp;"_"&amp;V$3,データシート2!$A:$SI,MATCH($R$2&amp;"_"&amp;$C116,データシート2!$A$1:$SI$1,0),0)</f>
        <v>18.731999999999999</v>
      </c>
      <c r="W116" s="931">
        <f>VLOOKUP($D$3&amp;"_"&amp;W$3,データシート2!$A:$SI,MATCH($R$2&amp;"_"&amp;$C116,データシート2!$A$1:$SI$1,0),0)</f>
        <v>17.71</v>
      </c>
      <c r="X116" s="931">
        <f>VLOOKUP($D$3&amp;"_"&amp;X$3,データシート2!$A:$SI,MATCH($R$2&amp;"_"&amp;$C116,データシート2!$A$1:$SI$1,0),0)</f>
        <v>15.515000000000001</v>
      </c>
      <c r="Y116" s="931">
        <f>VLOOKUP($D$3&amp;"_"&amp;Y$3,データシート2!$A:$SI,MATCH($R$2&amp;"_"&amp;$C116,データシート2!$A$1:$SI$1,0),0)</f>
        <v>13.202</v>
      </c>
      <c r="Z116" s="931">
        <f>VLOOKUP($D$3&amp;"_"&amp;Z$3,データシート2!$A:$SI,MATCH($R$2&amp;"_"&amp;$C116,データシート2!$A$1:$SI$1,0),0)</f>
        <v>12.94</v>
      </c>
      <c r="AA116" s="931">
        <f>VLOOKUP($D$3&amp;"_"&amp;AA$3,データシート2!$A:$SI,MATCH($R$2&amp;"_"&amp;$C116,データシート2!$A$1:$SI$1,0),0)</f>
        <v>10.285</v>
      </c>
      <c r="AB116" s="932">
        <f>VLOOKUP($D$3&amp;"_"&amp;AB$3,データシート2!$A:$SI,MATCH($R$2&amp;"_"&amp;$C116,データシート2!$A$1:$SI$1,0),0)</f>
        <v>7.45</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5</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3</v>
      </c>
      <c r="R117" s="924">
        <f>VLOOKUP($D$3&amp;"_"&amp;R$3,データシート2!$A:$SI,MATCH($R$2&amp;"_"&amp;$B117,データシート2!$A$1:$SI$1,0),0)</f>
        <v>29.459</v>
      </c>
      <c r="S117" s="925">
        <f>VLOOKUP($D$3&amp;"_"&amp;S$3,データシート2!$A:$SI,MATCH($R$2&amp;"_"&amp;$B117,データシート2!$A$1:$SI$1,0),0)</f>
        <v>31.427</v>
      </c>
      <c r="T117" s="925">
        <f>VLOOKUP($D$3&amp;"_"&amp;T$3,データシート2!$A:$SI,MATCH($R$2&amp;"_"&amp;$B117,データシート2!$A$1:$SI$1,0),0)</f>
        <v>30.626999999999999</v>
      </c>
      <c r="U117" s="925">
        <f>VLOOKUP($D$3&amp;"_"&amp;U$3,データシート2!$A:$SI,MATCH($R$2&amp;"_"&amp;$B117,データシート2!$A$1:$SI$1,0),0)</f>
        <v>30.513000000000002</v>
      </c>
      <c r="V117" s="925">
        <f>VLOOKUP($D$3&amp;"_"&amp;V$3,データシート2!$A:$SI,MATCH($R$2&amp;"_"&amp;$B117,データシート2!$A$1:$SI$1,0),0)</f>
        <v>31.088999999999999</v>
      </c>
      <c r="W117" s="925">
        <f>VLOOKUP($D$3&amp;"_"&amp;W$3,データシート2!$A:$SI,MATCH($R$2&amp;"_"&amp;$B117,データシート2!$A$1:$SI$1,0),0)</f>
        <v>31.64</v>
      </c>
      <c r="X117" s="925">
        <f>VLOOKUP($D$3&amp;"_"&amp;X$3,データシート2!$A:$SI,MATCH($R$2&amp;"_"&amp;$B117,データシート2!$A$1:$SI$1,0),0)</f>
        <v>30.792999999999999</v>
      </c>
      <c r="Y117" s="925">
        <f>VLOOKUP($D$3&amp;"_"&amp;Y$3,データシート2!$A:$SI,MATCH($R$2&amp;"_"&amp;$B117,データシート2!$A$1:$SI$1,0),0)</f>
        <v>30.626999999999999</v>
      </c>
      <c r="Z117" s="925">
        <f>VLOOKUP($D$3&amp;"_"&amp;Z$3,データシート2!$A:$SI,MATCH($R$2&amp;"_"&amp;$B117,データシート2!$A$1:$SI$1,0),0)</f>
        <v>28.385000000000002</v>
      </c>
      <c r="AA117" s="925">
        <f>VLOOKUP($D$3&amp;"_"&amp;AA$3,データシート2!$A:$SI,MATCH($R$2&amp;"_"&amp;$B117,データシート2!$A$1:$SI$1,0),0)</f>
        <v>29.658000000000001</v>
      </c>
      <c r="AB117" s="926">
        <f>VLOOKUP($D$3&amp;"_"&amp;AB$3,データシート2!$A:$SI,MATCH($R$2&amp;"_"&amp;$B117,データシート2!$A$1:$SI$1,0),0)</f>
        <v>17.881</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5</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3</v>
      </c>
      <c r="R118" s="933">
        <f>VLOOKUP($D$3&amp;"_"&amp;R$3,データシート2!$A:$SI,MATCH($R$2&amp;"_"&amp;$C118,データシート2!$A$1:$SI$1,0),0)</f>
        <v>29.459</v>
      </c>
      <c r="S118" s="928">
        <f>VLOOKUP($D$3&amp;"_"&amp;S$3,データシート2!$A:$SI,MATCH($R$2&amp;"_"&amp;$C118,データシート2!$A$1:$SI$1,0),0)</f>
        <v>31.427</v>
      </c>
      <c r="T118" s="928">
        <f>VLOOKUP($D$3&amp;"_"&amp;T$3,データシート2!$A:$SI,MATCH($R$2&amp;"_"&amp;$C118,データシート2!$A$1:$SI$1,0),0)</f>
        <v>30.626999999999999</v>
      </c>
      <c r="U118" s="928">
        <f>VLOOKUP($D$3&amp;"_"&amp;U$3,データシート2!$A:$SI,MATCH($R$2&amp;"_"&amp;$C118,データシート2!$A$1:$SI$1,0),0)</f>
        <v>30.513000000000002</v>
      </c>
      <c r="V118" s="928">
        <f>VLOOKUP($D$3&amp;"_"&amp;V$3,データシート2!$A:$SI,MATCH($R$2&amp;"_"&amp;$C118,データシート2!$A$1:$SI$1,0),0)</f>
        <v>31.088999999999999</v>
      </c>
      <c r="W118" s="928">
        <f>VLOOKUP($D$3&amp;"_"&amp;W$3,データシート2!$A:$SI,MATCH($R$2&amp;"_"&amp;$C118,データシート2!$A$1:$SI$1,0),0)</f>
        <v>31.64</v>
      </c>
      <c r="X118" s="928">
        <f>VLOOKUP($D$3&amp;"_"&amp;X$3,データシート2!$A:$SI,MATCH($R$2&amp;"_"&amp;$C118,データシート2!$A$1:$SI$1,0),0)</f>
        <v>30.792999999999999</v>
      </c>
      <c r="Y118" s="928">
        <f>VLOOKUP($D$3&amp;"_"&amp;Y$3,データシート2!$A:$SI,MATCH($R$2&amp;"_"&amp;$C118,データシート2!$A$1:$SI$1,0),0)</f>
        <v>30.626999999999999</v>
      </c>
      <c r="Z118" s="928">
        <f>VLOOKUP($D$3&amp;"_"&amp;Z$3,データシート2!$A:$SI,MATCH($R$2&amp;"_"&amp;$C118,データシート2!$A$1:$SI$1,0),0)</f>
        <v>28.385000000000002</v>
      </c>
      <c r="AA118" s="928">
        <f>VLOOKUP($D$3&amp;"_"&amp;AA$3,データシート2!$A:$SI,MATCH($R$2&amp;"_"&amp;$C118,データシート2!$A$1:$SI$1,0),0)</f>
        <v>29.658000000000001</v>
      </c>
      <c r="AB118" s="929">
        <f>VLOOKUP($D$3&amp;"_"&amp;AB$3,データシート2!$A:$SI,MATCH($R$2&amp;"_"&amp;$C118,データシート2!$A$1:$SI$1,0),0)</f>
        <v>17.881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5</v>
      </c>
      <c r="I124" s="734">
        <f>VLOOKUP($D$3&amp;"_"&amp;I$3,データシート2!$A:$SI,MATCH($G$2&amp;"_"&amp;$B124,データシート2!$A$1:$SI$1,0),0)</f>
        <v>5</v>
      </c>
      <c r="J124" s="734">
        <f>VLOOKUP($D$3&amp;"_"&amp;J$3,データシート2!$A:$SI,MATCH($G$2&amp;"_"&amp;$B124,データシート2!$A$1:$SI$1,0),0)</f>
        <v>4</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4</v>
      </c>
      <c r="N124" s="735">
        <f>VLOOKUP($D$3&amp;"_"&amp;N$3,データシート2!$A:$SI,MATCH($G$2&amp;"_"&amp;$B124,データシート2!$A$1:$SI$1,0),0)</f>
        <v>5</v>
      </c>
      <c r="O124" s="735">
        <f>VLOOKUP($D$3&amp;"_"&amp;O$3,データシート2!$A:$SI,MATCH($G$2&amp;"_"&amp;$B124,データシート2!$A$1:$SI$1,0),0)</f>
        <v>7</v>
      </c>
      <c r="P124" s="735">
        <f>VLOOKUP($D$3&amp;"_"&amp;P$3,データシート2!$A:$SI,MATCH($G$2&amp;"_"&amp;$B124,データシート2!$A$1:$SI$1,0),0)</f>
        <v>7</v>
      </c>
      <c r="Q124" s="736">
        <f>VLOOKUP($D$3&amp;"_"&amp;Q$3,データシート2!$A:$SI,MATCH($G$2&amp;"_"&amp;$B124,データシート2!$A$1:$SI$1,0),0)</f>
        <v>7</v>
      </c>
      <c r="R124" s="924">
        <f>VLOOKUP($D$3&amp;"_"&amp;R$3,データシート2!$A:$SI,MATCH($R$2&amp;"_"&amp;$B124,データシート2!$A$1:$SI$1,0),0)</f>
        <v>105.31100000000001</v>
      </c>
      <c r="S124" s="925">
        <f>VLOOKUP($D$3&amp;"_"&amp;S$3,データシート2!$A:$SI,MATCH($R$2&amp;"_"&amp;$B124,データシート2!$A$1:$SI$1,0),0)</f>
        <v>18.579000000000001</v>
      </c>
      <c r="T124" s="925">
        <f>VLOOKUP($D$3&amp;"_"&amp;T$3,データシート2!$A:$SI,MATCH($R$2&amp;"_"&amp;$B124,データシート2!$A$1:$SI$1,0),0)</f>
        <v>133.28700000000001</v>
      </c>
      <c r="U124" s="925">
        <f>VLOOKUP($D$3&amp;"_"&amp;U$3,データシート2!$A:$SI,MATCH($R$2&amp;"_"&amp;$B124,データシート2!$A$1:$SI$1,0),0)</f>
        <v>89.664000000000001</v>
      </c>
      <c r="V124" s="925">
        <f>VLOOKUP($D$3&amp;"_"&amp;V$3,データシート2!$A:$SI,MATCH($R$2&amp;"_"&amp;$B124,データシート2!$A$1:$SI$1,0),0)</f>
        <v>131.023</v>
      </c>
      <c r="W124" s="925">
        <f>VLOOKUP($D$3&amp;"_"&amp;W$3,データシート2!$A:$SI,MATCH($R$2&amp;"_"&amp;$B124,データシート2!$A$1:$SI$1,0),0)</f>
        <v>131.554</v>
      </c>
      <c r="X124" s="925">
        <f>VLOOKUP($D$3&amp;"_"&amp;X$3,データシート2!$A:$SI,MATCH($R$2&amp;"_"&amp;$B124,データシート2!$A$1:$SI$1,0),0)</f>
        <v>125.746</v>
      </c>
      <c r="Y124" s="925">
        <f>VLOOKUP($D$3&amp;"_"&amp;Y$3,データシート2!$A:$SI,MATCH($R$2&amp;"_"&amp;$B124,データシート2!$A$1:$SI$1,0),0)</f>
        <v>149.41300000000001</v>
      </c>
      <c r="Z124" s="925">
        <f>VLOOKUP($D$3&amp;"_"&amp;Z$3,データシート2!$A:$SI,MATCH($R$2&amp;"_"&amp;$B124,データシート2!$A$1:$SI$1,0),0)</f>
        <v>159.49905000000001</v>
      </c>
      <c r="AA124" s="925">
        <f>VLOOKUP($D$3&amp;"_"&amp;AA$3,データシート2!$A:$SI,MATCH($R$2&amp;"_"&amp;$B124,データシート2!$A$1:$SI$1,0),0)</f>
        <v>178.32083</v>
      </c>
      <c r="AB124" s="926">
        <f>VLOOKUP($D$3&amp;"_"&amp;AB$3,データシート2!$A:$SI,MATCH($R$2&amp;"_"&amp;$B124,データシート2!$A$1:$SI$1,0),0)</f>
        <v>178.185</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5</v>
      </c>
      <c r="I125" s="787">
        <f>VLOOKUP($D$3&amp;"_"&amp;I$3,データシート2!$A:$SI,MATCH($G$2&amp;"_"&amp;$C125,データシート2!$A$1:$SI$1,0),0)</f>
        <v>5</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5</v>
      </c>
      <c r="M125" s="788">
        <f>VLOOKUP($D$3&amp;"_"&amp;M$3,データシート2!$A:$SI,MATCH($G$2&amp;"_"&amp;$C125,データシート2!$A$1:$SI$1,0),0)</f>
        <v>4</v>
      </c>
      <c r="N125" s="788">
        <f>VLOOKUP($D$3&amp;"_"&amp;N$3,データシート2!$A:$SI,MATCH($G$2&amp;"_"&amp;$C125,データシート2!$A$1:$SI$1,0),0)</f>
        <v>5</v>
      </c>
      <c r="O125" s="788">
        <f>VLOOKUP($D$3&amp;"_"&amp;O$3,データシート2!$A:$SI,MATCH($G$2&amp;"_"&amp;$C125,データシート2!$A$1:$SI$1,0),0)</f>
        <v>7</v>
      </c>
      <c r="P125" s="788">
        <f>VLOOKUP($D$3&amp;"_"&amp;P$3,データシート2!$A:$SI,MATCH($G$2&amp;"_"&amp;$C125,データシート2!$A$1:$SI$1,0),0)</f>
        <v>7</v>
      </c>
      <c r="Q125" s="789">
        <f>VLOOKUP($D$3&amp;"_"&amp;Q$3,データシート2!$A:$SI,MATCH($G$2&amp;"_"&amp;$C125,データシート2!$A$1:$SI$1,0),0)</f>
        <v>7</v>
      </c>
      <c r="R125" s="940">
        <f>VLOOKUP($D$3&amp;"_"&amp;R$3,データシート2!$A:$SI,MATCH($R$2&amp;"_"&amp;$C125,データシート2!$A$1:$SI$1,0),0)</f>
        <v>105.31100000000001</v>
      </c>
      <c r="S125" s="941">
        <f>VLOOKUP($D$3&amp;"_"&amp;S$3,データシート2!$A:$SI,MATCH($R$2&amp;"_"&amp;$C125,データシート2!$A$1:$SI$1,0),0)</f>
        <v>18.579000000000001</v>
      </c>
      <c r="T125" s="941">
        <f>VLOOKUP($D$3&amp;"_"&amp;T$3,データシート2!$A:$SI,MATCH($R$2&amp;"_"&amp;$C125,データシート2!$A$1:$SI$1,0),0)</f>
        <v>133.28700000000001</v>
      </c>
      <c r="U125" s="941">
        <f>VLOOKUP($D$3&amp;"_"&amp;U$3,データシート2!$A:$SI,MATCH($R$2&amp;"_"&amp;$C125,データシート2!$A$1:$SI$1,0),0)</f>
        <v>89.664000000000001</v>
      </c>
      <c r="V125" s="941">
        <f>VLOOKUP($D$3&amp;"_"&amp;V$3,データシート2!$A:$SI,MATCH($R$2&amp;"_"&amp;$C125,データシート2!$A$1:$SI$1,0),0)</f>
        <v>131.023</v>
      </c>
      <c r="W125" s="941">
        <f>VLOOKUP($D$3&amp;"_"&amp;W$3,データシート2!$A:$SI,MATCH($R$2&amp;"_"&amp;$C125,データシート2!$A$1:$SI$1,0),0)</f>
        <v>131.554</v>
      </c>
      <c r="X125" s="941">
        <f>VLOOKUP($D$3&amp;"_"&amp;X$3,データシート2!$A:$SI,MATCH($R$2&amp;"_"&amp;$C125,データシート2!$A$1:$SI$1,0),0)</f>
        <v>125.746</v>
      </c>
      <c r="Y125" s="941">
        <f>VLOOKUP($D$3&amp;"_"&amp;Y$3,データシート2!$A:$SI,MATCH($R$2&amp;"_"&amp;$C125,データシート2!$A$1:$SI$1,0),0)</f>
        <v>149.41300000000001</v>
      </c>
      <c r="Z125" s="941">
        <f>VLOOKUP($D$3&amp;"_"&amp;Z$3,データシート2!$A:$SI,MATCH($R$2&amp;"_"&amp;$C125,データシート2!$A$1:$SI$1,0),0)</f>
        <v>159.49905000000001</v>
      </c>
      <c r="AA125" s="941">
        <f>VLOOKUP($D$3&amp;"_"&amp;AA$3,データシート2!$A:$SI,MATCH($R$2&amp;"_"&amp;$C125,データシート2!$A$1:$SI$1,0),0)</f>
        <v>178.32083</v>
      </c>
      <c r="AB125" s="942">
        <f>VLOOKUP($D$3&amp;"_"&amp;AB$3,データシート2!$A:$SI,MATCH($R$2&amp;"_"&amp;$C125,データシート2!$A$1:$SI$1,0),0)</f>
        <v>178.185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14.645</v>
      </c>
      <c r="U133" s="925">
        <f>VLOOKUP($D$3&amp;"_"&amp;U$3,データシート2!$A:$SI,MATCH($R$2&amp;"_"&amp;$B133,データシート2!$A$1:$SI$1,0),0)</f>
        <v>14.638999999999999</v>
      </c>
      <c r="V133" s="925">
        <f>VLOOKUP($D$3&amp;"_"&amp;V$3,データシート2!$A:$SI,MATCH($R$2&amp;"_"&amp;$B133,データシート2!$A$1:$SI$1,0),0)</f>
        <v>0</v>
      </c>
      <c r="W133" s="925">
        <f>VLOOKUP($D$3&amp;"_"&amp;W$3,データシート2!$A:$SI,MATCH($R$2&amp;"_"&amp;$B133,データシート2!$A$1:$SI$1,0),0)</f>
        <v>13.446</v>
      </c>
      <c r="X133" s="925">
        <f>VLOOKUP($D$3&amp;"_"&amp;X$3,データシート2!$A:$SI,MATCH($R$2&amp;"_"&amp;$B133,データシート2!$A$1:$SI$1,0),0)</f>
        <v>13.644</v>
      </c>
      <c r="Y133" s="925">
        <f>VLOOKUP($D$3&amp;"_"&amp;Y$3,データシート2!$A:$SI,MATCH($R$2&amp;"_"&amp;$B133,データシート2!$A$1:$SI$1,0),0)</f>
        <v>14.590999999999999</v>
      </c>
      <c r="Z133" s="925">
        <f>VLOOKUP($D$3&amp;"_"&amp;Z$3,データシート2!$A:$SI,MATCH($R$2&amp;"_"&amp;$B133,データシート2!$A$1:$SI$1,0),0)</f>
        <v>13.284000000000001</v>
      </c>
      <c r="AA133" s="925">
        <f>VLOOKUP($D$3&amp;"_"&amp;AA$3,データシート2!$A:$SI,MATCH($R$2&amp;"_"&amp;$B133,データシート2!$A$1:$SI$1,0),0)</f>
        <v>12.241</v>
      </c>
      <c r="AB133" s="926">
        <f>VLOOKUP($D$3&amp;"_"&amp;AB$3,データシート2!$A:$SI,MATCH($R$2&amp;"_"&amp;$B133,データシート2!$A$1:$SI$1,0),0)</f>
        <v>13.13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0</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14.645</v>
      </c>
      <c r="U135" s="938">
        <f>VLOOKUP($D$3&amp;"_"&amp;U$3,データシート2!$A:$SI,MATCH($R$2&amp;"_"&amp;$C135,データシート2!$A$1:$SI$1,0),0)</f>
        <v>14.638999999999999</v>
      </c>
      <c r="V135" s="938">
        <f>VLOOKUP($D$3&amp;"_"&amp;V$3,データシート2!$A:$SI,MATCH($R$2&amp;"_"&amp;$C135,データシート2!$A$1:$SI$1,0),0)</f>
        <v>0</v>
      </c>
      <c r="W135" s="938">
        <f>VLOOKUP($D$3&amp;"_"&amp;W$3,データシート2!$A:$SI,MATCH($R$2&amp;"_"&amp;$C135,データシート2!$A$1:$SI$1,0),0)</f>
        <v>13.446</v>
      </c>
      <c r="X135" s="938">
        <f>VLOOKUP($D$3&amp;"_"&amp;X$3,データシート2!$A:$SI,MATCH($R$2&amp;"_"&amp;$C135,データシート2!$A$1:$SI$1,0),0)</f>
        <v>13.644</v>
      </c>
      <c r="Y135" s="938">
        <f>VLOOKUP($D$3&amp;"_"&amp;Y$3,データシート2!$A:$SI,MATCH($R$2&amp;"_"&amp;$C135,データシート2!$A$1:$SI$1,0),0)</f>
        <v>14.590999999999999</v>
      </c>
      <c r="Z135" s="938">
        <f>VLOOKUP($D$3&amp;"_"&amp;Z$3,データシート2!$A:$SI,MATCH($R$2&amp;"_"&amp;$C135,データシート2!$A$1:$SI$1,0),0)</f>
        <v>13.284000000000001</v>
      </c>
      <c r="AA135" s="938">
        <f>VLOOKUP($D$3&amp;"_"&amp;AA$3,データシート2!$A:$SI,MATCH($R$2&amp;"_"&amp;$C135,データシート2!$A$1:$SI$1,0),0)</f>
        <v>12.241</v>
      </c>
      <c r="AB135" s="939">
        <f>VLOOKUP($D$3&amp;"_"&amp;AB$3,データシート2!$A:$SI,MATCH($R$2&amp;"_"&amp;$C135,データシート2!$A$1:$SI$1,0),0)</f>
        <v>13.13</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2025-03-04T09:29:00Z</dcterms:created>
  <dcterms:modified xsi:type="dcterms:W3CDTF">2025-03-04T09:29:01Z</dcterms:modified>
  <cp:category/>
  <cp:contentStatus/>
</cp:coreProperties>
</file>