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317AC9F-0BEE-4980-BB56-5A242D09EF7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<sst xmlns="http://schemas.openxmlformats.org/spreadsheetml/2006/main" count="16781" uniqueCount="2532">
  <si>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</si>
  <si>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</si>
  <si>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</si>
  <si>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</si>
  <si>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</si>
  <si>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</si>
  <si>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</si>
  <si>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</si>
  <si>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</si>
  <si>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</si>
  <si>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</si>
  <si>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</si>
  <si>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</si>
  <si>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</si>
  <si>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</si>
  <si>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</si>
  <si>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</si>
  <si>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</si>
  <si>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</si>
  <si>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</si>
  <si>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</si>
  <si>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</si>
  <si>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</si>
  <si>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</si>
  <si>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</si>
  <si>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</si>
  <si>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</si>
  <si>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</si>
  <si>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</si>
  <si>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</si>
  <si>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</si>
  <si>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</si>
  <si>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</si>
  <si>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</si>
  <si>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</si>
  <si>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</si>
  <si>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</si>
  <si>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</si>
  <si>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</si>
  <si>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</si>
  <si>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</si>
  <si>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</si>
  <si>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</si>
  <si>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</si>
  <si>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</si>
  <si>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</si>
  <si>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</si>
  <si>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</si>
  <si>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</si>
  <si>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</si>
  <si>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</si>
  <si>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</si>
  <si>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</si>
  <si>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</si>
  <si>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</si>
  <si>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</si>
  <si>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</si>
  <si>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</si>
  <si>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</si>
  <si>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</si>
  <si>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</si>
  <si>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</si>
  <si>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</si>
  <si>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</si>
  <si>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</si>
  <si>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</si>
  <si>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</si>
  <si>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</si>
  <si>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</si>
  <si>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</si>
  <si>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</si>
  <si>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</si>
  <si>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</si>
  <si>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</si>
  <si>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</si>
  <si>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</si>
  <si>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</si>
  <si>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</si>
  <si>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</si>
  <si>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</si>
  <si>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</si>
  <si>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</si>
  <si>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</si>
  <si>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</si>
  <si>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</si>
  <si>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</si>
  <si>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</si>
  <si>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</si>
  <si>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</si>
  <si>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</si>
  <si>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</si>
  <si>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</si>
  <si>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</si>
  <si>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</si>
  <si>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</si>
  <si>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</si>
  <si>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</si>
  <si>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</si>
  <si>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</si>
  <si>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</si>
  <si>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</si>
  <si>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</si>
  <si>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</si>
  <si>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</si>
  <si>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</si>
  <si>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</si>
  <si>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</si>
  <si>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</si>
  <si>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</si>
  <si>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</si>
  <si>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</si>
  <si>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</si>
  <si>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</si>
  <si>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</si>
  <si>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</si>
  <si>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</si>
  <si>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</si>
  <si>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</si>
  <si>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</si>
  <si>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</si>
  <si>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</si>
  <si>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</si>
  <si>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</si>
  <si>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</si>
  <si>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</si>
  <si>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</si>
  <si>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</si>
  <si>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</si>
  <si>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</si>
  <si>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</si>
  <si>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</si>
  <si>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</si>
  <si>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</si>
  <si>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</si>
  <si>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</si>
  <si>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</si>
  <si>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</si>
  <si>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</si>
  <si>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</si>
  <si>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</si>
  <si>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</si>
  <si>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</si>
  <si>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</si>
  <si>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</si>
  <si>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</si>
  <si>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</si>
  <si>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</si>
  <si>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</si>
  <si>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</si>
  <si>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</si>
  <si>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</si>
  <si>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</si>
  <si>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</si>
  <si>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</si>
  <si>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</si>
  <si>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</si>
  <si>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</si>
  <si>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</si>
  <si>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</si>
  <si>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</si>
  <si>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</si>
  <si>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</si>
  <si>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</si>
  <si>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</si>
  <si>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</si>
  <si>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</si>
  <si>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</si>
  <si>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</si>
  <si>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</si>
  <si>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</si>
  <si>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</si>
  <si>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</si>
  <si>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</si>
  <si>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</si>
  <si>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</si>
  <si>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</si>
  <si>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</si>
  <si>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</si>
  <si>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</si>
  <si>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</si>
  <si>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</si>
  <si>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</si>
  <si>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</si>
  <si>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</si>
  <si>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</si>
  <si>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</si>
  <si>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</si>
  <si>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</si>
  <si>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</si>
  <si>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</si>
  <si>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</si>
  <si>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</si>
  <si>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</si>
  <si>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</si>
  <si>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</si>
  <si>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</si>
  <si>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</si>
  <si>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</si>
  <si>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</si>
  <si>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</si>
  <si>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</si>
  <si>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</si>
  <si>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</si>
  <si>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</si>
  <si>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</si>
  <si>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</si>
  <si>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</si>
  <si>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</si>
  <si>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</si>
  <si>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</si>
  <si>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</si>
  <si>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</si>
  <si>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</si>
  <si>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</si>
  <si>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</si>
  <si>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</si>
  <si>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</si>
  <si>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</si>
  <si>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</si>
  <si>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</si>
  <si>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</si>
  <si>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</si>
  <si>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</si>
  <si>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</si>
  <si>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</si>
  <si>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</si>
  <si>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</si>
  <si>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</si>
  <si>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</si>
  <si>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</si>
  <si>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</si>
  <si>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</si>
  <si>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</si>
  <si>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</si>
  <si>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</si>
  <si>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</si>
  <si>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</si>
  <si>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</si>
  <si>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</si>
  <si>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</si>
  <si>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</si>
  <si>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</si>
  <si>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</si>
  <si>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</si>
  <si>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</si>
  <si>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</si>
  <si>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</si>
  <si>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</si>
  <si>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</si>
  <si>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</si>
  <si>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</si>
  <si>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</si>
  <si>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</si>
  <si>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</si>
  <si>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</si>
  <si>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</si>
  <si>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</si>
  <si>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</si>
  <si>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</si>
  <si>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</si>
  <si>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</si>
  <si>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</si>
  <si>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</si>
  <si>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</si>
  <si>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</si>
  <si>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</si>
  <si>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</si>
  <si>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</si>
  <si>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</si>
  <si>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</si>
  <si>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</si>
  <si>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</si>
  <si>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</si>
  <si>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</si>
  <si>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</si>
  <si>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</si>
  <si>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</si>
  <si>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</si>
  <si>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</si>
  <si>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</si>
  <si>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</si>
  <si>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</si>
  <si>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</si>
  <si>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</si>
  <si>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</si>
  <si>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</si>
  <si>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</si>
  <si>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</si>
  <si>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</si>
  <si>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</si>
  <si>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</si>
  <si>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</si>
  <si>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</si>
  <si>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</si>
  <si>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</si>
  <si>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</si>
  <si>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</si>
  <si>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</si>
  <si>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</si>
  <si>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</si>
  <si>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</si>
  <si>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</si>
  <si>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</si>
  <si>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</si>
  <si>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</si>
  <si>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</si>
  <si>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</si>
  <si>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</si>
  <si>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</si>
  <si>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</si>
  <si>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</si>
  <si>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</si>
  <si>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</si>
  <si>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</si>
  <si>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</si>
  <si>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</si>
  <si>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</si>
  <si>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</si>
  <si>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</si>
  <si>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</si>
  <si>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</si>
  <si>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</si>
  <si>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</si>
  <si>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</si>
  <si>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</si>
  <si>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</si>
  <si>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</si>
  <si>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</si>
  <si>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</si>
  <si>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</si>
  <si>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</si>
  <si>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</si>
  <si>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</si>
  <si>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</si>
  <si>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</si>
  <si>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</si>
  <si>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</si>
  <si>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</si>
  <si>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</si>
  <si>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</si>
  <si>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</si>
  <si>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</si>
  <si>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</si>
  <si>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</si>
  <si>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</si>
  <si>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</si>
  <si>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</si>
  <si>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</si>
  <si>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</si>
  <si>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</si>
  <si>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</si>
  <si>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</si>
  <si>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</si>
  <si>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</si>
  <si>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</si>
  <si>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</si>
  <si>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</si>
  <si>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</si>
  <si>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</si>
  <si>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</si>
  <si>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</si>
  <si>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</si>
  <si>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</si>
  <si>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</si>
  <si>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</si>
  <si>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</si>
  <si>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</si>
  <si>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</si>
  <si>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</si>
  <si>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</si>
  <si>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</si>
  <si>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</si>
  <si>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</si>
  <si>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</si>
  <si>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</si>
  <si>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</si>
  <si>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</si>
  <si>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</si>
  <si>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</si>
  <si>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</si>
  <si>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</si>
  <si>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</si>
  <si>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</si>
  <si>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</si>
  <si>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</si>
  <si>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</si>
  <si>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</si>
  <si>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</si>
  <si>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</si>
  <si>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</si>
  <si>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</si>
  <si>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</si>
  <si>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</si>
  <si>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</si>
  <si>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</si>
  <si>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</si>
  <si>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</si>
  <si>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</si>
  <si>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</si>
  <si>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</si>
  <si>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</si>
  <si>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</si>
  <si>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</si>
  <si>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</si>
  <si>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</si>
  <si>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</si>
  <si>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</si>
  <si>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</si>
  <si>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</si>
  <si>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</si>
  <si>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</si>
  <si>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</si>
  <si>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</si>
  <si>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</si>
  <si>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</si>
  <si>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</si>
  <si>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</si>
  <si>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</si>
  <si>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</si>
  <si>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</si>
  <si>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</si>
  <si>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</si>
  <si>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</si>
  <si>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</si>
  <si>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</si>
  <si>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</si>
  <si>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</si>
  <si>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</si>
  <si>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</si>
  <si>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</si>
  <si>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</si>
  <si>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</si>
  <si>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</si>
  <si>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</si>
  <si>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</si>
  <si>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</si>
  <si>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</si>
  <si>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</si>
  <si>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</si>
  <si>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</si>
  <si>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</si>
  <si>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</si>
  <si>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</si>
  <si>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</si>
  <si>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</si>
  <si>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</si>
  <si>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</si>
  <si>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</si>
  <si>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</si>
  <si>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</si>
  <si>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</si>
  <si>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</si>
  <si>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</si>
  <si>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</si>
  <si>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</si>
  <si>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</si>
  <si>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</si>
  <si>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</si>
  <si>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</si>
  <si>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</si>
  <si>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</si>
  <si>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</si>
  <si>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</si>
  <si>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</si>
  <si>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</si>
  <si>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</si>
  <si>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</si>
  <si>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</si>
  <si>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</si>
  <si>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</si>
  <si>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</si>
  <si>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</si>
  <si>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</si>
  <si>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</si>
  <si>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</si>
  <si>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</si>
  <si>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</si>
  <si>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</si>
  <si>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</si>
  <si>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</si>
  <si>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</si>
  <si>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</si>
  <si>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</si>
  <si>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</si>
  <si>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</si>
  <si>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</si>
  <si>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</si>
  <si>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</si>
  <si>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</si>
  <si>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</si>
  <si>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</si>
  <si>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</si>
  <si>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</si>
  <si>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</si>
  <si>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</si>
  <si>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</si>
  <si>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</si>
  <si>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</si>
  <si>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</si>
  <si>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</si>
  <si>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</si>
  <si>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</si>
  <si>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</si>
  <si>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</si>
  <si>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</si>
  <si>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</si>
  <si>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</si>
  <si>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</si>
  <si>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</si>
  <si>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</si>
  <si>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</si>
  <si>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</si>
  <si>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</si>
  <si>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</si>
  <si>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</si>
  <si>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</si>
  <si>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</si>
  <si>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</si>
  <si>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</si>
  <si>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</si>
  <si>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</si>
  <si>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</si>
  <si>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</si>
  <si>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</si>
  <si>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</si>
  <si>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</si>
  <si>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</si>
  <si>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</si>
  <si>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</si>
  <si>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</si>
  <si>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</si>
  <si>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</si>
  <si>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</si>
  <si>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</si>
  <si>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</si>
  <si>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</si>
  <si>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</si>
  <si>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</si>
  <si>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</si>
  <si>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</si>
  <si>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</si>
  <si>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</si>
  <si>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</si>
  <si>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</si>
  <si>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</si>
  <si>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</si>
  <si>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</si>
  <si>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</si>
  <si>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</si>
  <si>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</si>
  <si>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</si>
  <si>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</si>
  <si>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</si>
  <si>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</si>
  <si>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</si>
  <si>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</si>
  <si>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</si>
  <si>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</si>
  <si>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</si>
  <si>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</si>
  <si>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</si>
  <si>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</si>
  <si>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</si>
  <si>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</si>
  <si>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</si>
  <si>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</si>
  <si>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</si>
  <si>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</si>
  <si>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</si>
  <si>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</si>
  <si>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</si>
  <si>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</si>
  <si>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</si>
  <si>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</si>
  <si>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</si>
  <si>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</si>
  <si>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</si>
  <si>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</si>
  <si>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</si>
  <si>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</si>
  <si>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</si>
  <si>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</si>
  <si>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</si>
  <si>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</si>
  <si>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</si>
  <si>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</si>
  <si>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</si>
  <si>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</si>
  <si>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</si>
  <si>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</si>
  <si>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</si>
  <si>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</si>
  <si>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</si>
  <si>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</si>
  <si>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</si>
  <si>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</si>
  <si>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</si>
  <si>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</si>
  <si>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</si>
  <si>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</si>
  <si>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</si>
  <si>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</si>
  <si>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</si>
  <si>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</si>
  <si>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</si>
  <si>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</si>
  <si>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</si>
  <si>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</si>
  <si>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</si>
  <si>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</si>
  <si>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</si>
  <si>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</si>
  <si>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</si>
  <si>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</si>
  <si>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</si>
  <si>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</si>
  <si>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</si>
  <si>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</si>
  <si>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</si>
  <si>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</si>
  <si>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</si>
  <si>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</si>
  <si>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</si>
  <si>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</si>
  <si>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</si>
  <si>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</si>
  <si>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</si>
  <si>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</si>
  <si>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</si>
  <si>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</si>
  <si>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</si>
  <si>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</si>
  <si>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</si>
  <si>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</si>
  <si>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</si>
  <si>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</si>
  <si>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</si>
  <si>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</si>
  <si>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</si>
  <si>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</si>
  <si>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</si>
  <si>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</si>
  <si>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</si>
  <si>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</si>
  <si>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</si>
  <si>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</si>
  <si>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</si>
  <si>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</si>
  <si>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</si>
  <si>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</si>
  <si>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</si>
  <si>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</si>
  <si>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</si>
  <si>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</si>
  <si>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</si>
  <si>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</si>
  <si>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</si>
  <si>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</si>
  <si>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</si>
  <si>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</si>
  <si>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</si>
  <si>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</si>
  <si>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</si>
  <si>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</si>
  <si>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</si>
  <si>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</si>
  <si>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</si>
  <si>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</si>
  <si>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</si>
  <si>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</si>
  <si>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</si>
  <si>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</si>
  <si>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</si>
  <si>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</si>
  <si>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</si>
  <si>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</si>
  <si>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</si>
  <si>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</si>
  <si>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</si>
  <si>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</si>
  <si>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</si>
  <si>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</si>
  <si>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</si>
  <si>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</si>
  <si>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</si>
  <si>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</si>
  <si>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</si>
  <si>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</si>
  <si>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</si>
  <si>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</si>
  <si>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</si>
  <si>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</si>
  <si>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</si>
  <si>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</si>
  <si>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</si>
  <si>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</si>
  <si>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</si>
  <si>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</si>
  <si>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</si>
  <si>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</si>
  <si>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</si>
  <si>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</si>
  <si>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</si>
  <si>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</si>
  <si>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</si>
  <si>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</si>
  <si>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</si>
  <si>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</si>
  <si>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</si>
  <si>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</si>
  <si>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</si>
  <si>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</si>
  <si>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</si>
  <si>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</si>
  <si>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</si>
  <si>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</si>
  <si>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</si>
  <si>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</si>
  <si>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</si>
  <si>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</si>
  <si>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</si>
  <si>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</si>
  <si>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</si>
  <si>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</si>
  <si>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</si>
  <si>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</si>
  <si>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</si>
  <si>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</si>
  <si>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</si>
  <si>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</si>
  <si>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</si>
  <si>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</si>
  <si>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</si>
  <si>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</si>
  <si>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</si>
  <si>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</si>
  <si>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</si>
  <si>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</si>
  <si>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</si>
  <si>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</si>
  <si>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</si>
  <si>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</si>
  <si>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</si>
  <si>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</si>
  <si>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</si>
  <si>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</si>
  <si>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</si>
  <si>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</si>
  <si>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</si>
  <si>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</si>
  <si>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</si>
  <si>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</si>
  <si>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</si>
  <si>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</si>
  <si>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</si>
  <si>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</si>
  <si>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</si>
  <si>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</si>
  <si>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</si>
  <si>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</si>
  <si>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</si>
  <si>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</si>
  <si>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</si>
  <si>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</si>
  <si>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</si>
  <si>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</si>
  <si>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</si>
  <si>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</si>
  <si>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</si>
  <si>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</si>
  <si>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</si>
  <si>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</si>
  <si>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</si>
  <si>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</si>
  <si>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</si>
  <si>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</si>
  <si>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</si>
  <si>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</si>
  <si>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</si>
  <si>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</si>
  <si>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</si>
  <si>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</si>
  <si>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</si>
  <si>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</si>
  <si>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</si>
  <si>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</si>
  <si>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</si>
  <si>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</si>
  <si>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</si>
  <si>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</si>
  <si>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</si>
  <si>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</si>
  <si>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</si>
  <si>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</si>
  <si>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</si>
  <si>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</si>
  <si>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</si>
  <si>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</si>
  <si>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</si>
  <si>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</si>
  <si>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</si>
  <si>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</si>
  <si>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</si>
  <si>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</si>
  <si>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</si>
  <si>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</si>
  <si>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</si>
  <si>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</si>
  <si>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</si>
  <si>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</si>
  <si>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</si>
  <si>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</si>
  <si>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</si>
  <si>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</si>
  <si>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</si>
  <si>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</si>
  <si>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</si>
  <si>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</si>
  <si>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</si>
  <si>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</si>
  <si>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</si>
  <si>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</si>
  <si>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</si>
  <si>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</si>
  <si>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</si>
  <si>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</si>
  <si>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</si>
  <si>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</si>
  <si>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</si>
  <si>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</si>
  <si>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</si>
  <si>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</si>
  <si>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</si>
  <si>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</si>
  <si>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</si>
  <si>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</si>
  <si>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</si>
  <si>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</si>
  <si>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</si>
  <si>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</si>
  <si>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</si>
  <si>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</si>
  <si>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</si>
  <si>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</si>
  <si>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</si>
  <si>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</si>
  <si>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</si>
  <si>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</si>
  <si>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</si>
  <si>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</si>
  <si>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</si>
  <si>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</si>
  <si>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</si>
  <si>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</si>
  <si>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</si>
  <si>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</si>
  <si>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</si>
  <si>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</si>
  <si>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</si>
  <si>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</si>
  <si>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</si>
  <si>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</si>
  <si>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</si>
  <si>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</si>
  <si>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</si>
  <si>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</si>
  <si>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</si>
  <si>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</si>
  <si>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</si>
  <si>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</si>
  <si>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</si>
  <si>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</si>
  <si>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</si>
  <si>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</si>
  <si>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</si>
  <si>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</si>
  <si>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</si>
  <si>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</si>
  <si>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</si>
  <si>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</si>
  <si>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</si>
  <si>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</si>
  <si>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</si>
  <si>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</si>
  <si>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</si>
  <si>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</si>
  <si>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</si>
  <si>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</si>
  <si>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</si>
  <si>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</si>
  <si>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</si>
  <si>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</si>
  <si>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</si>
  <si>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</si>
  <si>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</si>
  <si>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</si>
  <si>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</si>
  <si>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</si>
  <si>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</si>
  <si>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</si>
  <si>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</si>
  <si>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</si>
  <si>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</si>
  <si>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</si>
  <si>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</si>
  <si>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</si>
  <si>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</si>
  <si>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</si>
  <si>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</si>
  <si>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</si>
  <si>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</si>
  <si>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</si>
  <si>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</si>
  <si>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</si>
  <si>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</si>
  <si>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</si>
  <si>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</si>
  <si>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</si>
  <si>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</si>
  <si>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</si>
  <si>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</si>
  <si>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</si>
  <si>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</si>
  <si>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</si>
  <si>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</si>
  <si>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</si>
  <si>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</si>
  <si>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</si>
  <si>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</si>
  <si>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</si>
  <si>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</si>
  <si>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</si>
  <si>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</si>
  <si>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</si>
  <si>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</si>
  <si>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</si>
  <si>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</si>
  <si>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</si>
  <si>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</si>
  <si>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</si>
  <si>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</si>
  <si>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</si>
  <si>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</si>
  <si>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</si>
  <si>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</si>
  <si>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</si>
  <si>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</si>
  <si>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</si>
  <si>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</si>
  <si>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</si>
  <si>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</si>
  <si>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</si>
  <si>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</si>
  <si>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</si>
  <si>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</si>
  <si>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</si>
  <si>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</si>
  <si>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</si>
  <si>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</si>
  <si>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</si>
  <si>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</si>
  <si>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</si>
  <si>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</si>
  <si>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</si>
  <si>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</si>
  <si>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</si>
  <si>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</si>
  <si>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</si>
  <si>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</si>
  <si>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</si>
  <si>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</si>
  <si>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</si>
  <si>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</si>
  <si>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</si>
  <si>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</si>
  <si>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</si>
  <si>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</si>
  <si>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</si>
  <si>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</si>
  <si>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</si>
  <si>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</si>
  <si>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</si>
  <si>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</si>
  <si>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</si>
  <si>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</si>
  <si>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</si>
  <si>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</si>
  <si>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</si>
  <si>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</si>
  <si>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</si>
  <si>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</si>
  <si>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</si>
  <si>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</si>
  <si>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</si>
  <si>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</si>
  <si>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</si>
  <si>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</si>
  <si>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</si>
  <si>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</si>
  <si>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</si>
  <si>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</si>
  <si>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</si>
  <si>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</si>
  <si>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</si>
  <si>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</si>
  <si>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</si>
  <si>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</si>
  <si>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</si>
  <si>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</si>
  <si>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</si>
  <si>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</si>
  <si>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</si>
  <si>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</si>
  <si>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</si>
  <si>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</si>
  <si>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</si>
  <si>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</si>
  <si>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</si>
  <si>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</si>
  <si>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</si>
  <si>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</si>
  <si>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</si>
  <si>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</si>
  <si>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</si>
  <si>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</si>
  <si>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</si>
  <si>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</si>
  <si>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</si>
  <si>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</si>
  <si>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</si>
  <si>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</si>
  <si>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</si>
  <si>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</si>
  <si>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</si>
  <si>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</si>
  <si>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</si>
  <si>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</si>
  <si>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</si>
  <si>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</si>
  <si>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</si>
  <si>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</si>
  <si>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</si>
  <si>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</si>
  <si>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</si>
  <si>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</si>
  <si>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</si>
  <si>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</si>
  <si>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</si>
  <si>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</si>
  <si>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</si>
  <si>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</si>
  <si>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</si>
  <si>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</si>
  <si>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</si>
  <si>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</si>
  <si>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</si>
  <si>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</si>
  <si>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</si>
  <si>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</si>
  <si>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</si>
  <si>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</si>
  <si>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</si>
  <si>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</si>
  <si>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</si>
  <si>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</si>
  <si>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</si>
  <si>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</si>
  <si>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</si>
  <si>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</si>
  <si>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</si>
  <si>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</si>
  <si>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</si>
  <si>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</si>
  <si>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</si>
  <si>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</si>
  <si>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</si>
  <si>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</si>
  <si>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</si>
  <si>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</si>
  <si>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</si>
  <si>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</si>
  <si>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</si>
  <si>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</si>
  <si>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</si>
  <si>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</si>
  <si>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</si>
  <si>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</si>
  <si>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</si>
  <si>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</si>
  <si>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</si>
  <si>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</si>
  <si>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</si>
  <si>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</si>
  <si>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</si>
  <si>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</si>
  <si>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</si>
  <si>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</si>
  <si>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</si>
  <si>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</si>
  <si>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</si>
  <si>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</si>
  <si>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</si>
  <si>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</si>
  <si>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</si>
  <si>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</si>
  <si>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</si>
  <si>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</si>
  <si>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</si>
  <si>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</si>
  <si>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</si>
  <si>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</si>
  <si>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</si>
  <si>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</si>
  <si>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</si>
  <si>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</si>
  <si>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</si>
  <si>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</si>
  <si>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</si>
  <si>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</si>
  <si>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</si>
  <si>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</si>
  <si>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</si>
  <si>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</si>
  <si>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</si>
  <si>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</si>
  <si>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</si>
  <si>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</si>
  <si>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</si>
  <si>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</si>
  <si>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</si>
  <si>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</si>
  <si>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</si>
  <si>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</si>
  <si>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</si>
  <si>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</si>
  <si>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</si>
  <si>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</si>
  <si>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</si>
  <si>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</si>
  <si>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</si>
  <si>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</si>
  <si>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</si>
  <si>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</si>
  <si>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</si>
  <si>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</si>
  <si>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</si>
  <si>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</si>
  <si>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</si>
  <si>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</si>
  <si>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</si>
  <si>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</si>
  <si>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</si>
  <si>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</si>
  <si>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</si>
  <si>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</si>
  <si>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</si>
  <si>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</si>
  <si>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</si>
  <si>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</si>
  <si>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</si>
  <si>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</si>
  <si>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</si>
  <si>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</si>
  <si>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</si>
  <si>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</si>
  <si>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</si>
  <si>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</si>
  <si>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</si>
  <si>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</si>
  <si>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</si>
  <si>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</si>
  <si>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</si>
  <si>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</si>
  <si>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</si>
  <si>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</si>
  <si>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</si>
  <si>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</si>
  <si>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</si>
  <si>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</si>
  <si>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</si>
  <si>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</si>
  <si>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</si>
  <si>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</si>
  <si>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</si>
  <si>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</si>
  <si>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</si>
  <si>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</si>
  <si>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</si>
  <si>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</si>
  <si>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</si>
  <si>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</si>
  <si>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</si>
  <si>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</si>
  <si>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</si>
  <si>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</si>
  <si>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</si>
  <si>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</si>
  <si>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</si>
  <si>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</si>
  <si>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</si>
  <si>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</si>
  <si>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</si>
  <si>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</si>
  <si>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</si>
  <si>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</si>
  <si>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</si>
  <si>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</si>
  <si>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</si>
  <si>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</si>
  <si>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</si>
  <si>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</si>
  <si>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</si>
  <si>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</si>
  <si>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</si>
  <si>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</si>
  <si>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</si>
  <si>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</si>
  <si>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</si>
  <si>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</si>
  <si>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</si>
  <si>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</si>
  <si>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</si>
  <si>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</si>
  <si>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</si>
  <si>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</si>
  <si>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</si>
  <si>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</si>
  <si>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</si>
  <si>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</si>
  <si>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</si>
  <si>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</si>
  <si>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</si>
  <si>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</si>
  <si>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</si>
  <si>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</si>
  <si>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</si>
  <si>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</si>
  <si>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</si>
  <si>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</si>
  <si>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</si>
  <si>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</si>
  <si>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</si>
  <si>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</si>
  <si>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</si>
  <si>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</si>
  <si>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</si>
  <si>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</si>
  <si>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</si>
  <si>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</si>
  <si>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</si>
  <si>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</si>
  <si>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</si>
  <si>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</si>
  <si>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</si>
  <si>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</si>
  <si>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</si>
  <si>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</si>
  <si>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</si>
  <si>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</si>
  <si>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</si>
  <si>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</si>
  <si>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</si>
  <si>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</si>
  <si>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</si>
  <si>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</si>
  <si>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</si>
  <si>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</si>
  <si>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</si>
  <si>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</si>
  <si>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</si>
  <si>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</si>
  <si>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</si>
  <si>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</si>
  <si>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</si>
  <si>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</si>
  <si>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</si>
  <si>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</si>
  <si>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</si>
  <si>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</si>
  <si>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</si>
  <si>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</si>
  <si>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</si>
  <si>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</si>
  <si>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</si>
  <si>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</si>
  <si>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</si>
  <si>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</si>
  <si>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</si>
  <si>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</si>
  <si>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</si>
  <si>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</si>
  <si>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</si>
  <si>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</si>
  <si>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</si>
  <si>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</si>
  <si>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</si>
  <si>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</si>
  <si>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</si>
  <si>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</si>
  <si>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</si>
  <si>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</si>
  <si>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</si>
  <si>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</si>
  <si>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</si>
  <si>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</si>
  <si>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</si>
  <si>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</si>
  <si>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</si>
  <si>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</si>
  <si>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</si>
  <si>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</si>
  <si>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</si>
  <si>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</si>
  <si>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</si>
  <si>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</si>
  <si>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</si>
  <si>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</si>
  <si>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</si>
  <si>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</si>
  <si>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</si>
  <si>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</si>
  <si>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</si>
  <si>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</si>
  <si>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</si>
  <si>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</si>
  <si>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</si>
  <si>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</si>
  <si>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</si>
  <si>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</si>
  <si>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</si>
  <si>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</si>
  <si>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</si>
  <si>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</si>
  <si>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</si>
  <si>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</si>
  <si>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</si>
  <si>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</si>
  <si>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</si>
  <si>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</si>
  <si>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</si>
  <si>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</si>
  <si>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</si>
  <si>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</si>
  <si>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</si>
  <si>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</si>
  <si>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</si>
  <si>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</si>
  <si>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</si>
  <si>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</si>
  <si>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</si>
  <si>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</si>
  <si>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</si>
  <si>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</si>
  <si>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</si>
  <si>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</si>
  <si>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</si>
  <si>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</si>
  <si>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</si>
  <si>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</si>
  <si>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</si>
  <si>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</si>
  <si>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</si>
  <si>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</si>
  <si>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</si>
  <si>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</si>
  <si>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</si>
  <si>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</si>
  <si>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</si>
  <si>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</si>
  <si>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</si>
  <si>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</si>
  <si>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</si>
  <si>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</si>
  <si>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</si>
  <si>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</si>
  <si>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</si>
  <si>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</si>
  <si>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</si>
  <si>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</si>
  <si>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</si>
  <si>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</si>
  <si>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</si>
  <si>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</si>
  <si>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</si>
  <si>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</si>
  <si>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</si>
  <si>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</si>
  <si>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</si>
  <si>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</si>
  <si>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</si>
  <si>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</si>
  <si>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</si>
  <si>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</si>
  <si>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</si>
  <si>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</si>
  <si>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</si>
  <si>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</si>
  <si>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</si>
  <si>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</si>
  <si>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</si>
  <si>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</si>
  <si>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</si>
  <si>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</si>
  <si>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</si>
  <si>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</si>
  <si>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</si>
  <si>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</si>
  <si>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</si>
  <si>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</si>
  <si>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</si>
  <si>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</si>
  <si>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</si>
  <si>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</si>
  <si>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</si>
  <si>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</si>
  <si>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</si>
  <si>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</si>
  <si>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</si>
  <si>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</si>
  <si>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</si>
  <si>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</si>
  <si>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</si>
  <si>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</si>
  <si>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</si>
  <si>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</si>
  <si>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</si>
  <si>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</si>
  <si>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</si>
  <si>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</si>
  <si>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</si>
  <si>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</si>
  <si>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</si>
  <si>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</si>
  <si>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</si>
  <si>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</si>
  <si>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</si>
  <si>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</si>
  <si>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</si>
  <si>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</si>
  <si>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</si>
  <si>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</si>
  <si>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</si>
  <si>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</si>
  <si>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</si>
  <si>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</si>
  <si>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</si>
  <si>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</si>
  <si>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</si>
  <si>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</si>
  <si>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</si>
  <si>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</si>
  <si>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</si>
  <si>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</si>
  <si>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</si>
  <si>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</si>
  <si>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</si>
  <si>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</si>
  <si>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</si>
  <si>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</si>
  <si>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</si>
  <si>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</si>
  <si>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</si>
  <si>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</si>
  <si>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</si>
  <si>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</si>
  <si>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</si>
  <si>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</si>
  <si>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</si>
  <si>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</si>
  <si>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</si>
  <si>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</si>
  <si>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</si>
  <si>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</si>
  <si>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</si>
  <si>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</si>
  <si>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</si>
  <si>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</si>
  <si>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</si>
  <si>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</si>
  <si>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</si>
  <si>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</si>
  <si>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</si>
  <si>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</si>
  <si>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</si>
  <si>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</si>
  <si>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</si>
  <si>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</si>
  <si>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</si>
  <si>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</si>
  <si>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</si>
  <si>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</si>
  <si>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</si>
  <si>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</si>
  <si>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</si>
  <si>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</si>
  <si>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</si>
  <si>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</si>
  <si>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</si>
  <si>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</si>
  <si>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</si>
  <si>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</si>
  <si>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</si>
  <si>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</si>
  <si>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</si>
  <si>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</si>
  <si>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</si>
  <si>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</si>
  <si>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</si>
  <si>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</si>
  <si>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</si>
  <si>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</si>
  <si>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</si>
  <si>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</si>
  <si>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</si>
  <si>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</si>
  <si>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</si>
  <si>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</si>
  <si>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</si>
  <si>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</si>
  <si>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</si>
  <si>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</si>
  <si>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</si>
  <si>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</si>
  <si>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</si>
  <si>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</si>
  <si>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</si>
  <si>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</si>
  <si>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</si>
  <si>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</si>
  <si>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</si>
  <si>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</si>
  <si>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</si>
  <si>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</si>
  <si>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</si>
  <si>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</si>
  <si>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</si>
  <si>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</si>
  <si>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</si>
  <si>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</si>
  <si>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</si>
  <si>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</si>
  <si>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</si>
  <si>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</si>
  <si>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</si>
  <si>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</si>
  <si>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</si>
  <si>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</si>
  <si>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</si>
  <si>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</si>
  <si>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</si>
  <si>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</si>
  <si>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</si>
  <si>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</si>
  <si>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</si>
  <si>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</si>
  <si>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</si>
  <si>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</si>
  <si>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</si>
  <si>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</si>
  <si>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</si>
  <si>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</si>
  <si>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</si>
  <si>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</si>
  <si>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</si>
  <si>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</si>
  <si>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</si>
  <si>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</si>
  <si>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</si>
  <si>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</si>
  <si>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</si>
  <si>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</si>
  <si>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</si>
  <si>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</si>
  <si>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</si>
  <si>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</si>
  <si>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</si>
  <si>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</si>
  <si>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01217_令和6年度</t>
  </si>
  <si>
    <t>01217</t>
  </si>
  <si>
    <t>江別市</t>
  </si>
  <si>
    <t>_令和6年度</t>
  </si>
  <si>
    <t>市区町村コード_令和4年度</t>
  </si>
  <si>
    <t>01217_令和4年度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</si>
  <si>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</si>
  <si>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</si>
  <si>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</si>
  <si>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</si>
  <si>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</si>
  <si>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</si>
  <si>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</si>
  <si>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</si>
  <si>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</si>
  <si>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</si>
  <si>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</si>
  <si>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</si>
  <si>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</si>
  <si>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</si>
  <si>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</si>
  <si>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</si>
  <si>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</si>
  <si>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</si>
  <si>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</si>
  <si>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</si>
  <si>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</si>
  <si>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</si>
  <si>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</si>
  <si>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</si>
  <si>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</si>
  <si>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</si>
  <si>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</si>
  <si>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</si>
  <si>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</si>
  <si>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</si>
  <si>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</si>
  <si>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</si>
  <si>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</si>
  <si>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</si>
  <si>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</si>
  <si>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</si>
  <si>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</si>
  <si>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</si>
  <si>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</si>
  <si>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</si>
  <si>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</si>
  <si>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</si>
  <si>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</si>
  <si>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</si>
  <si>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</si>
  <si>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</si>
  <si>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</si>
  <si>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</si>
  <si>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</si>
  <si>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</si>
  <si>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</si>
  <si>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</si>
  <si>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</si>
  <si>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</si>
  <si>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</si>
  <si>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</si>
  <si>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</si>
  <si>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</si>
  <si>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</si>
  <si>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</si>
  <si>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</si>
  <si>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12228</t>
  </si>
  <si>
    <t>四街道市</t>
  </si>
  <si>
    <t>12228_令和4年度</t>
  </si>
  <si>
    <t>12228_令和6年度</t>
  </si>
  <si>
    <t>12216</t>
  </si>
  <si>
    <t>習志野市</t>
  </si>
  <si>
    <t>12216_令和4年度</t>
  </si>
  <si>
    <t>12216_令和6年度</t>
  </si>
  <si>
    <t>12227</t>
  </si>
  <si>
    <t>浦安市</t>
  </si>
  <si>
    <t>12227_令和4年度</t>
  </si>
  <si>
    <t>12227_令和6年度</t>
  </si>
  <si>
    <t>12212</t>
  </si>
  <si>
    <t>佐倉市</t>
  </si>
  <si>
    <t>12212_令和4年度</t>
  </si>
  <si>
    <t>12212_令和6年度</t>
  </si>
  <si>
    <t>12231</t>
  </si>
  <si>
    <t>印西市</t>
  </si>
  <si>
    <t>12231_令和4年度</t>
  </si>
  <si>
    <t>12231_令和6年度</t>
  </si>
  <si>
    <t>12224</t>
  </si>
  <si>
    <t>鎌ケ谷市</t>
  </si>
  <si>
    <t>12224_令和4年度</t>
  </si>
  <si>
    <t>12224_令和6年度</t>
  </si>
  <si>
    <t>12463</t>
  </si>
  <si>
    <t>鋸南町</t>
  </si>
  <si>
    <t>12463_令和4年度</t>
  </si>
  <si>
    <t>12463_令和6年度</t>
  </si>
  <si>
    <t>12409</t>
  </si>
  <si>
    <t>芝山町</t>
  </si>
  <si>
    <t>12409_令和4年度</t>
  </si>
  <si>
    <t>12409_令和6年度</t>
  </si>
  <si>
    <t>12422</t>
  </si>
  <si>
    <t>睦沢町</t>
  </si>
  <si>
    <t>12422_令和4年度</t>
  </si>
  <si>
    <t>12422_令和6年度</t>
  </si>
  <si>
    <t>12223</t>
  </si>
  <si>
    <t>鴨川市</t>
  </si>
  <si>
    <t>12223_令和4年度</t>
  </si>
  <si>
    <t>12223_令和6年度</t>
  </si>
  <si>
    <t>22212_平成2年度</t>
  </si>
  <si>
    <t>22212</t>
  </si>
  <si>
    <t>焼津市</t>
  </si>
  <si>
    <t>22212_平成17年度</t>
  </si>
  <si>
    <t>22212_平成18年度</t>
  </si>
  <si>
    <t>22212_平成19年度</t>
  </si>
  <si>
    <t>22212_平成20年度</t>
  </si>
  <si>
    <t>22212_平成21年度</t>
  </si>
  <si>
    <t>22212_平成22年度</t>
  </si>
  <si>
    <t>22212_平成23年度</t>
  </si>
  <si>
    <t>22212_平成24年度</t>
  </si>
  <si>
    <t>22212_平成25年度</t>
  </si>
  <si>
    <t>22212_平成26年度</t>
  </si>
  <si>
    <t>22212_平成27年度</t>
  </si>
  <si>
    <t>22212_平成28年度</t>
  </si>
  <si>
    <t>22212_平成29年度</t>
  </si>
  <si>
    <t>22212_平成30年度</t>
  </si>
  <si>
    <t>22212_令和元年度</t>
  </si>
  <si>
    <t>22212_令和2年度</t>
  </si>
  <si>
    <t>22212_令和3年度</t>
  </si>
  <si>
    <t>22212_令和4年度</t>
  </si>
  <si>
    <t>22212_令和5年度</t>
  </si>
  <si>
    <t>22212_令和6年度</t>
  </si>
  <si>
    <t>35215_平成2年度</t>
  </si>
  <si>
    <t>35215</t>
  </si>
  <si>
    <t>周南市</t>
  </si>
  <si>
    <t>35215_平成17年度</t>
  </si>
  <si>
    <t>35215_平成18年度</t>
  </si>
  <si>
    <t>35215_平成19年度</t>
  </si>
  <si>
    <t>35215_平成20年度</t>
  </si>
  <si>
    <t>35215_平成21年度</t>
  </si>
  <si>
    <t>35215_平成22年度</t>
  </si>
  <si>
    <t>35215_平成23年度</t>
  </si>
  <si>
    <t>35215_平成24年度</t>
  </si>
  <si>
    <t>35215_平成25年度</t>
  </si>
  <si>
    <t>35215_平成26年度</t>
  </si>
  <si>
    <t>35215_平成27年度</t>
  </si>
  <si>
    <t>35215_平成28年度</t>
  </si>
  <si>
    <t>35215_平成29年度</t>
  </si>
  <si>
    <t>35215_平成30年度</t>
  </si>
  <si>
    <t>35215_令和元年度</t>
  </si>
  <si>
    <t>35215_令和2年度</t>
  </si>
  <si>
    <t>35215_令和3年度</t>
  </si>
  <si>
    <t>35215_令和4年度</t>
  </si>
  <si>
    <t>35215_令和5年度</t>
  </si>
  <si>
    <t>35215_令和6年度</t>
  </si>
  <si>
    <t>04202_平成2年度</t>
  </si>
  <si>
    <t>04202</t>
  </si>
  <si>
    <t>石巻市</t>
  </si>
  <si>
    <t>04202_平成17年度</t>
  </si>
  <si>
    <t>04202_平成18年度</t>
  </si>
  <si>
    <t>04202_平成19年度</t>
  </si>
  <si>
    <t>04202_平成20年度</t>
  </si>
  <si>
    <t>04202_平成21年度</t>
  </si>
  <si>
    <t>04202_平成22年度</t>
  </si>
  <si>
    <t>04202_平成23年度</t>
  </si>
  <si>
    <t>04202_平成24年度</t>
  </si>
  <si>
    <t>04202_平成25年度</t>
  </si>
  <si>
    <t>04202_平成26年度</t>
  </si>
  <si>
    <t>04202_平成27年度</t>
  </si>
  <si>
    <t>04202_平成28年度</t>
  </si>
  <si>
    <t>04202_平成29年度</t>
  </si>
  <si>
    <t>04202_平成30年度</t>
  </si>
  <si>
    <t>04202_令和元年度</t>
  </si>
  <si>
    <t>04202_令和2年度</t>
  </si>
  <si>
    <t>04202_令和3年度</t>
  </si>
  <si>
    <t>04202_令和4年度</t>
  </si>
  <si>
    <t>04202_令和5年度</t>
  </si>
  <si>
    <t>04202_令和6年度</t>
  </si>
  <si>
    <t>42204_平成2年度</t>
  </si>
  <si>
    <t>42204</t>
  </si>
  <si>
    <t>諫早市</t>
  </si>
  <si>
    <t>42204_平成17年度</t>
  </si>
  <si>
    <t>42204_平成18年度</t>
  </si>
  <si>
    <t>42204_平成19年度</t>
  </si>
  <si>
    <t>42204_平成20年度</t>
  </si>
  <si>
    <t>42204_平成21年度</t>
  </si>
  <si>
    <t>42204_平成22年度</t>
  </si>
  <si>
    <t>42204_平成23年度</t>
  </si>
  <si>
    <t>42204_平成24年度</t>
  </si>
  <si>
    <t>42204_平成25年度</t>
  </si>
  <si>
    <t>42204_平成26年度</t>
  </si>
  <si>
    <t>42204_平成27年度</t>
  </si>
  <si>
    <t>42204_平成28年度</t>
  </si>
  <si>
    <t>42204_平成29年度</t>
  </si>
  <si>
    <t>42204_平成30年度</t>
  </si>
  <si>
    <t>42204_令和元年度</t>
  </si>
  <si>
    <t>42204_令和2年度</t>
  </si>
  <si>
    <t>42204_令和3年度</t>
  </si>
  <si>
    <t>42204_令和4年度</t>
  </si>
  <si>
    <t>42204_令和5年度</t>
  </si>
  <si>
    <t>42204_令和6年度</t>
  </si>
  <si>
    <t>23220_平成2年度</t>
  </si>
  <si>
    <t>23220</t>
  </si>
  <si>
    <t>稲沢市</t>
  </si>
  <si>
    <t>23220_平成17年度</t>
  </si>
  <si>
    <t>23220_平成18年度</t>
  </si>
  <si>
    <t>23220_平成19年度</t>
  </si>
  <si>
    <t>23220_平成20年度</t>
  </si>
  <si>
    <t>23220_平成21年度</t>
  </si>
  <si>
    <t>23220_平成22年度</t>
  </si>
  <si>
    <t>23220_平成23年度</t>
  </si>
  <si>
    <t>23220_平成24年度</t>
  </si>
  <si>
    <t>23220_平成25年度</t>
  </si>
  <si>
    <t>23220_平成26年度</t>
  </si>
  <si>
    <t>23220_平成27年度</t>
  </si>
  <si>
    <t>23220_平成28年度</t>
  </si>
  <si>
    <t>23220_平成29年度</t>
  </si>
  <si>
    <t>23220_平成30年度</t>
  </si>
  <si>
    <t>23220_令和元年度</t>
  </si>
  <si>
    <t>23220_令和2年度</t>
  </si>
  <si>
    <t>23220_令和3年度</t>
  </si>
  <si>
    <t>23220_令和4年度</t>
  </si>
  <si>
    <t>23220_令和5年度</t>
  </si>
  <si>
    <t>23220_令和6年度</t>
  </si>
  <si>
    <t>12211_平成2年度</t>
  </si>
  <si>
    <t>12211</t>
  </si>
  <si>
    <t>成田市</t>
  </si>
  <si>
    <t>12211_平成17年度</t>
  </si>
  <si>
    <t>12211_平成18年度</t>
  </si>
  <si>
    <t>12211_平成19年度</t>
  </si>
  <si>
    <t>12211_平成20年度</t>
  </si>
  <si>
    <t>12211_平成21年度</t>
  </si>
  <si>
    <t>12211_平成22年度</t>
  </si>
  <si>
    <t>12211_平成23年度</t>
  </si>
  <si>
    <t>12211_平成24年度</t>
  </si>
  <si>
    <t>12211_平成25年度</t>
  </si>
  <si>
    <t>12211_平成26年度</t>
  </si>
  <si>
    <t>12211_平成27年度</t>
  </si>
  <si>
    <t>12211_平成28年度</t>
  </si>
  <si>
    <t>12211_平成29年度</t>
  </si>
  <si>
    <t>12211_平成30年度</t>
  </si>
  <si>
    <t>12211_令和元年度</t>
  </si>
  <si>
    <t>12211_令和2年度</t>
  </si>
  <si>
    <t>12211_令和3年度</t>
  </si>
  <si>
    <t>12211_令和4年度</t>
  </si>
  <si>
    <t>12211_令和5年度</t>
  </si>
  <si>
    <t>12211_令和6年度</t>
  </si>
  <si>
    <t>14216_平成2年度</t>
  </si>
  <si>
    <t>14216</t>
  </si>
  <si>
    <t>座間市</t>
  </si>
  <si>
    <t>14216_平成17年度</t>
  </si>
  <si>
    <t>14216_平成18年度</t>
  </si>
  <si>
    <t>14216_平成19年度</t>
  </si>
  <si>
    <t>14216_平成20年度</t>
  </si>
  <si>
    <t>14216_平成21年度</t>
  </si>
  <si>
    <t>14216_平成22年度</t>
  </si>
  <si>
    <t>14216_平成23年度</t>
  </si>
  <si>
    <t>14216_平成24年度</t>
  </si>
  <si>
    <t>14216_平成25年度</t>
  </si>
  <si>
    <t>14216_平成26年度</t>
  </si>
  <si>
    <t>14216_平成27年度</t>
  </si>
  <si>
    <t>14216_平成28年度</t>
  </si>
  <si>
    <t>14216_平成29年度</t>
  </si>
  <si>
    <t>14216_平成30年度</t>
  </si>
  <si>
    <t>14216_令和元年度</t>
  </si>
  <si>
    <t>14216_令和2年度</t>
  </si>
  <si>
    <t>14216_令和3年度</t>
  </si>
  <si>
    <t>14216_令和4年度</t>
  </si>
  <si>
    <t>14216_令和5年度</t>
  </si>
  <si>
    <t>14216_令和6年度</t>
  </si>
  <si>
    <t>12222_平成2年度</t>
  </si>
  <si>
    <t>12222</t>
  </si>
  <si>
    <t>我孫子市</t>
  </si>
  <si>
    <t>12222_平成17年度</t>
  </si>
  <si>
    <t>12222_平成18年度</t>
  </si>
  <si>
    <t>12222_平成19年度</t>
  </si>
  <si>
    <t>12222_平成20年度</t>
  </si>
  <si>
    <t>12222_平成21年度</t>
  </si>
  <si>
    <t>12222_平成22年度</t>
  </si>
  <si>
    <t>12222_平成23年度</t>
  </si>
  <si>
    <t>12222_平成24年度</t>
  </si>
  <si>
    <t>12222_平成25年度</t>
  </si>
  <si>
    <t>12222_平成26年度</t>
  </si>
  <si>
    <t>12222_平成27年度</t>
  </si>
  <si>
    <t>12222_平成28年度</t>
  </si>
  <si>
    <t>12222_平成29年度</t>
  </si>
  <si>
    <t>12222_平成30年度</t>
  </si>
  <si>
    <t>12222_令和元年度</t>
  </si>
  <si>
    <t>12222_令和2年度</t>
  </si>
  <si>
    <t>12222_令和3年度</t>
  </si>
  <si>
    <t>12222_令和4年度</t>
  </si>
  <si>
    <t>12222_令和5年度</t>
  </si>
  <si>
    <t>12222_令和6年度</t>
  </si>
  <si>
    <t>13205_平成2年度</t>
  </si>
  <si>
    <t>13205</t>
  </si>
  <si>
    <t>青梅市</t>
  </si>
  <si>
    <t>13205_平成17年度</t>
  </si>
  <si>
    <t>13205_平成18年度</t>
  </si>
  <si>
    <t>13205_平成19年度</t>
  </si>
  <si>
    <t>13205_平成20年度</t>
  </si>
  <si>
    <t>13205_平成21年度</t>
  </si>
  <si>
    <t>13205_平成22年度</t>
  </si>
  <si>
    <t>13205_平成23年度</t>
  </si>
  <si>
    <t>13205_平成24年度</t>
  </si>
  <si>
    <t>13205_平成25年度</t>
  </si>
  <si>
    <t>13205_平成26年度</t>
  </si>
  <si>
    <t>13205_平成27年度</t>
  </si>
  <si>
    <t>13205_平成28年度</t>
  </si>
  <si>
    <t>13205_平成29年度</t>
  </si>
  <si>
    <t>13205_平成30年度</t>
  </si>
  <si>
    <t>13205_令和元年度</t>
  </si>
  <si>
    <t>13205_令和2年度</t>
  </si>
  <si>
    <t>13205_令和3年度</t>
  </si>
  <si>
    <t>13205_令和4年度</t>
  </si>
  <si>
    <t>13205_令和5年度</t>
  </si>
  <si>
    <t>13205_令和6年度</t>
  </si>
  <si>
    <t>13214_平成2年度</t>
  </si>
  <si>
    <t>13214</t>
  </si>
  <si>
    <t>国分寺市</t>
  </si>
  <si>
    <t>13214_平成17年度</t>
  </si>
  <si>
    <t>13214_平成18年度</t>
  </si>
  <si>
    <t>13214_平成19年度</t>
  </si>
  <si>
    <t>13214_平成20年度</t>
  </si>
  <si>
    <t>13214_平成21年度</t>
  </si>
  <si>
    <t>13214_平成22年度</t>
  </si>
  <si>
    <t>13214_平成23年度</t>
  </si>
  <si>
    <t>13214_平成24年度</t>
  </si>
  <si>
    <t>13214_平成25年度</t>
  </si>
  <si>
    <t>13214_平成26年度</t>
  </si>
  <si>
    <t>13214_平成27年度</t>
  </si>
  <si>
    <t>13214_平成28年度</t>
  </si>
  <si>
    <t>13214_平成29年度</t>
  </si>
  <si>
    <t>13214_平成30年度</t>
  </si>
  <si>
    <t>13214_令和元年度</t>
  </si>
  <si>
    <t>13214_令和2年度</t>
  </si>
  <si>
    <t>13214_令和3年度</t>
  </si>
  <si>
    <t>13214_令和4年度</t>
  </si>
  <si>
    <t>13214_令和5年度</t>
  </si>
  <si>
    <t>13214_令和6年度</t>
  </si>
  <si>
    <t>34205_平成2年度</t>
  </si>
  <si>
    <t>34205</t>
  </si>
  <si>
    <t>尾道市</t>
  </si>
  <si>
    <t>34205_平成17年度</t>
  </si>
  <si>
    <t>34205_平成18年度</t>
  </si>
  <si>
    <t>34205_平成19年度</t>
  </si>
  <si>
    <t>34205_平成20年度</t>
  </si>
  <si>
    <t>34205_平成21年度</t>
  </si>
  <si>
    <t>34205_平成22年度</t>
  </si>
  <si>
    <t>34205_平成23年度</t>
  </si>
  <si>
    <t>34205_平成24年度</t>
  </si>
  <si>
    <t>34205_平成25年度</t>
  </si>
  <si>
    <t>34205_平成26年度</t>
  </si>
  <si>
    <t>34205_平成27年度</t>
  </si>
  <si>
    <t>34205_平成28年度</t>
  </si>
  <si>
    <t>34205_平成29年度</t>
  </si>
  <si>
    <t>34205_平成30年度</t>
  </si>
  <si>
    <t>34205_令和元年度</t>
  </si>
  <si>
    <t>34205_令和2年度</t>
  </si>
  <si>
    <t>34205_令和3年度</t>
  </si>
  <si>
    <t>34205_令和4年度</t>
  </si>
  <si>
    <t>34205_令和5年度</t>
  </si>
  <si>
    <t>34205_令和6年度</t>
  </si>
  <si>
    <t>22207_平成2年度</t>
  </si>
  <si>
    <t>22207</t>
  </si>
  <si>
    <t>富士宮市</t>
  </si>
  <si>
    <t>22207_平成17年度</t>
  </si>
  <si>
    <t>22207_平成18年度</t>
  </si>
  <si>
    <t>22207_平成19年度</t>
  </si>
  <si>
    <t>22207_平成20年度</t>
  </si>
  <si>
    <t>22207_平成21年度</t>
  </si>
  <si>
    <t>22207_平成22年度</t>
  </si>
  <si>
    <t>22207_平成23年度</t>
  </si>
  <si>
    <t>22207_平成24年度</t>
  </si>
  <si>
    <t>22207_平成25年度</t>
  </si>
  <si>
    <t>22207_平成26年度</t>
  </si>
  <si>
    <t>22207_平成27年度</t>
  </si>
  <si>
    <t>22207_平成28年度</t>
  </si>
  <si>
    <t>22207_平成29年度</t>
  </si>
  <si>
    <t>22207_平成30年度</t>
  </si>
  <si>
    <t>22207_令和元年度</t>
  </si>
  <si>
    <t>22207_令和2年度</t>
  </si>
  <si>
    <t>22207_令和3年度</t>
  </si>
  <si>
    <t>22207_令和4年度</t>
  </si>
  <si>
    <t>22207_令和5年度</t>
  </si>
  <si>
    <t>22207_令和6年度</t>
  </si>
  <si>
    <t>23204_平成2年度</t>
  </si>
  <si>
    <t>23204</t>
  </si>
  <si>
    <t>瀬戸市</t>
  </si>
  <si>
    <t>23204_平成17年度</t>
  </si>
  <si>
    <t>23204_平成18年度</t>
  </si>
  <si>
    <t>23204_平成19年度</t>
  </si>
  <si>
    <t>23204_平成20年度</t>
  </si>
  <si>
    <t>23204_平成21年度</t>
  </si>
  <si>
    <t>23204_平成22年度</t>
  </si>
  <si>
    <t>23204_平成23年度</t>
  </si>
  <si>
    <t>23204_平成24年度</t>
  </si>
  <si>
    <t>23204_平成25年度</t>
  </si>
  <si>
    <t>23204_平成26年度</t>
  </si>
  <si>
    <t>23204_平成27年度</t>
  </si>
  <si>
    <t>23204_平成28年度</t>
  </si>
  <si>
    <t>23204_平成29年度</t>
  </si>
  <si>
    <t>23204_平成30年度</t>
  </si>
  <si>
    <t>23204_令和元年度</t>
  </si>
  <si>
    <t>23204_令和2年度</t>
  </si>
  <si>
    <t>23204_令和3年度</t>
  </si>
  <si>
    <t>23204_令和4年度</t>
  </si>
  <si>
    <t>23204_令和5年度</t>
  </si>
  <si>
    <t>23204_令和6年度</t>
  </si>
  <si>
    <t>35208_平成2年度</t>
  </si>
  <si>
    <t>35208</t>
  </si>
  <si>
    <t>岩国市</t>
  </si>
  <si>
    <t>35208_平成17年度</t>
  </si>
  <si>
    <t>35208_平成18年度</t>
  </si>
  <si>
    <t>35208_平成19年度</t>
  </si>
  <si>
    <t>35208_平成20年度</t>
  </si>
  <si>
    <t>35208_平成21年度</t>
  </si>
  <si>
    <t>35208_平成22年度</t>
  </si>
  <si>
    <t>35208_平成23年度</t>
  </si>
  <si>
    <t>35208_平成24年度</t>
  </si>
  <si>
    <t>35208_平成25年度</t>
  </si>
  <si>
    <t>35208_平成26年度</t>
  </si>
  <si>
    <t>35208_平成27年度</t>
  </si>
  <si>
    <t>35208_平成28年度</t>
  </si>
  <si>
    <t>35208_平成29年度</t>
  </si>
  <si>
    <t>35208_平成30年度</t>
  </si>
  <si>
    <t>35208_令和元年度</t>
  </si>
  <si>
    <t>35208_令和2年度</t>
  </si>
  <si>
    <t>35208_令和3年度</t>
  </si>
  <si>
    <t>35208_令和4年度</t>
  </si>
  <si>
    <t>35208_令和5年度</t>
  </si>
  <si>
    <t>35208_令和6年度</t>
  </si>
  <si>
    <t>47213_平成2年度</t>
  </si>
  <si>
    <t>47213</t>
  </si>
  <si>
    <t>うるま市</t>
  </si>
  <si>
    <t>47213_平成17年度</t>
  </si>
  <si>
    <t>47213_平成18年度</t>
  </si>
  <si>
    <t>47213_平成19年度</t>
  </si>
  <si>
    <t>47213_平成20年度</t>
  </si>
  <si>
    <t>47213_平成21年度</t>
  </si>
  <si>
    <t>47213_平成22年度</t>
  </si>
  <si>
    <t>47213_平成23年度</t>
  </si>
  <si>
    <t>47213_平成24年度</t>
  </si>
  <si>
    <t>47213_平成25年度</t>
  </si>
  <si>
    <t>47213_平成26年度</t>
  </si>
  <si>
    <t>47213_平成27年度</t>
  </si>
  <si>
    <t>47213_平成28年度</t>
  </si>
  <si>
    <t>47213_平成29年度</t>
  </si>
  <si>
    <t>47213_平成30年度</t>
  </si>
  <si>
    <t>47213_令和元年度</t>
  </si>
  <si>
    <t>47213_令和2年度</t>
  </si>
  <si>
    <t>47213_令和3年度</t>
  </si>
  <si>
    <t>47213_令和4年度</t>
  </si>
  <si>
    <t>47213_令和5年度</t>
  </si>
  <si>
    <t>47213_令和6年度</t>
  </si>
  <si>
    <t>40205_平成2年度</t>
  </si>
  <si>
    <t>40205</t>
  </si>
  <si>
    <t>飯塚市</t>
  </si>
  <si>
    <t>40205_平成17年度</t>
  </si>
  <si>
    <t>40205_平成18年度</t>
  </si>
  <si>
    <t>40205_平成19年度</t>
  </si>
  <si>
    <t>40205_平成20年度</t>
  </si>
  <si>
    <t>40205_平成21年度</t>
  </si>
  <si>
    <t>40205_平成22年度</t>
  </si>
  <si>
    <t>40205_平成23年度</t>
  </si>
  <si>
    <t>40205_平成24年度</t>
  </si>
  <si>
    <t>40205_平成25年度</t>
  </si>
  <si>
    <t>40205_平成26年度</t>
  </si>
  <si>
    <t>40205_平成27年度</t>
  </si>
  <si>
    <t>40205_平成28年度</t>
  </si>
  <si>
    <t>40205_平成29年度</t>
  </si>
  <si>
    <t>40205_平成30年度</t>
  </si>
  <si>
    <t>40205_令和元年度</t>
  </si>
  <si>
    <t>40205_令和2年度</t>
  </si>
  <si>
    <t>40205_令和3年度</t>
  </si>
  <si>
    <t>40205_令和4年度</t>
  </si>
  <si>
    <t>40205_令和5年度</t>
  </si>
  <si>
    <t>40205_令和6年度</t>
  </si>
  <si>
    <t>13210_平成2年度</t>
  </si>
  <si>
    <t>13210</t>
  </si>
  <si>
    <t>小金井市</t>
  </si>
  <si>
    <t>13210_平成17年度</t>
  </si>
  <si>
    <t>13210_平成18年度</t>
  </si>
  <si>
    <t>13210_平成19年度</t>
  </si>
  <si>
    <t>13210_平成20年度</t>
  </si>
  <si>
    <t>13210_平成21年度</t>
  </si>
  <si>
    <t>13210_平成22年度</t>
  </si>
  <si>
    <t>13210_平成23年度</t>
  </si>
  <si>
    <t>13210_平成24年度</t>
  </si>
  <si>
    <t>13210_平成25年度</t>
  </si>
  <si>
    <t>13210_平成26年度</t>
  </si>
  <si>
    <t>13210_平成27年度</t>
  </si>
  <si>
    <t>13210_平成28年度</t>
  </si>
  <si>
    <t>13210_平成29年度</t>
  </si>
  <si>
    <t>13210_平成30年度</t>
  </si>
  <si>
    <t>13210_令和元年度</t>
  </si>
  <si>
    <t>13210_令和2年度</t>
  </si>
  <si>
    <t>13210_令和3年度</t>
  </si>
  <si>
    <t>13210_令和4年度</t>
  </si>
  <si>
    <t>13210_令和5年度</t>
  </si>
  <si>
    <t>13210_令和6年度</t>
  </si>
  <si>
    <t>46218_平成2年度</t>
  </si>
  <si>
    <t>46218</t>
  </si>
  <si>
    <t>霧島市</t>
  </si>
  <si>
    <t>46218_平成17年度</t>
  </si>
  <si>
    <t>46218_平成18年度</t>
  </si>
  <si>
    <t>46218_平成19年度</t>
  </si>
  <si>
    <t>46218_平成20年度</t>
  </si>
  <si>
    <t>46218_平成21年度</t>
  </si>
  <si>
    <t>46218_平成22年度</t>
  </si>
  <si>
    <t>46218_平成23年度</t>
  </si>
  <si>
    <t>46218_平成24年度</t>
  </si>
  <si>
    <t>46218_平成25年度</t>
  </si>
  <si>
    <t>46218_平成26年度</t>
  </si>
  <si>
    <t>46218_平成27年度</t>
  </si>
  <si>
    <t>46218_平成28年度</t>
  </si>
  <si>
    <t>46218_平成29年度</t>
  </si>
  <si>
    <t>46218_平成30年度</t>
  </si>
  <si>
    <t>46218_令和元年度</t>
  </si>
  <si>
    <t>46218_令和2年度</t>
  </si>
  <si>
    <t>46218_令和3年度</t>
  </si>
  <si>
    <t>46218_令和4年度</t>
  </si>
  <si>
    <t>46218_令和5年度</t>
  </si>
  <si>
    <t>46218_令和6年度</t>
  </si>
  <si>
    <t>04215_平成2年度</t>
  </si>
  <si>
    <t>04215</t>
  </si>
  <si>
    <t>大崎市</t>
  </si>
  <si>
    <t>04215_平成17年度</t>
  </si>
  <si>
    <t>04215_平成18年度</t>
  </si>
  <si>
    <t>04215_平成19年度</t>
  </si>
  <si>
    <t>04215_平成20年度</t>
  </si>
  <si>
    <t>04215_平成21年度</t>
  </si>
  <si>
    <t>04215_平成22年度</t>
  </si>
  <si>
    <t>04215_平成23年度</t>
  </si>
  <si>
    <t>04215_平成24年度</t>
  </si>
  <si>
    <t>04215_平成25年度</t>
  </si>
  <si>
    <t>04215_平成26年度</t>
  </si>
  <si>
    <t>04215_平成27年度</t>
  </si>
  <si>
    <t>04215_平成28年度</t>
  </si>
  <si>
    <t>04215_平成29年度</t>
  </si>
  <si>
    <t>04215_平成30年度</t>
  </si>
  <si>
    <t>04215_令和元年度</t>
  </si>
  <si>
    <t>04215_令和2年度</t>
  </si>
  <si>
    <t>04215_令和3年度</t>
  </si>
  <si>
    <t>04215_令和4年度</t>
  </si>
  <si>
    <t>04215_令和5年度</t>
  </si>
  <si>
    <t>04215_令和6年度</t>
  </si>
  <si>
    <t>43202_平成2年度</t>
  </si>
  <si>
    <t>43202</t>
  </si>
  <si>
    <t>八代市</t>
  </si>
  <si>
    <t>43202_平成17年度</t>
  </si>
  <si>
    <t>43202_平成18年度</t>
  </si>
  <si>
    <t>43202_平成19年度</t>
  </si>
  <si>
    <t>43202_平成20年度</t>
  </si>
  <si>
    <t>43202_平成21年度</t>
  </si>
  <si>
    <t>43202_平成22年度</t>
  </si>
  <si>
    <t>43202_平成23年度</t>
  </si>
  <si>
    <t>43202_平成24年度</t>
  </si>
  <si>
    <t>43202_平成25年度</t>
  </si>
  <si>
    <t>43202_平成26年度</t>
  </si>
  <si>
    <t>43202_平成27年度</t>
  </si>
  <si>
    <t>43202_平成28年度</t>
  </si>
  <si>
    <t>43202_平成29年度</t>
  </si>
  <si>
    <t>43202_平成30年度</t>
  </si>
  <si>
    <t>43202_令和元年度</t>
  </si>
  <si>
    <t>43202_令和2年度</t>
  </si>
  <si>
    <t>43202_令和3年度</t>
  </si>
  <si>
    <t>43202_令和4年度</t>
  </si>
  <si>
    <t>43202_令和5年度</t>
  </si>
  <si>
    <t>43202_令和6年度</t>
  </si>
  <si>
    <t>24203_平成2年度</t>
  </si>
  <si>
    <t>24203</t>
  </si>
  <si>
    <t>伊勢市</t>
  </si>
  <si>
    <t>24203_平成17年度</t>
  </si>
  <si>
    <t>24203_平成18年度</t>
  </si>
  <si>
    <t>24203_平成19年度</t>
  </si>
  <si>
    <t>24203_平成20年度</t>
  </si>
  <si>
    <t>24203_平成21年度</t>
  </si>
  <si>
    <t>24203_平成22年度</t>
  </si>
  <si>
    <t>24203_平成23年度</t>
  </si>
  <si>
    <t>24203_平成24年度</t>
  </si>
  <si>
    <t>24203_平成25年度</t>
  </si>
  <si>
    <t>24203_平成26年度</t>
  </si>
  <si>
    <t>24203_平成27年度</t>
  </si>
  <si>
    <t>24203_平成28年度</t>
  </si>
  <si>
    <t>24203_平成29年度</t>
  </si>
  <si>
    <t>24203_平成30年度</t>
  </si>
  <si>
    <t>24203_令和元年度</t>
  </si>
  <si>
    <t>24203_令和2年度</t>
  </si>
  <si>
    <t>24203_令和3年度</t>
  </si>
  <si>
    <t>24203_令和4年度</t>
  </si>
  <si>
    <t>24203_令和5年度</t>
  </si>
  <si>
    <t>24203_令和6年度</t>
  </si>
  <si>
    <t>29205_平成2年度</t>
  </si>
  <si>
    <t>29205</t>
  </si>
  <si>
    <t>橿原市</t>
  </si>
  <si>
    <t>29205_平成17年度</t>
  </si>
  <si>
    <t>29205_平成18年度</t>
  </si>
  <si>
    <t>29205_平成19年度</t>
  </si>
  <si>
    <t>29205_平成20年度</t>
  </si>
  <si>
    <t>29205_平成21年度</t>
  </si>
  <si>
    <t>29205_平成22年度</t>
  </si>
  <si>
    <t>29205_平成23年度</t>
  </si>
  <si>
    <t>29205_平成24年度</t>
  </si>
  <si>
    <t>29205_平成25年度</t>
  </si>
  <si>
    <t>29205_平成26年度</t>
  </si>
  <si>
    <t>29205_平成27年度</t>
  </si>
  <si>
    <t>29205_平成28年度</t>
  </si>
  <si>
    <t>29205_平成29年度</t>
  </si>
  <si>
    <t>29205_平成30年度</t>
  </si>
  <si>
    <t>29205_令和元年度</t>
  </si>
  <si>
    <t>29205_令和2年度</t>
  </si>
  <si>
    <t>29205_令和3年度</t>
  </si>
  <si>
    <t>29205_令和4年度</t>
  </si>
  <si>
    <t>29205_令和5年度</t>
  </si>
  <si>
    <t>29205_令和6年度</t>
  </si>
  <si>
    <t>06203_平成2年度</t>
  </si>
  <si>
    <t>06203</t>
  </si>
  <si>
    <t>鶴岡市</t>
  </si>
  <si>
    <t>06203_平成17年度</t>
  </si>
  <si>
    <t>06203_平成18年度</t>
  </si>
  <si>
    <t>06203_平成19年度</t>
  </si>
  <si>
    <t>06203_平成20年度</t>
  </si>
  <si>
    <t>06203_平成21年度</t>
  </si>
  <si>
    <t>06203_平成22年度</t>
  </si>
  <si>
    <t>06203_平成23年度</t>
  </si>
  <si>
    <t>06203_平成24年度</t>
  </si>
  <si>
    <t>06203_平成25年度</t>
  </si>
  <si>
    <t>06203_平成26年度</t>
  </si>
  <si>
    <t>06203_平成27年度</t>
  </si>
  <si>
    <t>06203_平成28年度</t>
  </si>
  <si>
    <t>06203_平成29年度</t>
  </si>
  <si>
    <t>06203_平成30年度</t>
  </si>
  <si>
    <t>06203_令和元年度</t>
  </si>
  <si>
    <t>06203_令和2年度</t>
  </si>
  <si>
    <t>06203_令和3年度</t>
  </si>
  <si>
    <t>06203_令和4年度</t>
  </si>
  <si>
    <t>06203_令和5年度</t>
  </si>
  <si>
    <t>06203_令和6年度</t>
  </si>
  <si>
    <t>01217_平成2年度</t>
  </si>
  <si>
    <t>01217_平成17年度</t>
  </si>
  <si>
    <t>01217_平成18年度</t>
  </si>
  <si>
    <t>01217_平成19年度</t>
  </si>
  <si>
    <t>01217_平成20年度</t>
  </si>
  <si>
    <t>01217_平成21年度</t>
  </si>
  <si>
    <t>01217_平成22年度</t>
  </si>
  <si>
    <t>01217_平成23年度</t>
  </si>
  <si>
    <t>01217_平成24年度</t>
  </si>
  <si>
    <t>01217_平成25年度</t>
  </si>
  <si>
    <t>01217_平成26年度</t>
  </si>
  <si>
    <t>01217_平成27年度</t>
  </si>
  <si>
    <t>01217_平成28年度</t>
  </si>
  <si>
    <t>01217_平成29年度</t>
  </si>
  <si>
    <t>01217_平成30年度</t>
  </si>
  <si>
    <t>01217_令和元年度</t>
  </si>
  <si>
    <t>01217_令和2年度</t>
  </si>
  <si>
    <t>01217_令和3年度</t>
  </si>
  <si>
    <t>01217_令和5年度</t>
  </si>
  <si>
    <t>11217_平成2年度</t>
  </si>
  <si>
    <t>11217</t>
  </si>
  <si>
    <t>鴻巣市</t>
  </si>
  <si>
    <t>11217_平成17年度</t>
  </si>
  <si>
    <t>11217_平成18年度</t>
  </si>
  <si>
    <t>11217_平成19年度</t>
  </si>
  <si>
    <t>11217_平成20年度</t>
  </si>
  <si>
    <t>11217_平成21年度</t>
  </si>
  <si>
    <t>11217_平成22年度</t>
  </si>
  <si>
    <t>11217_平成23年度</t>
  </si>
  <si>
    <t>11217_平成24年度</t>
  </si>
  <si>
    <t>11217_平成25年度</t>
  </si>
  <si>
    <t>11217_平成26年度</t>
  </si>
  <si>
    <t>11217_平成27年度</t>
  </si>
  <si>
    <t>11217_平成28年度</t>
  </si>
  <si>
    <t>11217_平成29年度</t>
  </si>
  <si>
    <t>11217_平成30年度</t>
  </si>
  <si>
    <t>11217_令和元年度</t>
  </si>
  <si>
    <t>11217_令和2年度</t>
  </si>
  <si>
    <t>11217_令和3年度</t>
  </si>
  <si>
    <t>11217_令和4年度</t>
  </si>
  <si>
    <t>11217_令和5年度</t>
  </si>
  <si>
    <t>11217_令和6年度</t>
  </si>
  <si>
    <t>29209_平成2年度</t>
  </si>
  <si>
    <t>29209</t>
  </si>
  <si>
    <t>生駒市</t>
  </si>
  <si>
    <t>29209_平成17年度</t>
  </si>
  <si>
    <t>29209_平成18年度</t>
  </si>
  <si>
    <t>29209_平成19年度</t>
  </si>
  <si>
    <t>29209_平成20年度</t>
  </si>
  <si>
    <t>29209_平成21年度</t>
  </si>
  <si>
    <t>29209_平成22年度</t>
  </si>
  <si>
    <t>29209_平成23年度</t>
  </si>
  <si>
    <t>29209_平成24年度</t>
  </si>
  <si>
    <t>29209_平成25年度</t>
  </si>
  <si>
    <t>29209_平成26年度</t>
  </si>
  <si>
    <t>29209_平成27年度</t>
  </si>
  <si>
    <t>29209_平成28年度</t>
  </si>
  <si>
    <t>29209_平成29年度</t>
  </si>
  <si>
    <t>29209_平成30年度</t>
  </si>
  <si>
    <t>29209_令和元年度</t>
  </si>
  <si>
    <t>29209_令和2年度</t>
  </si>
  <si>
    <t>29209_令和3年度</t>
  </si>
  <si>
    <t>29209_令和4年度</t>
  </si>
  <si>
    <t>29209_令和5年度</t>
  </si>
  <si>
    <t>29209_令和6年度</t>
  </si>
  <si>
    <t>23205_平成2年度</t>
  </si>
  <si>
    <t>23205</t>
  </si>
  <si>
    <t>半田市</t>
  </si>
  <si>
    <t>23205_平成17年度</t>
  </si>
  <si>
    <t>23205_平成18年度</t>
  </si>
  <si>
    <t>23205_平成19年度</t>
  </si>
  <si>
    <t>23205_平成20年度</t>
  </si>
  <si>
    <t>23205_平成21年度</t>
  </si>
  <si>
    <t>23205_平成22年度</t>
  </si>
  <si>
    <t>23205_平成23年度</t>
  </si>
  <si>
    <t>23205_平成24年度</t>
  </si>
  <si>
    <t>23205_平成25年度</t>
  </si>
  <si>
    <t>23205_平成26年度</t>
  </si>
  <si>
    <t>23205_平成27年度</t>
  </si>
  <si>
    <t>23205_平成28年度</t>
  </si>
  <si>
    <t>23205_平成29年度</t>
  </si>
  <si>
    <t>23205_平成30年度</t>
  </si>
  <si>
    <t>23205_令和元年度</t>
  </si>
  <si>
    <t>23205_令和2年度</t>
  </si>
  <si>
    <t>23205_令和3年度</t>
  </si>
  <si>
    <t>23205_令和4年度</t>
  </si>
  <si>
    <t>23205_令和5年度</t>
  </si>
  <si>
    <t>23205_令和6年度</t>
  </si>
  <si>
    <t>27223_平成2年度</t>
  </si>
  <si>
    <t>27223</t>
  </si>
  <si>
    <t>門真市</t>
  </si>
  <si>
    <t>27223_平成17年度</t>
  </si>
  <si>
    <t>27223_平成18年度</t>
  </si>
  <si>
    <t>27223_平成19年度</t>
  </si>
  <si>
    <t>27223_平成20年度</t>
  </si>
  <si>
    <t>27223_平成21年度</t>
  </si>
  <si>
    <t>27223_平成22年度</t>
  </si>
  <si>
    <t>27223_平成23年度</t>
  </si>
  <si>
    <t>27223_平成24年度</t>
  </si>
  <si>
    <t>27223_平成25年度</t>
  </si>
  <si>
    <t>27223_平成26年度</t>
  </si>
  <si>
    <t>27223_平成27年度</t>
  </si>
  <si>
    <t>27223_平成28年度</t>
  </si>
  <si>
    <t>27223_平成29年度</t>
  </si>
  <si>
    <t>27223_平成30年度</t>
  </si>
  <si>
    <t>27223_令和元年度</t>
  </si>
  <si>
    <t>27223_令和2年度</t>
  </si>
  <si>
    <t>27223_令和3年度</t>
  </si>
  <si>
    <t>27223_令和4年度</t>
  </si>
  <si>
    <t>27223_令和5年度</t>
  </si>
  <si>
    <t>27223_令和6年度</t>
  </si>
  <si>
    <t>27217_平成2年度</t>
  </si>
  <si>
    <t>27217</t>
  </si>
  <si>
    <t>松原市</t>
  </si>
  <si>
    <t>27217_平成17年度</t>
  </si>
  <si>
    <t>27217_平成18年度</t>
  </si>
  <si>
    <t>27217_平成19年度</t>
  </si>
  <si>
    <t>27217_平成20年度</t>
  </si>
  <si>
    <t>27217_平成21年度</t>
  </si>
  <si>
    <t>27217_平成22年度</t>
  </si>
  <si>
    <t>27217_平成23年度</t>
  </si>
  <si>
    <t>27217_平成24年度</t>
  </si>
  <si>
    <t>27217_平成25年度</t>
  </si>
  <si>
    <t>27217_平成26年度</t>
  </si>
  <si>
    <t>27217_平成27年度</t>
  </si>
  <si>
    <t>27217_平成28年度</t>
  </si>
  <si>
    <t>27217_平成29年度</t>
  </si>
  <si>
    <t>27217_平成30年度</t>
  </si>
  <si>
    <t>27217_令和元年度</t>
  </si>
  <si>
    <t>27217_令和2年度</t>
  </si>
  <si>
    <t>27217_令和3年度</t>
  </si>
  <si>
    <t>27217_令和4年度</t>
  </si>
  <si>
    <t>27217_令和5年度</t>
  </si>
  <si>
    <t>27217_令和6年度</t>
  </si>
  <si>
    <t>12441</t>
  </si>
  <si>
    <t>大多喜町</t>
  </si>
  <si>
    <t>12441_令和4年度</t>
  </si>
  <si>
    <t>12441_令和6年度</t>
  </si>
  <si>
    <t>12322</t>
  </si>
  <si>
    <t>酒々井町</t>
  </si>
  <si>
    <t>12322_令和4年度</t>
  </si>
  <si>
    <t>12322_令和6年度</t>
  </si>
  <si>
    <t>12329</t>
  </si>
  <si>
    <t>栄町</t>
  </si>
  <si>
    <t>12329_令和4年度</t>
  </si>
  <si>
    <t>12329_令和6年度</t>
  </si>
  <si>
    <t>12236</t>
  </si>
  <si>
    <t>香取市</t>
  </si>
  <si>
    <t>12236_令和4年度</t>
  </si>
  <si>
    <t>12236_令和6年度</t>
  </si>
  <si>
    <t>12213</t>
  </si>
  <si>
    <t>東金市</t>
  </si>
  <si>
    <t>12213_令和4年度</t>
  </si>
  <si>
    <t>12213_令和6年度</t>
  </si>
  <si>
    <t>12202</t>
  </si>
  <si>
    <t>銚子市</t>
  </si>
  <si>
    <t>12202_令和4年度</t>
  </si>
  <si>
    <t>12202_令和6年度</t>
  </si>
  <si>
    <t>12205</t>
  </si>
  <si>
    <t>館山市</t>
  </si>
  <si>
    <t>12205_令和4年度</t>
  </si>
  <si>
    <t>12205_令和6年度</t>
  </si>
  <si>
    <t>12426</t>
  </si>
  <si>
    <t>長柄町</t>
  </si>
  <si>
    <t>12426_令和4年度</t>
  </si>
  <si>
    <t>12426_令和6年度</t>
  </si>
  <si>
    <t>12347</t>
  </si>
  <si>
    <t>多古町</t>
  </si>
  <si>
    <t>12347_令和4年度</t>
  </si>
  <si>
    <t>12347_令和6年度</t>
  </si>
  <si>
    <t>12423</t>
  </si>
  <si>
    <t>長生村</t>
  </si>
  <si>
    <t>12423_令和4年度</t>
  </si>
  <si>
    <t>12423_令和6年度</t>
  </si>
  <si>
    <t>12403</t>
  </si>
  <si>
    <t>九十九里町</t>
  </si>
  <si>
    <t>12403_令和4年度</t>
  </si>
  <si>
    <t>12403_令和6年度</t>
  </si>
  <si>
    <t>12427</t>
  </si>
  <si>
    <t>長南町</t>
  </si>
  <si>
    <t>12427_令和4年度</t>
  </si>
  <si>
    <t>12427_令和6年度</t>
  </si>
  <si>
    <t>12443</t>
  </si>
  <si>
    <t>御宿町</t>
  </si>
  <si>
    <t>12443_令和4年度</t>
  </si>
  <si>
    <t>12443_令和6年度</t>
  </si>
  <si>
    <t>12342</t>
  </si>
  <si>
    <t>神崎町</t>
  </si>
  <si>
    <t>12342_令和4年度</t>
  </si>
  <si>
    <t>12342_令和6年度</t>
  </si>
  <si>
    <t>12218</t>
  </si>
  <si>
    <t>勝浦市</t>
  </si>
  <si>
    <t>12218_令和4年度</t>
  </si>
  <si>
    <t>12218_令和6年度</t>
  </si>
  <si>
    <t>12424</t>
  </si>
  <si>
    <t>白子町</t>
  </si>
  <si>
    <t>12424_令和4年度</t>
  </si>
  <si>
    <t>12424_令和6年度</t>
  </si>
  <si>
    <t>12410</t>
  </si>
  <si>
    <t>横芝光町</t>
  </si>
  <si>
    <t>12410_令和4年度</t>
  </si>
  <si>
    <t>12410_令和6年度</t>
  </si>
  <si>
    <t>12220</t>
  </si>
  <si>
    <t>流山市</t>
  </si>
  <si>
    <t>12220_令和4年度</t>
  </si>
  <si>
    <t>12220_令和6年度</t>
  </si>
  <si>
    <t>12221</t>
  </si>
  <si>
    <t>八千代市</t>
  </si>
  <si>
    <t>12221_令和4年度</t>
  </si>
  <si>
    <t>12221_令和6年度</t>
  </si>
  <si>
    <t>12233</t>
  </si>
  <si>
    <t>富里市</t>
  </si>
  <si>
    <t>12233_令和4年度</t>
  </si>
  <si>
    <t>12233_令和6年度</t>
  </si>
  <si>
    <t>12349</t>
  </si>
  <si>
    <t>東庄町</t>
  </si>
  <si>
    <t>12349_令和4年度</t>
  </si>
  <si>
    <t>12349_令和6年度</t>
  </si>
  <si>
    <t>12421</t>
  </si>
  <si>
    <t>一宮町</t>
  </si>
  <si>
    <t>12421_令和4年度</t>
  </si>
  <si>
    <t>12421_令和6年度</t>
  </si>
  <si>
    <t>12210</t>
  </si>
  <si>
    <t>茂原市</t>
  </si>
  <si>
    <t>12210_令和4年度</t>
  </si>
  <si>
    <t>12210_令和6年度</t>
  </si>
  <si>
    <t>12225</t>
  </si>
  <si>
    <t>君津市</t>
  </si>
  <si>
    <t>12225_令和4年度</t>
  </si>
  <si>
    <t>12225_令和6年度</t>
  </si>
  <si>
    <t>12230</t>
  </si>
  <si>
    <t>八街市</t>
  </si>
  <si>
    <t>12230_令和4年度</t>
  </si>
  <si>
    <t>12230_令和6年度</t>
  </si>
  <si>
    <t>12229</t>
  </si>
  <si>
    <t>袖ケ浦市</t>
  </si>
  <si>
    <t>12229_令和4年度</t>
  </si>
  <si>
    <t>12229_令和6年度</t>
  </si>
  <si>
    <t>12215</t>
  </si>
  <si>
    <t>旭市</t>
  </si>
  <si>
    <t>12215_令和4年度</t>
  </si>
  <si>
    <t>12215_令和6年度</t>
  </si>
  <si>
    <t>12232</t>
  </si>
  <si>
    <t>白井市</t>
  </si>
  <si>
    <t>12232_令和4年度</t>
  </si>
  <si>
    <t>12232_令和6年度</t>
  </si>
  <si>
    <t>12237</t>
  </si>
  <si>
    <t>山武市</t>
  </si>
  <si>
    <t>12237_令和4年度</t>
  </si>
  <si>
    <t>12237_令和6年度</t>
  </si>
  <si>
    <t>12239</t>
  </si>
  <si>
    <t>大網白里市</t>
  </si>
  <si>
    <t>12239_令和4年度</t>
  </si>
  <si>
    <t>12239_令和6年度</t>
  </si>
  <si>
    <t>12226</t>
  </si>
  <si>
    <t>富津市</t>
  </si>
  <si>
    <t>12226_令和4年度</t>
  </si>
  <si>
    <t>12226_令和6年度</t>
  </si>
  <si>
    <t>12238</t>
  </si>
  <si>
    <t>いすみ市</t>
  </si>
  <si>
    <t>12238_令和4年度</t>
  </si>
  <si>
    <t>12238_令和6年度</t>
  </si>
  <si>
    <t>12234</t>
  </si>
  <si>
    <t>南房総市</t>
  </si>
  <si>
    <t>12234_令和4年度</t>
  </si>
  <si>
    <t>12234_令和6年度</t>
  </si>
  <si>
    <t>12235</t>
  </si>
  <si>
    <t>匝瑳市</t>
  </si>
  <si>
    <t>12235_令和4年度</t>
  </si>
  <si>
    <t>12235_令和6年度</t>
  </si>
  <si>
    <t>12208</t>
  </si>
  <si>
    <t>野田市</t>
  </si>
  <si>
    <t>12208_令和4年度</t>
  </si>
  <si>
    <t>12208_令和6年度</t>
  </si>
  <si>
    <t>12206</t>
  </si>
  <si>
    <t>木更津市</t>
  </si>
  <si>
    <t>12206_令和4年度</t>
  </si>
  <si>
    <t>12206_令和6年度</t>
  </si>
  <si>
    <t>12207</t>
  </si>
  <si>
    <t>松戸市</t>
  </si>
  <si>
    <t>12207_令和4年度</t>
  </si>
  <si>
    <t>12207_令和6年度</t>
  </si>
  <si>
    <t>12203</t>
  </si>
  <si>
    <t>市川市</t>
  </si>
  <si>
    <t>12203_令和4年度</t>
  </si>
  <si>
    <t>12203_令和6年度</t>
  </si>
  <si>
    <t>12217</t>
  </si>
  <si>
    <t>柏市</t>
  </si>
  <si>
    <t>12217_令和4年度</t>
  </si>
  <si>
    <t>12217_令和6年度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</si>
  <si>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</si>
  <si>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</si>
  <si>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</si>
  <si>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</si>
  <si>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</si>
  <si>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</si>
  <si>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</si>
  <si>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</si>
  <si>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</si>
  <si>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</si>
  <si>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</si>
  <si>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</si>
  <si>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</si>
  <si>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</si>
  <si>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</si>
  <si>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</si>
  <si>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</si>
  <si>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</si>
  <si>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</si>
  <si>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</si>
  <si>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</si>
  <si>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</si>
  <si>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</si>
  <si>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12222_令和7年度</t>
  </si>
  <si>
    <t>12222_令和8年度</t>
  </si>
  <si>
    <t>12222_令和9年度</t>
  </si>
  <si>
    <t>12222_令和10年度</t>
  </si>
  <si>
    <t>12222_令和11年度</t>
  </si>
  <si>
    <t>12222_令和12年度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</si>
</sst>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12.921993344000001</c:v>
                </c:pt>
                <c:pt idx="1">
                  <c:v>9.2658395541599994</c:v>
                </c:pt>
                <c:pt idx="2">
                  <c:v>10.2001686499</c:v>
                </c:pt>
                <c:pt idx="3">
                  <c:v>8.9141749093199998</c:v>
                </c:pt>
                <c:pt idx="4">
                  <c:v>11.90890061184</c:v>
                </c:pt>
                <c:pt idx="5">
                  <c:v>16.48048498</c:v>
                </c:pt>
                <c:pt idx="6">
                  <c:v>11.7182910348</c:v>
                </c:pt>
                <c:pt idx="7">
                  <c:v>11.241762869999999</c:v>
                </c:pt>
                <c:pt idx="8">
                  <c:v>12.480015344000002</c:v>
                </c:pt>
                <c:pt idx="9">
                  <c:v>13.762938112000001</c:v>
                </c:pt>
                <c:pt idx="10">
                  <c:v>15.724857260000004</c:v>
                </c:pt>
                <c:pt idx="11">
                  <c:v>16.808882096000001</c:v>
                </c:pt>
                <c:pt idx="12">
                  <c:v>10.239296420000001</c:v>
                </c:pt>
                <c:pt idx="13">
                  <c:v>7.0228286890600007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144.49641379450222</c:v>
                </c:pt>
                <c:pt idx="1">
                  <c:v>145.14929588031507</c:v>
                </c:pt>
                <c:pt idx="2">
                  <c:v>143.49856242830333</c:v>
                </c:pt>
                <c:pt idx="3">
                  <c:v>144.20498842396603</c:v>
                </c:pt>
                <c:pt idx="4">
                  <c:v>140.62247943368052</c:v>
                </c:pt>
                <c:pt idx="5">
                  <c:v>135.20616284981455</c:v>
                </c:pt>
                <c:pt idx="6">
                  <c:v>133.77560159348354</c:v>
                </c:pt>
                <c:pt idx="7">
                  <c:v>133.00976305920139</c:v>
                </c:pt>
                <c:pt idx="8">
                  <c:v>130.8488407898387</c:v>
                </c:pt>
                <c:pt idx="9">
                  <c:v>128.95694943075353</c:v>
                </c:pt>
                <c:pt idx="10">
                  <c:v>126.10928207084365</c:v>
                </c:pt>
                <c:pt idx="11">
                  <c:v>113.68382213720274</c:v>
                </c:pt>
                <c:pt idx="12">
                  <c:v>113.01791360290092</c:v>
                </c:pt>
                <c:pt idx="13">
                  <c:v>116.64211893160218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150.07239648869299</c:v>
                </c:pt>
                <c:pt idx="1">
                  <c:v>154.53782234468201</c:v>
                </c:pt>
                <c:pt idx="2">
                  <c:v>162.49766072889599</c:v>
                </c:pt>
                <c:pt idx="3">
                  <c:v>180.67947770904439</c:v>
                </c:pt>
                <c:pt idx="4">
                  <c:v>190.91319872487</c:v>
                </c:pt>
                <c:pt idx="5">
                  <c:v>158.33166956300749</c:v>
                </c:pt>
                <c:pt idx="6">
                  <c:v>148.41686471351329</c:v>
                </c:pt>
                <c:pt idx="7">
                  <c:v>156.94140126488691</c:v>
                </c:pt>
                <c:pt idx="8">
                  <c:v>175.65702199132841</c:v>
                </c:pt>
                <c:pt idx="9">
                  <c:v>148.57474921970669</c:v>
                </c:pt>
                <c:pt idx="10">
                  <c:v>142.63934807741433</c:v>
                </c:pt>
                <c:pt idx="11">
                  <c:v>140.4037206886114</c:v>
                </c:pt>
                <c:pt idx="12">
                  <c:v>145.66117105261802</c:v>
                </c:pt>
                <c:pt idx="13">
                  <c:v>157.74366720312656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126.4045889146239</c:v>
                </c:pt>
                <c:pt idx="1">
                  <c:v>126.1774667328736</c:v>
                </c:pt>
                <c:pt idx="2">
                  <c:v>146.18286593710641</c:v>
                </c:pt>
                <c:pt idx="3">
                  <c:v>163.35976332084019</c:v>
                </c:pt>
                <c:pt idx="4">
                  <c:v>161.9690139640071</c:v>
                </c:pt>
                <c:pt idx="5">
                  <c:v>146.64537147822111</c:v>
                </c:pt>
                <c:pt idx="6">
                  <c:v>148.9864268528091</c:v>
                </c:pt>
                <c:pt idx="7">
                  <c:v>128.1319680669738</c:v>
                </c:pt>
                <c:pt idx="8">
                  <c:v>130.00465638267846</c:v>
                </c:pt>
                <c:pt idx="9">
                  <c:v>132.6381565741307</c:v>
                </c:pt>
                <c:pt idx="10">
                  <c:v>121.08064339286985</c:v>
                </c:pt>
                <c:pt idx="11">
                  <c:v>112.0758332343808</c:v>
                </c:pt>
                <c:pt idx="12">
                  <c:v>123.57868613379631</c:v>
                </c:pt>
                <c:pt idx="13">
                  <c:v>122.04540188429169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348.99229695902915</c:v>
                </c:pt>
                <c:pt idx="1">
                  <c:v>69.504405210565622</c:v>
                </c:pt>
                <c:pt idx="2">
                  <c:v>70.510177677828452</c:v>
                </c:pt>
                <c:pt idx="3">
                  <c:v>478.10596631435055</c:v>
                </c:pt>
                <c:pt idx="4">
                  <c:v>394.60150136617051</c:v>
                </c:pt>
                <c:pt idx="5">
                  <c:v>324.55520914695057</c:v>
                </c:pt>
                <c:pt idx="6">
                  <c:v>251.92705070300764</c:v>
                </c:pt>
                <c:pt idx="7">
                  <c:v>229.24543721890814</c:v>
                </c:pt>
                <c:pt idx="8">
                  <c:v>199.25586078193533</c:v>
                </c:pt>
                <c:pt idx="9">
                  <c:v>116.20026363675746</c:v>
                </c:pt>
                <c:pt idx="10">
                  <c:v>155.53667909736734</c:v>
                </c:pt>
                <c:pt idx="11">
                  <c:v>131.4021012173344</c:v>
                </c:pt>
                <c:pt idx="12">
                  <c:v>146.2877208319415</c:v>
                </c:pt>
                <c:pt idx="13">
                  <c:v>116.86680885719402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53187</c:v>
                </c:pt>
                <c:pt idx="1">
                  <c:v>53431</c:v>
                </c:pt>
                <c:pt idx="2">
                  <c:v>53592</c:v>
                </c:pt>
                <c:pt idx="3">
                  <c:v>53944</c:v>
                </c:pt>
                <c:pt idx="4">
                  <c:v>54406</c:v>
                </c:pt>
                <c:pt idx="5">
                  <c:v>54365</c:v>
                </c:pt>
                <c:pt idx="6">
                  <c:v>54369</c:v>
                </c:pt>
                <c:pt idx="7">
                  <c:v>54750</c:v>
                </c:pt>
                <c:pt idx="8">
                  <c:v>54881</c:v>
                </c:pt>
                <c:pt idx="9">
                  <c:v>55091</c:v>
                </c:pt>
                <c:pt idx="10">
                  <c:v>55071</c:v>
                </c:pt>
                <c:pt idx="11">
                  <c:v>55353</c:v>
                </c:pt>
                <c:pt idx="12">
                  <c:v>55547</c:v>
                </c:pt>
                <c:pt idx="13">
                  <c:v>55353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6323</c:v>
                </c:pt>
                <c:pt idx="1">
                  <c:v>6228</c:v>
                </c:pt>
                <c:pt idx="2">
                  <c:v>6231</c:v>
                </c:pt>
                <c:pt idx="3">
                  <c:v>6200</c:v>
                </c:pt>
                <c:pt idx="4">
                  <c:v>6147</c:v>
                </c:pt>
                <c:pt idx="5">
                  <c:v>6143</c:v>
                </c:pt>
                <c:pt idx="6">
                  <c:v>6078</c:v>
                </c:pt>
                <c:pt idx="7">
                  <c:v>6288</c:v>
                </c:pt>
                <c:pt idx="8">
                  <c:v>6217</c:v>
                </c:pt>
                <c:pt idx="9">
                  <c:v>6311</c:v>
                </c:pt>
                <c:pt idx="10">
                  <c:v>6227</c:v>
                </c:pt>
                <c:pt idx="11">
                  <c:v>6281</c:v>
                </c:pt>
                <c:pt idx="12">
                  <c:v>6424</c:v>
                </c:pt>
                <c:pt idx="13">
                  <c:v>6500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54847</c:v>
                </c:pt>
                <c:pt idx="1">
                  <c:v>55289</c:v>
                </c:pt>
                <c:pt idx="2">
                  <c:v>55327</c:v>
                </c:pt>
                <c:pt idx="3">
                  <c:v>55959</c:v>
                </c:pt>
                <c:pt idx="4">
                  <c:v>56260</c:v>
                </c:pt>
                <c:pt idx="5">
                  <c:v>56715</c:v>
                </c:pt>
                <c:pt idx="6">
                  <c:v>57200</c:v>
                </c:pt>
                <c:pt idx="7">
                  <c:v>57713</c:v>
                </c:pt>
                <c:pt idx="8">
                  <c:v>58384</c:v>
                </c:pt>
                <c:pt idx="9">
                  <c:v>58971</c:v>
                </c:pt>
                <c:pt idx="10">
                  <c:v>59527</c:v>
                </c:pt>
                <c:pt idx="11">
                  <c:v>59938</c:v>
                </c:pt>
                <c:pt idx="12">
                  <c:v>60549</c:v>
                </c:pt>
                <c:pt idx="13">
                  <c:v>61247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38</c:v>
                </c:pt>
                <c:pt idx="1">
                  <c:v>38</c:v>
                </c:pt>
                <c:pt idx="2">
                  <c:v>38</c:v>
                </c:pt>
                <c:pt idx="3">
                  <c:v>38</c:v>
                </c:pt>
                <c:pt idx="4">
                  <c:v>38</c:v>
                </c:pt>
                <c:pt idx="5">
                  <c:v>25</c:v>
                </c:pt>
                <c:pt idx="6">
                  <c:v>25</c:v>
                </c:pt>
                <c:pt idx="7">
                  <c:v>25</c:v>
                </c:pt>
                <c:pt idx="8">
                  <c:v>25</c:v>
                </c:pt>
                <c:pt idx="9">
                  <c:v>25</c:v>
                </c:pt>
                <c:pt idx="10">
                  <c:v>25</c:v>
                </c:pt>
                <c:pt idx="11">
                  <c:v>44</c:v>
                </c:pt>
                <c:pt idx="12">
                  <c:v>44</c:v>
                </c:pt>
                <c:pt idx="13">
                  <c:v>44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2092</c:v>
                </c:pt>
                <c:pt idx="1">
                  <c:v>2092</c:v>
                </c:pt>
                <c:pt idx="2">
                  <c:v>2092</c:v>
                </c:pt>
                <c:pt idx="3">
                  <c:v>2092</c:v>
                </c:pt>
                <c:pt idx="4">
                  <c:v>2092</c:v>
                </c:pt>
                <c:pt idx="5">
                  <c:v>1677</c:v>
                </c:pt>
                <c:pt idx="6">
                  <c:v>1677</c:v>
                </c:pt>
                <c:pt idx="7">
                  <c:v>1677</c:v>
                </c:pt>
                <c:pt idx="8">
                  <c:v>1677</c:v>
                </c:pt>
                <c:pt idx="9">
                  <c:v>1677</c:v>
                </c:pt>
                <c:pt idx="10">
                  <c:v>1677</c:v>
                </c:pt>
                <c:pt idx="11">
                  <c:v>1625</c:v>
                </c:pt>
                <c:pt idx="12">
                  <c:v>1625</c:v>
                </c:pt>
                <c:pt idx="13">
                  <c:v>1625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978.79089999999997</c:v>
                </c:pt>
                <c:pt idx="1">
                  <c:v>165.86750000000001</c:v>
                </c:pt>
                <c:pt idx="2">
                  <c:v>171.32650000000001</c:v>
                </c:pt>
                <c:pt idx="3">
                  <c:v>1280.067</c:v>
                </c:pt>
                <c:pt idx="4">
                  <c:v>1027.3333</c:v>
                </c:pt>
                <c:pt idx="5">
                  <c:v>930.08219999999994</c:v>
                </c:pt>
                <c:pt idx="6">
                  <c:v>710.14160000000004</c:v>
                </c:pt>
                <c:pt idx="7">
                  <c:v>608.89940000000001</c:v>
                </c:pt>
                <c:pt idx="8">
                  <c:v>562.11109999999996</c:v>
                </c:pt>
                <c:pt idx="9">
                  <c:v>357.3768</c:v>
                </c:pt>
                <c:pt idx="10">
                  <c:v>486.83969999999999</c:v>
                </c:pt>
                <c:pt idx="11">
                  <c:v>430.55540000000002</c:v>
                </c:pt>
                <c:pt idx="12">
                  <c:v>466.34559999999999</c:v>
                </c:pt>
                <c:pt idx="13">
                  <c:v>499.14859999999999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25.478000000000002</c:v>
                </c:pt>
                <c:pt idx="1">
                  <c:v>12.955</c:v>
                </c:pt>
                <c:pt idx="2">
                  <c:v>12.938000000000001</c:v>
                </c:pt>
                <c:pt idx="3">
                  <c:v>13.065</c:v>
                </c:pt>
                <c:pt idx="4">
                  <c:v>12.775</c:v>
                </c:pt>
                <c:pt idx="5">
                  <c:v>13.01</c:v>
                </c:pt>
                <c:pt idx="6">
                  <c:v>13.122</c:v>
                </c:pt>
                <c:pt idx="7">
                  <c:v>12.968999999999999</c:v>
                </c:pt>
                <c:pt idx="8">
                  <c:v>13.785</c:v>
                </c:pt>
                <c:pt idx="9">
                  <c:v>14.026999999999999</c:v>
                </c:pt>
                <c:pt idx="10">
                  <c:v>14.502000000000001</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1.3180000000000001</c:v>
                </c:pt>
                <c:pt idx="2">
                  <c:v>1.3160000000000001</c:v>
                </c:pt>
                <c:pt idx="3">
                  <c:v>1.3979999999999999</c:v>
                </c:pt>
                <c:pt idx="4">
                  <c:v>1.6879999999999999</c:v>
                </c:pt>
                <c:pt idx="5">
                  <c:v>0</c:v>
                </c:pt>
                <c:pt idx="6">
                  <c:v>0</c:v>
                </c:pt>
                <c:pt idx="7">
                  <c:v>1.679</c:v>
                </c:pt>
                <c:pt idx="8">
                  <c:v>1.8120000000000001</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13.555999999999999</c:v>
                </c:pt>
                <c:pt idx="9">
                  <c:v>13.752000000000001</c:v>
                </c:pt>
                <c:pt idx="10">
                  <c:v>13.762</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41.667000000000002</c:v>
                </c:pt>
                <c:pt idx="1">
                  <c:v>56.591000000000001</c:v>
                </c:pt>
                <c:pt idx="2">
                  <c:v>62.704999999999998</c:v>
                </c:pt>
                <c:pt idx="3">
                  <c:v>61.61</c:v>
                </c:pt>
                <c:pt idx="4">
                  <c:v>56.555</c:v>
                </c:pt>
                <c:pt idx="5">
                  <c:v>51.594000000000001</c:v>
                </c:pt>
                <c:pt idx="6">
                  <c:v>46.122</c:v>
                </c:pt>
                <c:pt idx="7">
                  <c:v>43.372999999999998</c:v>
                </c:pt>
                <c:pt idx="8">
                  <c:v>42.036999999999999</c:v>
                </c:pt>
                <c:pt idx="9">
                  <c:v>38.923999999999999</c:v>
                </c:pt>
                <c:pt idx="10">
                  <c:v>37.424999999999997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47.150999999999996</c:v>
                </c:pt>
                <c:pt idx="1">
                  <c:v>47.685000000000002</c:v>
                </c:pt>
                <c:pt idx="2">
                  <c:v>51.822000000000003</c:v>
                </c:pt>
                <c:pt idx="3">
                  <c:v>53.168999999999997</c:v>
                </c:pt>
                <c:pt idx="4">
                  <c:v>52.328000000000003</c:v>
                </c:pt>
                <c:pt idx="5">
                  <c:v>49.597999999999999</c:v>
                </c:pt>
                <c:pt idx="6">
                  <c:v>45.408000000000001</c:v>
                </c:pt>
                <c:pt idx="7">
                  <c:v>45.8</c:v>
                </c:pt>
                <c:pt idx="8">
                  <c:v>60.626999999999995</c:v>
                </c:pt>
                <c:pt idx="9">
                  <c:v>58.34</c:v>
                </c:pt>
                <c:pt idx="10">
                  <c:v>57.993000000000002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19.994</c:v>
                </c:pt>
                <c:pt idx="1">
                  <c:v>23.178999999999998</c:v>
                </c:pt>
                <c:pt idx="2">
                  <c:v>25.137</c:v>
                </c:pt>
                <c:pt idx="3">
                  <c:v>22.904</c:v>
                </c:pt>
                <c:pt idx="4">
                  <c:v>18.690000000000001</c:v>
                </c:pt>
                <c:pt idx="5">
                  <c:v>15.006</c:v>
                </c:pt>
                <c:pt idx="6">
                  <c:v>13.836</c:v>
                </c:pt>
                <c:pt idx="7">
                  <c:v>12.221</c:v>
                </c:pt>
                <c:pt idx="8">
                  <c:v>10.563000000000001</c:v>
                </c:pt>
                <c:pt idx="9">
                  <c:v>8.3629999999999995</c:v>
                </c:pt>
                <c:pt idx="10">
                  <c:v>7.6959999999999997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146.18286593710641</c:v>
                </c:pt>
                <c:pt idx="1">
                  <c:v>163.35976332084019</c:v>
                </c:pt>
                <c:pt idx="2">
                  <c:v>161.9690139640071</c:v>
                </c:pt>
                <c:pt idx="3">
                  <c:v>146.64537147822111</c:v>
                </c:pt>
                <c:pt idx="4">
                  <c:v>148.9864268528091</c:v>
                </c:pt>
                <c:pt idx="5">
                  <c:v>128.1319680669738</c:v>
                </c:pt>
                <c:pt idx="6">
                  <c:v>130.00465638267846</c:v>
                </c:pt>
                <c:pt idx="7">
                  <c:v>132.6381565741307</c:v>
                </c:pt>
                <c:pt idx="8">
                  <c:v>121.08064339286985</c:v>
                </c:pt>
                <c:pt idx="9">
                  <c:v>112.0758332343808</c:v>
                </c:pt>
                <c:pt idx="10">
                  <c:v>123.57868613379631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70.510177677828452</c:v>
                </c:pt>
                <c:pt idx="1">
                  <c:v>478.10596631435055</c:v>
                </c:pt>
                <c:pt idx="2">
                  <c:v>394.60150136617051</c:v>
                </c:pt>
                <c:pt idx="3">
                  <c:v>324.55520914695057</c:v>
                </c:pt>
                <c:pt idx="4">
                  <c:v>251.92705070300764</c:v>
                </c:pt>
                <c:pt idx="5">
                  <c:v>229.24543721890814</c:v>
                </c:pt>
                <c:pt idx="6">
                  <c:v>199.25586078193533</c:v>
                </c:pt>
                <c:pt idx="7">
                  <c:v>116.20026363675746</c:v>
                </c:pt>
                <c:pt idx="8">
                  <c:v>155.53667909736734</c:v>
                </c:pt>
                <c:pt idx="9">
                  <c:v>131.4021012173344</c:v>
                </c:pt>
                <c:pt idx="10">
                  <c:v>146.2877208319415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0.28356190068553755</c:v>
                </c:pt>
                <c:pt idx="1">
                  <c:v>4.8480884224649072E-2</c:v>
                </c:pt>
                <c:pt idx="2">
                  <c:v>6.3702241154612635E-2</c:v>
                </c:pt>
                <c:pt idx="3">
                  <c:v>7.0570427941058361E-2</c:v>
                </c:pt>
                <c:pt idx="4">
                  <c:v>7.4188142749439454E-2</c:v>
                </c:pt>
                <c:pt idx="5">
                  <c:v>6.5458227574975297E-2</c:v>
                </c:pt>
                <c:pt idx="6">
                  <c:v>6.9438359030964986E-2</c:v>
                </c:pt>
                <c:pt idx="7">
                  <c:v>0.10517187842364024</c:v>
                </c:pt>
                <c:pt idx="8">
                  <c:v>6.7913241180798709E-2</c:v>
                </c:pt>
                <c:pt idx="9">
                  <c:v>6.3644339949845211E-2</c:v>
                </c:pt>
                <c:pt idx="10">
                  <c:v>5.2608653386850772E-2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0.32254806127748381</c:v>
                </c:pt>
                <c:pt idx="1">
                  <c:v>0.29190174514605649</c:v>
                </c:pt>
                <c:pt idx="2">
                  <c:v>0.31995008632648669</c:v>
                </c:pt>
                <c:pt idx="3">
                  <c:v>0.36256855203845517</c:v>
                </c:pt>
                <c:pt idx="4">
                  <c:v>0.35122662584355663</c:v>
                </c:pt>
                <c:pt idx="5">
                  <c:v>0.3870852898636149</c:v>
                </c:pt>
                <c:pt idx="6">
                  <c:v>0.34927979707386902</c:v>
                </c:pt>
                <c:pt idx="7">
                  <c:v>0.34530033576275349</c:v>
                </c:pt>
                <c:pt idx="8">
                  <c:v>0.50071587250559801</c:v>
                </c:pt>
                <c:pt idx="9">
                  <c:v>0.5205404083679247</c:v>
                </c:pt>
                <c:pt idx="10">
                  <c:v>0.46927995283274071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7.6959999999999997</c:v>
                </c:pt>
                <c:pt idx="2">
                  <c:v>0</c:v>
                </c:pt>
                <c:pt idx="3">
                  <c:v>0</c:v>
                </c:pt>
                <c:pt idx="4">
                  <c:v>57.993000000000002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7.6959999999999997</c:v>
                </c:pt>
                <c:pt idx="4" formatCode="#,##0">
                  <c:v>57.993000000000002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30：情報通信機械器具製造業(N=1)</c:v>
                </c:pt>
                <c:pt idx="22">
                  <c:v>31：輸送用機械器具製造業(N=0)</c:v>
                </c:pt>
                <c:pt idx="23">
                  <c:v>32：その他の製造業(N=0)</c:v>
                </c:pt>
                <c:pt idx="24">
                  <c:v>F：電気・ガス・熱供給・水道業(N=1)</c:v>
                </c:pt>
                <c:pt idx="25">
                  <c:v>G：情報通信業(N=0)</c:v>
                </c:pt>
                <c:pt idx="26">
                  <c:v>H：運輸業，郵便業(N=0)</c:v>
                </c:pt>
                <c:pt idx="27">
                  <c:v>I：卸売業，小売業(N=1)</c:v>
                </c:pt>
                <c:pt idx="28">
                  <c:v>J：金融業，保険業(N=0)</c:v>
                </c:pt>
                <c:pt idx="29">
                  <c:v>K：不動産業，物品賃貸業(N=1)</c:v>
                </c:pt>
                <c:pt idx="30">
                  <c:v>L：学術研究,専門･技術ｻｰﾋﾞｽ業(N=1)</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7.6959999999999997</c:v>
                </c:pt>
                <c:pt idx="22">
                  <c:v>0</c:v>
                </c:pt>
                <c:pt idx="23">
                  <c:v>0</c:v>
                </c:pt>
                <c:pt idx="24">
                  <c:v>34.470999999999997</c:v>
                </c:pt>
                <c:pt idx="25">
                  <c:v>0</c:v>
                </c:pt>
                <c:pt idx="26">
                  <c:v>0</c:v>
                </c:pt>
                <c:pt idx="27">
                  <c:v>1.6539999999999999</c:v>
                </c:pt>
                <c:pt idx="28">
                  <c:v>0</c:v>
                </c:pt>
                <c:pt idx="29">
                  <c:v>1.9910000000000001</c:v>
                </c:pt>
                <c:pt idx="30">
                  <c:v>6.1150000000000002</c:v>
                </c:pt>
                <c:pt idx="31">
                  <c:v>0</c:v>
                </c:pt>
                <c:pt idx="32">
                  <c:v>0</c:v>
                </c:pt>
                <c:pt idx="33">
                  <c:v>0</c:v>
                </c:pt>
                <c:pt idx="34">
                  <c:v>0</c:v>
                </c:pt>
                <c:pt idx="35">
                  <c:v>0</c:v>
                </c:pt>
                <c:pt idx="36">
                  <c:v>13.762</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682.87417819525945</c:v>
                </c:pt>
                <c:pt idx="2">
                  <c:v>4.3130351872763653</c:v>
                </c:pt>
                <c:pt idx="3">
                  <c:v>1.2193958744439599</c:v>
                </c:pt>
                <c:pt idx="4">
                  <c:v>122.44194849511069</c:v>
                </c:pt>
                <c:pt idx="5">
                  <c:v>134.8134327354048</c:v>
                </c:pt>
                <c:pt idx="7">
                  <c:v>143.09755974110729</c:v>
                </c:pt>
                <c:pt idx="8">
                  <c:v>7.7671457167985896</c:v>
                </c:pt>
                <c:pt idx="9">
                  <c:v>0</c:v>
                </c:pt>
                <c:pt idx="10">
                  <c:v>14.09876521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688.40660925697978</c:v>
                </c:pt>
                <c:pt idx="4" formatCode="#,##0">
                  <c:v>122.44194849511069</c:v>
                </c:pt>
                <c:pt idx="5" formatCode="#,##0">
                  <c:v>134.8134327354048</c:v>
                </c:pt>
                <c:pt idx="6" formatCode="#,##0">
                  <c:v>150.86470545790587</c:v>
                </c:pt>
                <c:pt idx="10" formatCode="#,##0">
                  <c:v>14.09876521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37.424999999999997</c:v>
                </c:pt>
                <c:pt idx="2" formatCode="#,##0_);[Red]\(#,##0\)">
                  <c:v>0</c:v>
                </c:pt>
                <c:pt idx="3" formatCode="#,##0_);[Red]\(#,##0\)">
                  <c:v>13.762</c:v>
                </c:pt>
                <c:pt idx="4" formatCode="#,##0_);[Red]\(#,##0\)">
                  <c:v>0</c:v>
                </c:pt>
                <c:pt idx="5" formatCode="#,##0_);[Red]\(#,##0\)">
                  <c:v>14.502000000000001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37.424999999999997</c:v>
                </c:pt>
                <c:pt idx="1">
                  <c:v>13.762</c:v>
                </c:pt>
                <c:pt idx="4" formatCode="#,##0_);[Red]\(#,##0\)">
                  <c:v>0</c:v>
                </c:pt>
                <c:pt idx="5" formatCode="#,##0_);[Red]\(#,##0\)">
                  <c:v>14.502000000000001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我孫子市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30：情報通信機械器具製造業(N=1)</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7.6959999999999997</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30：情報通信機械器具製造業(N=1)</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我孫子市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J：金融業，保険業(N=0)</c:v>
                </c:pt>
                <c:pt idx="5">
                  <c:v>K：不動産業，物品賃貸業(N=1)</c:v>
                </c:pt>
                <c:pt idx="6">
                  <c:v>L：学術研究,専門･技術ｻｰﾋﾞｽ業(N=1)</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34.470999999999997</c:v>
                </c:pt>
                <c:pt idx="1">
                  <c:v>0</c:v>
                </c:pt>
                <c:pt idx="2">
                  <c:v>0</c:v>
                </c:pt>
                <c:pt idx="3">
                  <c:v>1.6539999999999999</c:v>
                </c:pt>
                <c:pt idx="4">
                  <c:v>0</c:v>
                </c:pt>
                <c:pt idx="5">
                  <c:v>1.9910000000000001</c:v>
                </c:pt>
                <c:pt idx="6">
                  <c:v>6.1150000000000002</c:v>
                </c:pt>
                <c:pt idx="7">
                  <c:v>0</c:v>
                </c:pt>
                <c:pt idx="8">
                  <c:v>0</c:v>
                </c:pt>
                <c:pt idx="9">
                  <c:v>0</c:v>
                </c:pt>
                <c:pt idx="10">
                  <c:v>0</c:v>
                </c:pt>
                <c:pt idx="11">
                  <c:v>0</c:v>
                </c:pt>
                <c:pt idx="12">
                  <c:v>13.762</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J：金融業，保険業(N=0)</c:v>
                </c:pt>
                <c:pt idx="5">
                  <c:v>K：不動産業，物品賃貸業(N=1)</c:v>
                </c:pt>
                <c:pt idx="6">
                  <c:v>L：学術研究,専門･技術ｻｰﾋﾞｽ業(N=1)</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我孫子市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我孫子市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27,116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14324.699999999946</c:v>
                </c:pt>
                <c:pt idx="1">
                  <c:v>11733.2</c:v>
                </c:pt>
                <c:pt idx="2">
                  <c:v>0</c:v>
                </c:pt>
                <c:pt idx="3">
                  <c:v>0</c:v>
                </c:pt>
                <c:pt idx="4">
                  <c:v>0</c:v>
                </c:pt>
                <c:pt idx="5">
                  <c:v>1057.6849999999999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40,124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17191.358963999934</c:v>
                </c:pt>
                <c:pt idx="1">
                  <c:v>15520.207632000001</c:v>
                </c:pt>
                <c:pt idx="2">
                  <c:v>0</c:v>
                </c:pt>
                <c:pt idx="3">
                  <c:v>0</c:v>
                </c:pt>
                <c:pt idx="4">
                  <c:v>0</c:v>
                </c:pt>
                <c:pt idx="5">
                  <c:v>7412.2564799999991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我孫子市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24.742131876000006</c:v>
                </c:pt>
                <c:pt idx="1">
                  <c:v>0</c:v>
                </c:pt>
                <c:pt idx="2">
                  <c:v>0</c:v>
                </c:pt>
                <c:pt idx="3">
                  <c:v>8.2737719999999987E-3</c:v>
                </c:pt>
                <c:pt idx="4">
                  <c:v>6.6526003899999999</c:v>
                </c:pt>
                <c:pt idx="5">
                  <c:v>28.324923479999999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501,121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我孫子市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501084</c:v>
                </c:pt>
                <c:pt idx="1">
                  <c:v>0</c:v>
                </c:pt>
                <c:pt idx="2">
                  <c:v>0</c:v>
                </c:pt>
                <c:pt idx="3">
                  <c:v>37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1057.6849999999999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5508.8</c:v>
                </c:pt>
                <c:pt idx="1">
                  <c:v>6585.4</c:v>
                </c:pt>
                <c:pt idx="2">
                  <c:v>7745.1999999999962</c:v>
                </c:pt>
                <c:pt idx="3">
                  <c:v>9776</c:v>
                </c:pt>
                <c:pt idx="4">
                  <c:v>10212.200000000001</c:v>
                </c:pt>
                <c:pt idx="5">
                  <c:v>10483.799999999999</c:v>
                </c:pt>
                <c:pt idx="6">
                  <c:v>11660.2</c:v>
                </c:pt>
                <c:pt idx="7">
                  <c:v>11687.7</c:v>
                </c:pt>
                <c:pt idx="8">
                  <c:v>11733.2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7719.3</c:v>
                </c:pt>
                <c:pt idx="1">
                  <c:v>8370.2000000000007</c:v>
                </c:pt>
                <c:pt idx="2">
                  <c:v>9058</c:v>
                </c:pt>
                <c:pt idx="3">
                  <c:v>9789.1999999999971</c:v>
                </c:pt>
                <c:pt idx="4">
                  <c:v>10515.999999999991</c:v>
                </c:pt>
                <c:pt idx="5">
                  <c:v>11302.89999999998</c:v>
                </c:pt>
                <c:pt idx="6">
                  <c:v>12079.499999999971</c:v>
                </c:pt>
                <c:pt idx="7">
                  <c:v>13153.899999999963</c:v>
                </c:pt>
                <c:pt idx="8">
                  <c:v>14324.699999999946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3.2179486578394367E-2</c:v>
                </c:pt>
                <c:pt idx="1">
                  <c:v>3.6987587471194093E-2</c:v>
                </c:pt>
                <c:pt idx="2">
                  <c:v>3.9164490074611674E-2</c:v>
                </c:pt>
                <c:pt idx="3">
                  <c:v>5.036839339805485E-2</c:v>
                </c:pt>
                <c:pt idx="4">
                  <c:v>5.4114107256883745E-2</c:v>
                </c:pt>
                <c:pt idx="5">
                  <c:v>5.8670603921202241E-2</c:v>
                </c:pt>
                <c:pt idx="6">
                  <c:v>6.0969856047585834E-2</c:v>
                </c:pt>
                <c:pt idx="7">
                  <c:v>6.1523537163350642E-2</c:v>
                </c:pt>
                <c:pt idx="8">
                  <c:v>7.90033078840192E-2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388.02611931498927</c:v>
                </c:pt>
                <c:pt idx="2">
                  <c:v>4.6223095024126293</c:v>
                </c:pt>
                <c:pt idx="3">
                  <c:v>1.95307254876859</c:v>
                </c:pt>
                <c:pt idx="4">
                  <c:v>161.9690139640071</c:v>
                </c:pt>
                <c:pt idx="5">
                  <c:v>190.91319872487</c:v>
                </c:pt>
                <c:pt idx="7">
                  <c:v>130.28283755417073</c:v>
                </c:pt>
                <c:pt idx="8">
                  <c:v>10.3396418795098</c:v>
                </c:pt>
                <c:pt idx="9">
                  <c:v>0</c:v>
                </c:pt>
                <c:pt idx="10">
                  <c:v>11.90890061184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394.60150136617051</c:v>
                </c:pt>
                <c:pt idx="4" formatCode="#,##0">
                  <c:v>161.9690139640071</c:v>
                </c:pt>
                <c:pt idx="5" formatCode="#,##0">
                  <c:v>190.91319872487</c:v>
                </c:pt>
                <c:pt idx="6" formatCode="#,##0">
                  <c:v>140.62247943368052</c:v>
                </c:pt>
                <c:pt idx="10" formatCode="#,##0">
                  <c:v>11.90890061184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2048</c:v>
                </c:pt>
                <c:pt idx="1">
                  <c:v>2188</c:v>
                </c:pt>
                <c:pt idx="2">
                  <c:v>2339</c:v>
                </c:pt>
                <c:pt idx="3">
                  <c:v>2494</c:v>
                </c:pt>
                <c:pt idx="4">
                  <c:v>2649</c:v>
                </c:pt>
                <c:pt idx="5">
                  <c:v>2808</c:v>
                </c:pt>
                <c:pt idx="6">
                  <c:v>2953</c:v>
                </c:pt>
                <c:pt idx="7">
                  <c:v>3159</c:v>
                </c:pt>
                <c:pt idx="8">
                  <c:v>3393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507875.22890691756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40123.823075999935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687511.26800000016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687281.44100000011</c:v>
                </c:pt>
                <c:pt idx="1">
                  <c:v>0</c:v>
                </c:pt>
                <c:pt idx="2">
                  <c:v>0</c:v>
                </c:pt>
                <c:pt idx="3">
                  <c:v>229.827</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32711.566595999935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排出量比較シート!$DN$21:$DN$50</c:f>
              <c:numCache>
                <c:formatCode>0.0%;;</c:formatCode>
                <c:ptCount val="30"/>
                <c:pt idx="0">
                  <c:v>0.94</c:v>
                </c:pt>
                <c:pt idx="1">
                  <c:v>0.99</c:v>
                </c:pt>
                <c:pt idx="2">
                  <c:v>0.93</c:v>
                </c:pt>
                <c:pt idx="3">
                  <c:v>0.96</c:v>
                </c:pt>
                <c:pt idx="4">
                  <c:v>0.94</c:v>
                </c:pt>
                <c:pt idx="5">
                  <c:v>0.24</c:v>
                </c:pt>
                <c:pt idx="6">
                  <c:v>0.85</c:v>
                </c:pt>
                <c:pt idx="7">
                  <c:v>0.12</c:v>
                </c:pt>
                <c:pt idx="8">
                  <c:v>0.9</c:v>
                </c:pt>
                <c:pt idx="9">
                  <c:v>0.55000000000000004</c:v>
                </c:pt>
                <c:pt idx="10">
                  <c:v>0.88</c:v>
                </c:pt>
                <c:pt idx="11">
                  <c:v>0.84</c:v>
                </c:pt>
                <c:pt idx="12">
                  <c:v>0.88</c:v>
                </c:pt>
                <c:pt idx="13">
                  <c:v>0.96</c:v>
                </c:pt>
                <c:pt idx="14">
                  <c:v>0.05</c:v>
                </c:pt>
                <c:pt idx="15">
                  <c:v>0.77</c:v>
                </c:pt>
                <c:pt idx="16">
                  <c:v>0</c:v>
                </c:pt>
                <c:pt idx="17">
                  <c:v>0.83</c:v>
                </c:pt>
                <c:pt idx="18">
                  <c:v>0.83</c:v>
                </c:pt>
                <c:pt idx="19">
                  <c:v>0.97</c:v>
                </c:pt>
                <c:pt idx="20">
                  <c:v>0.73</c:v>
                </c:pt>
                <c:pt idx="21">
                  <c:v>0.84</c:v>
                </c:pt>
                <c:pt idx="22">
                  <c:v>0.99</c:v>
                </c:pt>
                <c:pt idx="23">
                  <c:v>0.85</c:v>
                </c:pt>
                <c:pt idx="24">
                  <c:v>0.94</c:v>
                </c:pt>
                <c:pt idx="25">
                  <c:v>0.27</c:v>
                </c:pt>
                <c:pt idx="26">
                  <c:v>0.69</c:v>
                </c:pt>
                <c:pt idx="27">
                  <c:v>0.74</c:v>
                </c:pt>
                <c:pt idx="28">
                  <c:v>0.37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0.01</c:v>
                </c:pt>
                <c:pt idx="12">
                  <c:v>0</c:v>
                </c:pt>
                <c:pt idx="13">
                  <c:v>0</c:v>
                </c:pt>
                <c:pt idx="14">
                  <c:v>0</c:v>
                </c:pt>
                <c:pt idx="15">
                  <c:v>0</c:v>
                </c:pt>
                <c:pt idx="16">
                  <c:v>0</c:v>
                </c:pt>
                <c:pt idx="17">
                  <c:v>0</c:v>
                </c:pt>
                <c:pt idx="18">
                  <c:v>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排出量比較シート!$DQ$21:$DQ$50</c:f>
              <c:numCache>
                <c:formatCode>0.0%;;</c:formatCode>
                <c:ptCount val="30"/>
                <c:pt idx="0">
                  <c:v>0.06</c:v>
                </c:pt>
                <c:pt idx="1">
                  <c:v>0</c:v>
                </c:pt>
                <c:pt idx="2">
                  <c:v>0.03</c:v>
                </c:pt>
                <c:pt idx="3">
                  <c:v>0.04</c:v>
                </c:pt>
                <c:pt idx="4">
                  <c:v>0.06</c:v>
                </c:pt>
                <c:pt idx="5">
                  <c:v>0.76</c:v>
                </c:pt>
                <c:pt idx="6">
                  <c:v>0.15</c:v>
                </c:pt>
                <c:pt idx="7">
                  <c:v>0.88</c:v>
                </c:pt>
                <c:pt idx="8">
                  <c:v>0.1</c:v>
                </c:pt>
                <c:pt idx="9">
                  <c:v>0.45</c:v>
                </c:pt>
                <c:pt idx="10">
                  <c:v>0.12</c:v>
                </c:pt>
                <c:pt idx="11">
                  <c:v>0.13</c:v>
                </c:pt>
                <c:pt idx="12">
                  <c:v>0.12</c:v>
                </c:pt>
                <c:pt idx="13">
                  <c:v>0.04</c:v>
                </c:pt>
                <c:pt idx="14">
                  <c:v>0.15</c:v>
                </c:pt>
                <c:pt idx="15">
                  <c:v>0.23</c:v>
                </c:pt>
                <c:pt idx="16">
                  <c:v>1</c:v>
                </c:pt>
                <c:pt idx="17">
                  <c:v>0.17</c:v>
                </c:pt>
                <c:pt idx="18">
                  <c:v>0.14000000000000001</c:v>
                </c:pt>
                <c:pt idx="19">
                  <c:v>0.03</c:v>
                </c:pt>
                <c:pt idx="20">
                  <c:v>0.27</c:v>
                </c:pt>
                <c:pt idx="21">
                  <c:v>0.16</c:v>
                </c:pt>
                <c:pt idx="22">
                  <c:v>0.01</c:v>
                </c:pt>
                <c:pt idx="23">
                  <c:v>0.15</c:v>
                </c:pt>
                <c:pt idx="24">
                  <c:v>0.06</c:v>
                </c:pt>
                <c:pt idx="25">
                  <c:v>0.73</c:v>
                </c:pt>
                <c:pt idx="26">
                  <c:v>0.17</c:v>
                </c:pt>
                <c:pt idx="27">
                  <c:v>0.26</c:v>
                </c:pt>
                <c:pt idx="28">
                  <c:v>0.63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排出量比較シート!$DR$21:$DR$50</c:f>
              <c:numCache>
                <c:formatCode>0.0%;;</c:formatCode>
                <c:ptCount val="30"/>
                <c:pt idx="0">
                  <c:v>0</c:v>
                </c:pt>
                <c:pt idx="1">
                  <c:v>0.01</c:v>
                </c:pt>
                <c:pt idx="2">
                  <c:v>0.04</c:v>
                </c:pt>
                <c:pt idx="3">
                  <c:v>0</c:v>
                </c:pt>
                <c:pt idx="4">
                  <c:v>0</c:v>
                </c:pt>
                <c:pt idx="5">
                  <c:v>0</c:v>
                </c:pt>
                <c:pt idx="6">
                  <c:v>0</c:v>
                </c:pt>
                <c:pt idx="7">
                  <c:v>0</c:v>
                </c:pt>
                <c:pt idx="8">
                  <c:v>0</c:v>
                </c:pt>
                <c:pt idx="9">
                  <c:v>0</c:v>
                </c:pt>
                <c:pt idx="10">
                  <c:v>0</c:v>
                </c:pt>
                <c:pt idx="11">
                  <c:v>0.02</c:v>
                </c:pt>
                <c:pt idx="12">
                  <c:v>0</c:v>
                </c:pt>
                <c:pt idx="13">
                  <c:v>0</c:v>
                </c:pt>
                <c:pt idx="14">
                  <c:v>0.8</c:v>
                </c:pt>
                <c:pt idx="15">
                  <c:v>0</c:v>
                </c:pt>
                <c:pt idx="16">
                  <c:v>0</c:v>
                </c:pt>
                <c:pt idx="17">
                  <c:v>0</c:v>
                </c:pt>
                <c:pt idx="18">
                  <c:v>0</c:v>
                </c:pt>
                <c:pt idx="19">
                  <c:v>0</c:v>
                </c:pt>
                <c:pt idx="20">
                  <c:v>0</c:v>
                </c:pt>
                <c:pt idx="21">
                  <c:v>0</c:v>
                </c:pt>
                <c:pt idx="22">
                  <c:v>0</c:v>
                </c:pt>
                <c:pt idx="23">
                  <c:v>0</c:v>
                </c:pt>
                <c:pt idx="24">
                  <c:v>0</c:v>
                </c:pt>
                <c:pt idx="25">
                  <c:v>0</c:v>
                </c:pt>
                <c:pt idx="26">
                  <c:v>0.14000000000000001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排出量比較シート!$DF$21:$DF$50</c:f>
              <c:numCache>
                <c:formatCode>#,##0;;</c:formatCode>
                <c:ptCount val="30"/>
                <c:pt idx="0">
                  <c:v>18</c:v>
                </c:pt>
                <c:pt idx="1">
                  <c:v>21</c:v>
                </c:pt>
                <c:pt idx="2">
                  <c:v>16</c:v>
                </c:pt>
                <c:pt idx="3">
                  <c:v>10</c:v>
                </c:pt>
                <c:pt idx="4">
                  <c:v>19</c:v>
                </c:pt>
                <c:pt idx="5">
                  <c:v>13</c:v>
                </c:pt>
                <c:pt idx="6">
                  <c:v>3</c:v>
                </c:pt>
                <c:pt idx="7">
                  <c:v>1</c:v>
                </c:pt>
                <c:pt idx="8">
                  <c:v>4</c:v>
                </c:pt>
                <c:pt idx="9">
                  <c:v>1</c:v>
                </c:pt>
                <c:pt idx="10">
                  <c:v>10</c:v>
                </c:pt>
                <c:pt idx="11">
                  <c:v>27</c:v>
                </c:pt>
                <c:pt idx="12">
                  <c:v>12</c:v>
                </c:pt>
                <c:pt idx="13">
                  <c:v>12</c:v>
                </c:pt>
                <c:pt idx="14">
                  <c:v>3</c:v>
                </c:pt>
                <c:pt idx="15">
                  <c:v>7</c:v>
                </c:pt>
                <c:pt idx="16">
                  <c:v>0</c:v>
                </c:pt>
                <c:pt idx="17">
                  <c:v>3</c:v>
                </c:pt>
                <c:pt idx="18">
                  <c:v>12</c:v>
                </c:pt>
                <c:pt idx="19">
                  <c:v>13</c:v>
                </c:pt>
                <c:pt idx="20">
                  <c:v>6</c:v>
                </c:pt>
                <c:pt idx="21">
                  <c:v>3</c:v>
                </c:pt>
                <c:pt idx="22">
                  <c:v>9</c:v>
                </c:pt>
                <c:pt idx="23">
                  <c:v>8</c:v>
                </c:pt>
                <c:pt idx="24">
                  <c:v>8</c:v>
                </c:pt>
                <c:pt idx="25">
                  <c:v>2</c:v>
                </c:pt>
                <c:pt idx="26">
                  <c:v>27</c:v>
                </c:pt>
                <c:pt idx="27">
                  <c:v>13</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2</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排出量比較シート!$DI$21:$DI$50</c:f>
              <c:numCache>
                <c:formatCode>#,##0;;</c:formatCode>
                <c:ptCount val="30"/>
                <c:pt idx="0">
                  <c:v>4</c:v>
                </c:pt>
                <c:pt idx="1">
                  <c:v>2</c:v>
                </c:pt>
                <c:pt idx="2">
                  <c:v>2</c:v>
                </c:pt>
                <c:pt idx="3">
                  <c:v>2</c:v>
                </c:pt>
                <c:pt idx="4">
                  <c:v>6</c:v>
                </c:pt>
                <c:pt idx="5">
                  <c:v>24</c:v>
                </c:pt>
                <c:pt idx="6">
                  <c:v>2</c:v>
                </c:pt>
                <c:pt idx="7">
                  <c:v>5</c:v>
                </c:pt>
                <c:pt idx="8">
                  <c:v>1</c:v>
                </c:pt>
                <c:pt idx="9">
                  <c:v>3</c:v>
                </c:pt>
                <c:pt idx="10">
                  <c:v>4</c:v>
                </c:pt>
                <c:pt idx="11">
                  <c:v>4</c:v>
                </c:pt>
                <c:pt idx="12">
                  <c:v>2</c:v>
                </c:pt>
                <c:pt idx="13">
                  <c:v>3</c:v>
                </c:pt>
                <c:pt idx="14">
                  <c:v>8</c:v>
                </c:pt>
                <c:pt idx="15">
                  <c:v>3</c:v>
                </c:pt>
                <c:pt idx="16">
                  <c:v>5</c:v>
                </c:pt>
                <c:pt idx="17">
                  <c:v>4</c:v>
                </c:pt>
                <c:pt idx="18">
                  <c:v>2</c:v>
                </c:pt>
                <c:pt idx="19">
                  <c:v>5</c:v>
                </c:pt>
                <c:pt idx="20">
                  <c:v>5</c:v>
                </c:pt>
                <c:pt idx="21">
                  <c:v>3</c:v>
                </c:pt>
                <c:pt idx="22">
                  <c:v>1</c:v>
                </c:pt>
                <c:pt idx="23">
                  <c:v>5</c:v>
                </c:pt>
                <c:pt idx="24">
                  <c:v>1</c:v>
                </c:pt>
                <c:pt idx="25">
                  <c:v>5</c:v>
                </c:pt>
                <c:pt idx="26">
                  <c:v>5</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排出量比較シート!$DJ$21:$DJ$50</c:f>
              <c:numCache>
                <c:formatCode>#,##0;;</c:formatCode>
                <c:ptCount val="30"/>
                <c:pt idx="0">
                  <c:v>0</c:v>
                </c:pt>
                <c:pt idx="1">
                  <c:v>1</c:v>
                </c:pt>
                <c:pt idx="2">
                  <c:v>2</c:v>
                </c:pt>
                <c:pt idx="3">
                  <c:v>0</c:v>
                </c:pt>
                <c:pt idx="4">
                  <c:v>0</c:v>
                </c:pt>
                <c:pt idx="5">
                  <c:v>0</c:v>
                </c:pt>
                <c:pt idx="6">
                  <c:v>0</c:v>
                </c:pt>
                <c:pt idx="7">
                  <c:v>0</c:v>
                </c:pt>
                <c:pt idx="8">
                  <c:v>0</c:v>
                </c:pt>
                <c:pt idx="9">
                  <c:v>0</c:v>
                </c:pt>
                <c:pt idx="10">
                  <c:v>0</c:v>
                </c:pt>
                <c:pt idx="11">
                  <c:v>1</c:v>
                </c:pt>
                <c:pt idx="12">
                  <c:v>0</c:v>
                </c:pt>
                <c:pt idx="13">
                  <c:v>0</c:v>
                </c:pt>
                <c:pt idx="14">
                  <c:v>3</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排出量比較シート!$DL$21:$DL$50</c:f>
              <c:numCache>
                <c:formatCode>#,##0;;</c:formatCode>
                <c:ptCount val="30"/>
                <c:pt idx="0">
                  <c:v>22</c:v>
                </c:pt>
                <c:pt idx="1">
                  <c:v>24</c:v>
                </c:pt>
                <c:pt idx="2">
                  <c:v>20</c:v>
                </c:pt>
                <c:pt idx="3">
                  <c:v>12</c:v>
                </c:pt>
                <c:pt idx="4">
                  <c:v>25</c:v>
                </c:pt>
                <c:pt idx="5">
                  <c:v>37</c:v>
                </c:pt>
                <c:pt idx="6">
                  <c:v>5</c:v>
                </c:pt>
                <c:pt idx="7">
                  <c:v>6</c:v>
                </c:pt>
                <c:pt idx="8">
                  <c:v>5</c:v>
                </c:pt>
                <c:pt idx="9">
                  <c:v>4</c:v>
                </c:pt>
                <c:pt idx="10">
                  <c:v>14</c:v>
                </c:pt>
                <c:pt idx="11">
                  <c:v>34</c:v>
                </c:pt>
                <c:pt idx="12">
                  <c:v>14</c:v>
                </c:pt>
                <c:pt idx="13">
                  <c:v>15</c:v>
                </c:pt>
                <c:pt idx="14">
                  <c:v>14</c:v>
                </c:pt>
                <c:pt idx="15">
                  <c:v>10</c:v>
                </c:pt>
                <c:pt idx="16">
                  <c:v>5</c:v>
                </c:pt>
                <c:pt idx="17">
                  <c:v>7</c:v>
                </c:pt>
                <c:pt idx="18">
                  <c:v>15</c:v>
                </c:pt>
                <c:pt idx="19">
                  <c:v>18</c:v>
                </c:pt>
                <c:pt idx="20">
                  <c:v>11</c:v>
                </c:pt>
                <c:pt idx="21">
                  <c:v>6</c:v>
                </c:pt>
                <c:pt idx="22">
                  <c:v>10</c:v>
                </c:pt>
                <c:pt idx="23">
                  <c:v>13</c:v>
                </c:pt>
                <c:pt idx="24">
                  <c:v>9</c:v>
                </c:pt>
                <c:pt idx="25">
                  <c:v>7</c:v>
                </c:pt>
                <c:pt idx="26">
                  <c:v>33</c:v>
                </c:pt>
                <c:pt idx="27">
                  <c:v>16</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排出量比較シート!$CX$21:$CX$50</c:f>
              <c:numCache>
                <c:formatCode>[=0]#;[&lt;1]0.00;#,##0</c:formatCode>
                <c:ptCount val="30"/>
                <c:pt idx="0">
                  <c:v>196.017</c:v>
                </c:pt>
                <c:pt idx="1">
                  <c:v>15509.708000000001</c:v>
                </c:pt>
                <c:pt idx="2">
                  <c:v>1092.454</c:v>
                </c:pt>
                <c:pt idx="3">
                  <c:v>312.22699999999998</c:v>
                </c:pt>
                <c:pt idx="4">
                  <c:v>483.959</c:v>
                </c:pt>
                <c:pt idx="5">
                  <c:v>83.173000000000002</c:v>
                </c:pt>
                <c:pt idx="6">
                  <c:v>36.204999999999998</c:v>
                </c:pt>
                <c:pt idx="7">
                  <c:v>7.6959999999999997</c:v>
                </c:pt>
                <c:pt idx="8">
                  <c:v>41.548000000000002</c:v>
                </c:pt>
                <c:pt idx="9">
                  <c:v>9.9190000000000005</c:v>
                </c:pt>
                <c:pt idx="10">
                  <c:v>163.221</c:v>
                </c:pt>
                <c:pt idx="11">
                  <c:v>491.887</c:v>
                </c:pt>
                <c:pt idx="12">
                  <c:v>88.936000000000007</c:v>
                </c:pt>
                <c:pt idx="13">
                  <c:v>680.82100000000003</c:v>
                </c:pt>
                <c:pt idx="14">
                  <c:v>19.3</c:v>
                </c:pt>
                <c:pt idx="15">
                  <c:v>39.994</c:v>
                </c:pt>
                <c:pt idx="16">
                  <c:v>0</c:v>
                </c:pt>
                <c:pt idx="17">
                  <c:v>132.84899999999999</c:v>
                </c:pt>
                <c:pt idx="18">
                  <c:v>143.18299999999999</c:v>
                </c:pt>
                <c:pt idx="19">
                  <c:v>861.57600000000002</c:v>
                </c:pt>
                <c:pt idx="20">
                  <c:v>107.878</c:v>
                </c:pt>
                <c:pt idx="21">
                  <c:v>123.63200000000001</c:v>
                </c:pt>
                <c:pt idx="22">
                  <c:v>244.15799999999999</c:v>
                </c:pt>
                <c:pt idx="23">
                  <c:v>285.92200000000003</c:v>
                </c:pt>
                <c:pt idx="24">
                  <c:v>56.969000000000001</c:v>
                </c:pt>
                <c:pt idx="25">
                  <c:v>8.1120000000000001</c:v>
                </c:pt>
                <c:pt idx="26">
                  <c:v>497.26499999999999</c:v>
                </c:pt>
                <c:pt idx="27">
                  <c:v>72.98</c:v>
                </c:pt>
                <c:pt idx="28">
                  <c:v>19.126999999999999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6.7089999999999996</c:v>
                </c:pt>
                <c:pt idx="12">
                  <c:v>0</c:v>
                </c:pt>
                <c:pt idx="13">
                  <c:v>0</c:v>
                </c:pt>
                <c:pt idx="14">
                  <c:v>0</c:v>
                </c:pt>
                <c:pt idx="15">
                  <c:v>0</c:v>
                </c:pt>
                <c:pt idx="16">
                  <c:v>0</c:v>
                </c:pt>
                <c:pt idx="17">
                  <c:v>0</c:v>
                </c:pt>
                <c:pt idx="18">
                  <c:v>5.1180000000000003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排出量比較シート!$DA$21:$DA$50</c:f>
              <c:numCache>
                <c:formatCode>[=0]#;[&lt;1]0.00;#,##0</c:formatCode>
                <c:ptCount val="30"/>
                <c:pt idx="0">
                  <c:v>13.164</c:v>
                </c:pt>
                <c:pt idx="1">
                  <c:v>11.690999999999999</c:v>
                </c:pt>
                <c:pt idx="2">
                  <c:v>34.387999999999998</c:v>
                </c:pt>
                <c:pt idx="3">
                  <c:v>14.052999999999999</c:v>
                </c:pt>
                <c:pt idx="4">
                  <c:v>28.593</c:v>
                </c:pt>
                <c:pt idx="5">
                  <c:v>268.59799999999996</c:v>
                </c:pt>
                <c:pt idx="6">
                  <c:v>6.585</c:v>
                </c:pt>
                <c:pt idx="7">
                  <c:v>57.993000000000002</c:v>
                </c:pt>
                <c:pt idx="8">
                  <c:v>4.68</c:v>
                </c:pt>
                <c:pt idx="9">
                  <c:v>8.2480000000000011</c:v>
                </c:pt>
                <c:pt idx="10">
                  <c:v>21.413</c:v>
                </c:pt>
                <c:pt idx="11">
                  <c:v>75.033000000000001</c:v>
                </c:pt>
                <c:pt idx="12">
                  <c:v>11.81</c:v>
                </c:pt>
                <c:pt idx="13">
                  <c:v>26.161999999999999</c:v>
                </c:pt>
                <c:pt idx="14">
                  <c:v>57.683</c:v>
                </c:pt>
                <c:pt idx="15">
                  <c:v>11.891999999999999</c:v>
                </c:pt>
                <c:pt idx="16">
                  <c:v>25.225999999999999</c:v>
                </c:pt>
                <c:pt idx="17">
                  <c:v>27.946999999999999</c:v>
                </c:pt>
                <c:pt idx="18">
                  <c:v>24.065999999999999</c:v>
                </c:pt>
                <c:pt idx="19">
                  <c:v>25.698</c:v>
                </c:pt>
                <c:pt idx="20">
                  <c:v>39.209000000000003</c:v>
                </c:pt>
                <c:pt idx="21">
                  <c:v>23.139000000000003</c:v>
                </c:pt>
                <c:pt idx="22">
                  <c:v>3.3380000000000001</c:v>
                </c:pt>
                <c:pt idx="23">
                  <c:v>48.899000000000001</c:v>
                </c:pt>
                <c:pt idx="24">
                  <c:v>3.7120000000000002</c:v>
                </c:pt>
                <c:pt idx="25">
                  <c:v>21.954999999999998</c:v>
                </c:pt>
                <c:pt idx="26">
                  <c:v>121.114</c:v>
                </c:pt>
                <c:pt idx="27">
                  <c:v>25.295999999999999</c:v>
                </c:pt>
                <c:pt idx="28">
                  <c:v>32.957000000000001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排出量比較シート!$DB$21:$DB$50</c:f>
              <c:numCache>
                <c:formatCode>[=0]#;[&lt;1]0.00;#,##0</c:formatCode>
                <c:ptCount val="30"/>
                <c:pt idx="0">
                  <c:v>0</c:v>
                </c:pt>
                <c:pt idx="1">
                  <c:v>94.403999999999996</c:v>
                </c:pt>
                <c:pt idx="2">
                  <c:v>52.052</c:v>
                </c:pt>
                <c:pt idx="3">
                  <c:v>0</c:v>
                </c:pt>
                <c:pt idx="4">
                  <c:v>0</c:v>
                </c:pt>
                <c:pt idx="5">
                  <c:v>0</c:v>
                </c:pt>
                <c:pt idx="6">
                  <c:v>0</c:v>
                </c:pt>
                <c:pt idx="7">
                  <c:v>0</c:v>
                </c:pt>
                <c:pt idx="8">
                  <c:v>0</c:v>
                </c:pt>
                <c:pt idx="9">
                  <c:v>0</c:v>
                </c:pt>
                <c:pt idx="10">
                  <c:v>0</c:v>
                </c:pt>
                <c:pt idx="11">
                  <c:v>9.8480000000000008</c:v>
                </c:pt>
                <c:pt idx="12">
                  <c:v>0</c:v>
                </c:pt>
                <c:pt idx="13">
                  <c:v>0</c:v>
                </c:pt>
                <c:pt idx="14">
                  <c:v>316.16199999999998</c:v>
                </c:pt>
                <c:pt idx="15">
                  <c:v>0</c:v>
                </c:pt>
                <c:pt idx="16">
                  <c:v>0</c:v>
                </c:pt>
                <c:pt idx="17">
                  <c:v>0</c:v>
                </c:pt>
                <c:pt idx="18">
                  <c:v>0</c:v>
                </c:pt>
                <c:pt idx="19">
                  <c:v>0</c:v>
                </c:pt>
                <c:pt idx="20">
                  <c:v>0</c:v>
                </c:pt>
                <c:pt idx="21">
                  <c:v>0</c:v>
                </c:pt>
                <c:pt idx="22">
                  <c:v>0</c:v>
                </c:pt>
                <c:pt idx="23">
                  <c:v>0</c:v>
                </c:pt>
                <c:pt idx="24">
                  <c:v>0</c:v>
                </c:pt>
                <c:pt idx="25">
                  <c:v>0</c:v>
                </c:pt>
                <c:pt idx="26">
                  <c:v>103.56100000000001</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排出量比較シート!$DD$21:$DD$50</c:f>
              <c:numCache>
                <c:formatCode>[=0]#;[&lt;1]0.00;#,##0</c:formatCode>
                <c:ptCount val="30"/>
                <c:pt idx="0">
                  <c:v>209.18099999999998</c:v>
                </c:pt>
                <c:pt idx="1">
                  <c:v>15615.803000000002</c:v>
                </c:pt>
                <c:pt idx="2">
                  <c:v>1178.8939999999998</c:v>
                </c:pt>
                <c:pt idx="3">
                  <c:v>326.27999999999997</c:v>
                </c:pt>
                <c:pt idx="4">
                  <c:v>512.55200000000002</c:v>
                </c:pt>
                <c:pt idx="5">
                  <c:v>351.77099999999996</c:v>
                </c:pt>
                <c:pt idx="6">
                  <c:v>42.79</c:v>
                </c:pt>
                <c:pt idx="7">
                  <c:v>65.689000000000007</c:v>
                </c:pt>
                <c:pt idx="8">
                  <c:v>46.228000000000002</c:v>
                </c:pt>
                <c:pt idx="9">
                  <c:v>18.167000000000002</c:v>
                </c:pt>
                <c:pt idx="10">
                  <c:v>184.63400000000001</c:v>
                </c:pt>
                <c:pt idx="11">
                  <c:v>583.47699999999998</c:v>
                </c:pt>
                <c:pt idx="12">
                  <c:v>100.74600000000001</c:v>
                </c:pt>
                <c:pt idx="13">
                  <c:v>706.98300000000006</c:v>
                </c:pt>
                <c:pt idx="14">
                  <c:v>393.14499999999998</c:v>
                </c:pt>
                <c:pt idx="15">
                  <c:v>51.885999999999996</c:v>
                </c:pt>
                <c:pt idx="16">
                  <c:v>25.225999999999999</c:v>
                </c:pt>
                <c:pt idx="17">
                  <c:v>160.79599999999999</c:v>
                </c:pt>
                <c:pt idx="18">
                  <c:v>172.36699999999999</c:v>
                </c:pt>
                <c:pt idx="19">
                  <c:v>887.274</c:v>
                </c:pt>
                <c:pt idx="20">
                  <c:v>147.08699999999999</c:v>
                </c:pt>
                <c:pt idx="21">
                  <c:v>146.77100000000002</c:v>
                </c:pt>
                <c:pt idx="22">
                  <c:v>247.49599999999998</c:v>
                </c:pt>
                <c:pt idx="23">
                  <c:v>334.82100000000003</c:v>
                </c:pt>
                <c:pt idx="24">
                  <c:v>60.681000000000004</c:v>
                </c:pt>
                <c:pt idx="25">
                  <c:v>30.067</c:v>
                </c:pt>
                <c:pt idx="26">
                  <c:v>721.94</c:v>
                </c:pt>
                <c:pt idx="27">
                  <c:v>98.27600000000001</c:v>
                </c:pt>
                <c:pt idx="28">
                  <c:v>52.084000000000003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排出量比較シート!$CU$21:$CU$50</c:f>
              <c:numCache>
                <c:formatCode>\(0%\);;</c:formatCode>
                <c:ptCount val="30"/>
                <c:pt idx="0">
                  <c:v>8.1091197918788605E-2</c:v>
                </c:pt>
                <c:pt idx="1">
                  <c:v>5.3469548347654786E-2</c:v>
                </c:pt>
                <c:pt idx="2">
                  <c:v>0.18924565800394771</c:v>
                </c:pt>
                <c:pt idx="3">
                  <c:v>9.3682701904056434E-2</c:v>
                </c:pt>
                <c:pt idx="4">
                  <c:v>0.18089401577798161</c:v>
                </c:pt>
                <c:pt idx="5">
                  <c:v>0.71090443389558766</c:v>
                </c:pt>
                <c:pt idx="6">
                  <c:v>5.065945384990362E-2</c:v>
                </c:pt>
                <c:pt idx="7">
                  <c:v>0.46927995283274071</c:v>
                </c:pt>
                <c:pt idx="8">
                  <c:v>3.4909505039714885E-2</c:v>
                </c:pt>
                <c:pt idx="9">
                  <c:v>7.2794765138489564E-2</c:v>
                </c:pt>
                <c:pt idx="10">
                  <c:v>0.10618950045478115</c:v>
                </c:pt>
                <c:pt idx="11">
                  <c:v>0.57327625173931829</c:v>
                </c:pt>
                <c:pt idx="12">
                  <c:v>9.5853817208309072E-2</c:v>
                </c:pt>
                <c:pt idx="13">
                  <c:v>0.15027876787583452</c:v>
                </c:pt>
                <c:pt idx="14">
                  <c:v>0.29749070940826927</c:v>
                </c:pt>
                <c:pt idx="15">
                  <c:v>7.7296238716428295E-2</c:v>
                </c:pt>
                <c:pt idx="16">
                  <c:v>0.25597586484592733</c:v>
                </c:pt>
                <c:pt idx="17">
                  <c:v>0.20920096858125914</c:v>
                </c:pt>
                <c:pt idx="18">
                  <c:v>0.14509780715244708</c:v>
                </c:pt>
                <c:pt idx="19">
                  <c:v>0.20967116769308997</c:v>
                </c:pt>
                <c:pt idx="20">
                  <c:v>0.21363790339873204</c:v>
                </c:pt>
                <c:pt idx="21">
                  <c:v>0.19822643355011915</c:v>
                </c:pt>
                <c:pt idx="22">
                  <c:v>2.1081518899310273E-2</c:v>
                </c:pt>
                <c:pt idx="23">
                  <c:v>0.35813279098341033</c:v>
                </c:pt>
                <c:pt idx="24">
                  <c:v>3.8466408308181516E-2</c:v>
                </c:pt>
                <c:pt idx="25">
                  <c:v>0.27559507437521824</c:v>
                </c:pt>
                <c:pt idx="26">
                  <c:v>0.81215448333911144</c:v>
                </c:pt>
                <c:pt idx="27">
                  <c:v>0.20682298078893635</c:v>
                </c:pt>
                <c:pt idx="28">
                  <c:v>0.39328094785721063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排出量比較シート!$CM$21:$CM$50</c:f>
              <c:numCache>
                <c:formatCode>\(0%\);;</c:formatCode>
                <c:ptCount val="30"/>
                <c:pt idx="0">
                  <c:v>0.56568778341364734</c:v>
                </c:pt>
                <c:pt idx="1">
                  <c:v>1</c:v>
                </c:pt>
                <c:pt idx="2">
                  <c:v>1</c:v>
                </c:pt>
                <c:pt idx="3">
                  <c:v>1</c:v>
                </c:pt>
                <c:pt idx="4">
                  <c:v>1</c:v>
                </c:pt>
                <c:pt idx="5">
                  <c:v>0.12149466591697329</c:v>
                </c:pt>
                <c:pt idx="6">
                  <c:v>0.1162373620831568</c:v>
                </c:pt>
                <c:pt idx="7">
                  <c:v>5.2608653386850772E-2</c:v>
                </c:pt>
                <c:pt idx="8">
                  <c:v>0.39825974000687225</c:v>
                </c:pt>
                <c:pt idx="9">
                  <c:v>0.65236532409843173</c:v>
                </c:pt>
                <c:pt idx="10">
                  <c:v>0.10521737057589771</c:v>
                </c:pt>
                <c:pt idx="11">
                  <c:v>1</c:v>
                </c:pt>
                <c:pt idx="12">
                  <c:v>0.30217097887943145</c:v>
                </c:pt>
                <c:pt idx="13">
                  <c:v>0.63319101545466627</c:v>
                </c:pt>
                <c:pt idx="14">
                  <c:v>0.18393227851102725</c:v>
                </c:pt>
                <c:pt idx="15">
                  <c:v>0.11946294917186305</c:v>
                </c:pt>
                <c:pt idx="16">
                  <c:v>0</c:v>
                </c:pt>
                <c:pt idx="17">
                  <c:v>0.75815415329317937</c:v>
                </c:pt>
                <c:pt idx="18">
                  <c:v>0.26988460985298501</c:v>
                </c:pt>
                <c:pt idx="19">
                  <c:v>1</c:v>
                </c:pt>
                <c:pt idx="20">
                  <c:v>0.35581780159383936</c:v>
                </c:pt>
                <c:pt idx="21">
                  <c:v>1</c:v>
                </c:pt>
                <c:pt idx="22">
                  <c:v>0.91993156937932996</c:v>
                </c:pt>
                <c:pt idx="23">
                  <c:v>1</c:v>
                </c:pt>
                <c:pt idx="24">
                  <c:v>0.44663605761091396</c:v>
                </c:pt>
                <c:pt idx="25">
                  <c:v>0.35527380559496774</c:v>
                </c:pt>
                <c:pt idx="26">
                  <c:v>0.84560117035884186</c:v>
                </c:pt>
                <c:pt idx="27">
                  <c:v>0.31389757728296686</c:v>
                </c:pt>
                <c:pt idx="28">
                  <c:v>0.27796308025954952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排出量比較シート!$BV$21:$BV$50</c:f>
              <c:numCache>
                <c:formatCode>0%</c:formatCode>
                <c:ptCount val="30"/>
                <c:pt idx="0">
                  <c:v>0.38751143474909072</c:v>
                </c:pt>
                <c:pt idx="1">
                  <c:v>0.85093095597856749</c:v>
                </c:pt>
                <c:pt idx="2">
                  <c:v>0.37413038188517989</c:v>
                </c:pt>
                <c:pt idx="3">
                  <c:v>0.35029668364173661</c:v>
                </c:pt>
                <c:pt idx="4">
                  <c:v>0.47858122354313232</c:v>
                </c:pt>
                <c:pt idx="5">
                  <c:v>0.4669115115759524</c:v>
                </c:pt>
                <c:pt idx="6">
                  <c:v>0.42880697064399587</c:v>
                </c:pt>
                <c:pt idx="7">
                  <c:v>0.27151420025010009</c:v>
                </c:pt>
                <c:pt idx="8">
                  <c:v>0.1868965328721581</c:v>
                </c:pt>
                <c:pt idx="9">
                  <c:v>4.3094763195425087E-2</c:v>
                </c:pt>
                <c:pt idx="10">
                  <c:v>0.68822167151182412</c:v>
                </c:pt>
                <c:pt idx="11">
                  <c:v>0.42607811183903449</c:v>
                </c:pt>
                <c:pt idx="12">
                  <c:v>0.39160105959821118</c:v>
                </c:pt>
                <c:pt idx="13">
                  <c:v>0.62196888269337103</c:v>
                </c:pt>
                <c:pt idx="14">
                  <c:v>0.14677873730951452</c:v>
                </c:pt>
                <c:pt idx="15">
                  <c:v>0.39775586362038895</c:v>
                </c:pt>
                <c:pt idx="16">
                  <c:v>3.027440785474116E-2</c:v>
                </c:pt>
                <c:pt idx="17">
                  <c:v>0.26179998023742179</c:v>
                </c:pt>
                <c:pt idx="18">
                  <c:v>0.48848743001026829</c:v>
                </c:pt>
                <c:pt idx="19">
                  <c:v>0.31787181153080274</c:v>
                </c:pt>
                <c:pt idx="20">
                  <c:v>0.35029488913231571</c:v>
                </c:pt>
                <c:pt idx="21">
                  <c:v>0.13772733186349773</c:v>
                </c:pt>
                <c:pt idx="22">
                  <c:v>0.30810192822624571</c:v>
                </c:pt>
                <c:pt idx="23">
                  <c:v>0.27893294737008695</c:v>
                </c:pt>
                <c:pt idx="24">
                  <c:v>0.25440493695785688</c:v>
                </c:pt>
                <c:pt idx="25">
                  <c:v>6.7505529840808334E-2</c:v>
                </c:pt>
                <c:pt idx="26">
                  <c:v>0.54940429863957441</c:v>
                </c:pt>
                <c:pt idx="27">
                  <c:v>0.36314096474252305</c:v>
                </c:pt>
                <c:pt idx="28">
                  <c:v>0.1687382727713132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排出量比較シート!$BZ$21:$BZ$50</c:f>
              <c:numCache>
                <c:formatCode>0%</c:formatCode>
                <c:ptCount val="30"/>
                <c:pt idx="0">
                  <c:v>0.18154393369636196</c:v>
                </c:pt>
                <c:pt idx="1">
                  <c:v>4.4040468284249415E-2</c:v>
                </c:pt>
                <c:pt idx="2">
                  <c:v>0.16304576615696878</c:v>
                </c:pt>
                <c:pt idx="3">
                  <c:v>0.18600074513647266</c:v>
                </c:pt>
                <c:pt idx="4">
                  <c:v>0.16420902102556348</c:v>
                </c:pt>
                <c:pt idx="5">
                  <c:v>0.25769202467739333</c:v>
                </c:pt>
                <c:pt idx="6">
                  <c:v>0.17895107270267341</c:v>
                </c:pt>
                <c:pt idx="7">
                  <c:v>0.22936558135404048</c:v>
                </c:pt>
                <c:pt idx="8">
                  <c:v>0.24017051513851964</c:v>
                </c:pt>
                <c:pt idx="9">
                  <c:v>0.32114116600874393</c:v>
                </c:pt>
                <c:pt idx="10">
                  <c:v>8.9461400647745798E-2</c:v>
                </c:pt>
                <c:pt idx="11">
                  <c:v>0.14402726650459863</c:v>
                </c:pt>
                <c:pt idx="12">
                  <c:v>0.16393040133356718</c:v>
                </c:pt>
                <c:pt idx="13">
                  <c:v>0.10070331654239247</c:v>
                </c:pt>
                <c:pt idx="14">
                  <c:v>0.27123031043330198</c:v>
                </c:pt>
                <c:pt idx="15">
                  <c:v>0.18278961555743722</c:v>
                </c:pt>
                <c:pt idx="16">
                  <c:v>0.30382527886832111</c:v>
                </c:pt>
                <c:pt idx="17">
                  <c:v>0.19959071878611614</c:v>
                </c:pt>
                <c:pt idx="18">
                  <c:v>0.14744515155633975</c:v>
                </c:pt>
                <c:pt idx="19">
                  <c:v>0.17863453275999314</c:v>
                </c:pt>
                <c:pt idx="20">
                  <c:v>0.21204891056519251</c:v>
                </c:pt>
                <c:pt idx="21">
                  <c:v>0.24488186940297629</c:v>
                </c:pt>
                <c:pt idx="22">
                  <c:v>0.18380757890557514</c:v>
                </c:pt>
                <c:pt idx="23">
                  <c:v>0.17610372686311263</c:v>
                </c:pt>
                <c:pt idx="24">
                  <c:v>0.19247177459102344</c:v>
                </c:pt>
                <c:pt idx="25">
                  <c:v>0.23552476901244024</c:v>
                </c:pt>
                <c:pt idx="26">
                  <c:v>0.13932384056572963</c:v>
                </c:pt>
                <c:pt idx="27">
                  <c:v>0.19103476449264595</c:v>
                </c:pt>
                <c:pt idx="28">
                  <c:v>0.20549375172926196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排出量比較シート!$CA$21:$CA$50</c:f>
              <c:numCache>
                <c:formatCode>0%</c:formatCode>
                <c:ptCount val="30"/>
                <c:pt idx="0">
                  <c:v>0.17850190520835582</c:v>
                </c:pt>
                <c:pt idx="1">
                  <c:v>4.9008728470746749E-2</c:v>
                </c:pt>
                <c:pt idx="2">
                  <c:v>0.16050305634848949</c:v>
                </c:pt>
                <c:pt idx="3">
                  <c:v>0.14594158665030615</c:v>
                </c:pt>
                <c:pt idx="4">
                  <c:v>0.14750239002304125</c:v>
                </c:pt>
                <c:pt idx="5">
                  <c:v>0.10264458574412988</c:v>
                </c:pt>
                <c:pt idx="6">
                  <c:v>0.21384721901770901</c:v>
                </c:pt>
                <c:pt idx="7">
                  <c:v>0.27035130591226758</c:v>
                </c:pt>
                <c:pt idx="8">
                  <c:v>0.26635374526101985</c:v>
                </c:pt>
                <c:pt idx="9">
                  <c:v>0.41266830207815436</c:v>
                </c:pt>
                <c:pt idx="10">
                  <c:v>8.285914934493406E-2</c:v>
                </c:pt>
                <c:pt idx="11">
                  <c:v>0.17163094816848923</c:v>
                </c:pt>
                <c:pt idx="12">
                  <c:v>0.19430767744937946</c:v>
                </c:pt>
                <c:pt idx="13">
                  <c:v>0.13510309618612451</c:v>
                </c:pt>
                <c:pt idx="14">
                  <c:v>0.25578486783015958</c:v>
                </c:pt>
                <c:pt idx="15">
                  <c:v>0.13546088582419005</c:v>
                </c:pt>
                <c:pt idx="16">
                  <c:v>0.44414621045307595</c:v>
                </c:pt>
                <c:pt idx="17">
                  <c:v>0.17024293649109429</c:v>
                </c:pt>
                <c:pt idx="18">
                  <c:v>0.13440904035368492</c:v>
                </c:pt>
                <c:pt idx="19">
                  <c:v>0.15148219576918645</c:v>
                </c:pt>
                <c:pt idx="20">
                  <c:v>0.19065189029568033</c:v>
                </c:pt>
                <c:pt idx="21">
                  <c:v>0.27097779101531422</c:v>
                </c:pt>
                <c:pt idx="22">
                  <c:v>0.23827997946724824</c:v>
                </c:pt>
                <c:pt idx="23">
                  <c:v>0.33491027109731952</c:v>
                </c:pt>
                <c:pt idx="24">
                  <c:v>0.25530650364093288</c:v>
                </c:pt>
                <c:pt idx="25">
                  <c:v>0.35774829771651678</c:v>
                </c:pt>
                <c:pt idx="26">
                  <c:v>0.12485169443301809</c:v>
                </c:pt>
                <c:pt idx="27">
                  <c:v>0.19207684500788591</c:v>
                </c:pt>
                <c:pt idx="28">
                  <c:v>0.27421060894046129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排出量比較シート!$CB$21:$CB$50</c:f>
              <c:numCache>
                <c:formatCode>0%</c:formatCode>
                <c:ptCount val="30"/>
                <c:pt idx="0">
                  <c:v>0.24418571132916389</c:v>
                </c:pt>
                <c:pt idx="1">
                  <c:v>5.411460639676844E-2</c:v>
                </c:pt>
                <c:pt idx="2">
                  <c:v>0.28229982772060203</c:v>
                </c:pt>
                <c:pt idx="3">
                  <c:v>0.30100209678172829</c:v>
                </c:pt>
                <c:pt idx="4">
                  <c:v>0.20068902115297876</c:v>
                </c:pt>
                <c:pt idx="5">
                  <c:v>0.15710843527048826</c:v>
                </c:pt>
                <c:pt idx="6">
                  <c:v>0.16523260424093372</c:v>
                </c:pt>
                <c:pt idx="7">
                  <c:v>0.20976448502522818</c:v>
                </c:pt>
                <c:pt idx="8">
                  <c:v>0.27862527616324845</c:v>
                </c:pt>
                <c:pt idx="9">
                  <c:v>0.19749676382558409</c:v>
                </c:pt>
                <c:pt idx="10">
                  <c:v>0.13293034939447604</c:v>
                </c:pt>
                <c:pt idx="11">
                  <c:v>0.24322451115119958</c:v>
                </c:pt>
                <c:pt idx="12">
                  <c:v>0.22557385560771212</c:v>
                </c:pt>
                <c:pt idx="13">
                  <c:v>0.13824640257665149</c:v>
                </c:pt>
                <c:pt idx="14">
                  <c:v>0.30280945324220099</c:v>
                </c:pt>
                <c:pt idx="15">
                  <c:v>0.25683054204335565</c:v>
                </c:pt>
                <c:pt idx="16">
                  <c:v>0.19476444612965627</c:v>
                </c:pt>
                <c:pt idx="17">
                  <c:v>0.35018699673773912</c:v>
                </c:pt>
                <c:pt idx="18">
                  <c:v>0.21341392834683656</c:v>
                </c:pt>
                <c:pt idx="19">
                  <c:v>0.32903253025452506</c:v>
                </c:pt>
                <c:pt idx="20">
                  <c:v>0.2311420424552631</c:v>
                </c:pt>
                <c:pt idx="21">
                  <c:v>0.30305651801052208</c:v>
                </c:pt>
                <c:pt idx="22">
                  <c:v>0.25525578874737059</c:v>
                </c:pt>
                <c:pt idx="23">
                  <c:v>0.1804984462857428</c:v>
                </c:pt>
                <c:pt idx="24">
                  <c:v>0.27660740893028513</c:v>
                </c:pt>
                <c:pt idx="25">
                  <c:v>0.30413236879491745</c:v>
                </c:pt>
                <c:pt idx="26">
                  <c:v>0.1727137988857245</c:v>
                </c:pt>
                <c:pt idx="27">
                  <c:v>0.20846224230585819</c:v>
                </c:pt>
                <c:pt idx="28">
                  <c:v>0.30669567743539611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排出量比較シート!$CH$21:$CH$50</c:f>
              <c:numCache>
                <c:formatCode>0%</c:formatCode>
                <c:ptCount val="30"/>
                <c:pt idx="0">
                  <c:v>8.2570150170276028E-3</c:v>
                </c:pt>
                <c:pt idx="1">
                  <c:v>1.9052408696677567E-3</c:v>
                </c:pt>
                <c:pt idx="2">
                  <c:v>2.0020967888759778E-2</c:v>
                </c:pt>
                <c:pt idx="3">
                  <c:v>1.6758887789756316E-2</c:v>
                </c:pt>
                <c:pt idx="4">
                  <c:v>9.0183442552841733E-3</c:v>
                </c:pt>
                <c:pt idx="5">
                  <c:v>1.564344273203613E-2</c:v>
                </c:pt>
                <c:pt idx="6">
                  <c:v>1.3162133394687907E-2</c:v>
                </c:pt>
                <c:pt idx="7">
                  <c:v>1.9004427458363841E-2</c:v>
                </c:pt>
                <c:pt idx="8">
                  <c:v>2.7953930565053953E-2</c:v>
                </c:pt>
                <c:pt idx="9">
                  <c:v>2.5599004892092433E-2</c:v>
                </c:pt>
                <c:pt idx="10">
                  <c:v>6.5274291010200321E-3</c:v>
                </c:pt>
                <c:pt idx="11">
                  <c:v>1.5039162336678081E-2</c:v>
                </c:pt>
                <c:pt idx="12">
                  <c:v>2.4587006011130137E-2</c:v>
                </c:pt>
                <c:pt idx="13">
                  <c:v>3.9783020014605187E-3</c:v>
                </c:pt>
                <c:pt idx="14">
                  <c:v>2.3396631184823026E-2</c:v>
                </c:pt>
                <c:pt idx="15">
                  <c:v>2.7163092954628109E-2</c:v>
                </c:pt>
                <c:pt idx="16">
                  <c:v>2.6989656694205558E-2</c:v>
                </c:pt>
                <c:pt idx="17">
                  <c:v>1.8179367747628475E-2</c:v>
                </c:pt>
                <c:pt idx="18">
                  <c:v>1.6244449732870404E-2</c:v>
                </c:pt>
                <c:pt idx="19">
                  <c:v>2.2978929685492627E-2</c:v>
                </c:pt>
                <c:pt idx="20">
                  <c:v>1.5862267551548306E-2</c:v>
                </c:pt>
                <c:pt idx="21">
                  <c:v>4.3356489707689738E-2</c:v>
                </c:pt>
                <c:pt idx="22">
                  <c:v>1.4554724653560367E-2</c:v>
                </c:pt>
                <c:pt idx="23">
                  <c:v>2.9554608383738148E-2</c:v>
                </c:pt>
                <c:pt idx="24">
                  <c:v>2.1209375879901623E-2</c:v>
                </c:pt>
                <c:pt idx="25">
                  <c:v>3.5089034635317234E-2</c:v>
                </c:pt>
                <c:pt idx="26">
                  <c:v>1.3706367475953631E-2</c:v>
                </c:pt>
                <c:pt idx="27">
                  <c:v>4.5285183451086897E-2</c:v>
                </c:pt>
                <c:pt idx="28">
                  <c:v>4.48616891235675E-2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排出量比較シート!$BW$21:$BW$50</c15:sqref>
                        </c15:formulaRef>
                      </c:ext>
                    </c:extLst>
                    <c:numCache>
                      <c:formatCode>0%</c:formatCode>
                      <c:ptCount val="30"/>
                      <c:pt idx="0">
                        <c:v>0.32894383479889411</c:v>
                      </c:pt>
                      <c:pt idx="1">
                        <c:v>0.84495036514115351</c:v>
                      </c:pt>
                      <c:pt idx="2">
                        <c:v>0.3090352499800007</c:v>
                      </c:pt>
                      <c:pt idx="3">
                        <c:v>0.24469069965292048</c:v>
                      </c:pt>
                      <c:pt idx="4">
                        <c:v>0.45092001276373622</c:v>
                      </c:pt>
                      <c:pt idx="5">
                        <c:v>0.44106286256446697</c:v>
                      </c:pt>
                      <c:pt idx="6">
                        <c:v>0.41510184051589211</c:v>
                      </c:pt>
                      <c:pt idx="7">
                        <c:v>0.26029952756527241</c:v>
                      </c:pt>
                      <c:pt idx="8">
                        <c:v>0.16071674698583358</c:v>
                      </c:pt>
                      <c:pt idx="9">
                        <c:v>2.7365702864538471E-2</c:v>
                      </c:pt>
                      <c:pt idx="10">
                        <c:v>0.68108295593971235</c:v>
                      </c:pt>
                      <c:pt idx="11">
                        <c:v>0.38691526739276977</c:v>
                      </c:pt>
                      <c:pt idx="12">
                        <c:v>0.37956555318580887</c:v>
                      </c:pt>
                      <c:pt idx="13">
                        <c:v>0.60508432446165505</c:v>
                      </c:pt>
                      <c:pt idx="14">
                        <c:v>0.1211258917961702</c:v>
                      </c:pt>
                      <c:pt idx="15">
                        <c:v>0.38369055294801002</c:v>
                      </c:pt>
                      <c:pt idx="16">
                        <c:v>1.6421458645119128E-2</c:v>
                      </c:pt>
                      <c:pt idx="17">
                        <c:v>0.21135693580793413</c:v>
                      </c:pt>
                      <c:pt idx="18">
                        <c:v>0.44600013183503334</c:v>
                      </c:pt>
                      <c:pt idx="19">
                        <c:v>0.27018096985674922</c:v>
                      </c:pt>
                      <c:pt idx="20">
                        <c:v>0.33122477846501552</c:v>
                      </c:pt>
                      <c:pt idx="21">
                        <c:v>0.12330047398620575</c:v>
                      </c:pt>
                      <c:pt idx="22">
                        <c:v>0.25318355869767478</c:v>
                      </c:pt>
                      <c:pt idx="23">
                        <c:v>0.24041492587090185</c:v>
                      </c:pt>
                      <c:pt idx="24">
                        <c:v>0.21697017842339383</c:v>
                      </c:pt>
                      <c:pt idx="25">
                        <c:v>5.8804507078549388E-2</c:v>
                      </c:pt>
                      <c:pt idx="26">
                        <c:v>0.5332344881420632</c:v>
                      </c:pt>
                      <c:pt idx="27">
                        <c:v>0.34824093040054704</c:v>
                      </c:pt>
                      <c:pt idx="28">
                        <c:v>0.1542472912617148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8.5820579901523825E-3</c:v>
                      </c:pt>
                      <c:pt idx="1">
                        <c:v>4.4773832436694376E-3</c:v>
                      </c:pt>
                      <c:pt idx="2">
                        <c:v>1.4295787726134022E-2</c:v>
                      </c:pt>
                      <c:pt idx="3">
                        <c:v>1.3657811087402053E-2</c:v>
                      </c:pt>
                      <c:pt idx="4">
                        <c:v>6.0663994269829899E-3</c:v>
                      </c:pt>
                      <c:pt idx="5">
                        <c:v>5.4480960555145178E-3</c:v>
                      </c:pt>
                      <c:pt idx="6">
                        <c:v>6.7536792879308331E-3</c:v>
                      </c:pt>
                      <c:pt idx="7">
                        <c:v>6.8913125244294462E-3</c:v>
                      </c:pt>
                      <c:pt idx="8">
                        <c:v>1.0158813781555552E-2</c:v>
                      </c:pt>
                      <c:pt idx="9">
                        <c:v>1.0176959429230508E-2</c:v>
                      </c:pt>
                      <c:pt idx="10">
                        <c:v>3.4417354259919301E-3</c:v>
                      </c:pt>
                      <c:pt idx="11">
                        <c:v>7.7431363291683066E-3</c:v>
                      </c:pt>
                      <c:pt idx="12">
                        <c:v>6.5869946772251073E-3</c:v>
                      </c:pt>
                      <c:pt idx="13">
                        <c:v>1.0380011322005356E-2</c:v>
                      </c:pt>
                      <c:pt idx="14">
                        <c:v>1.2246366753626944E-2</c:v>
                      </c:pt>
                      <c:pt idx="15">
                        <c:v>8.7090874116342275E-3</c:v>
                      </c:pt>
                      <c:pt idx="16">
                        <c:v>7.8136797660125282E-3</c:v>
                      </c:pt>
                      <c:pt idx="17">
                        <c:v>1.245733576409639E-2</c:v>
                      </c:pt>
                      <c:pt idx="18">
                        <c:v>9.9682274979074822E-3</c:v>
                      </c:pt>
                      <c:pt idx="19">
                        <c:v>1.1440167641645488E-2</c:v>
                      </c:pt>
                      <c:pt idx="20">
                        <c:v>9.982106023761924E-3</c:v>
                      </c:pt>
                      <c:pt idx="21">
                        <c:v>8.5626506341130778E-3</c:v>
                      </c:pt>
                      <c:pt idx="22">
                        <c:v>1.3763856407647839E-2</c:v>
                      </c:pt>
                      <c:pt idx="23">
                        <c:v>9.2370719208860995E-3</c:v>
                      </c:pt>
                      <c:pt idx="24">
                        <c:v>6.986162797290885E-3</c:v>
                      </c:pt>
                      <c:pt idx="25">
                        <c:v>7.4230258102893033E-3</c:v>
                      </c:pt>
                      <c:pt idx="26">
                        <c:v>6.0645606476764985E-3</c:v>
                      </c:pt>
                      <c:pt idx="27">
                        <c:v>8.7047939234411193E-3</c:v>
                      </c:pt>
                      <c:pt idx="28">
                        <c:v>1.1086737213830892E-2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4.9985541960044261E-2</c:v>
                      </c:pt>
                      <c:pt idx="1">
                        <c:v>1.503207593744571E-3</c:v>
                      </c:pt>
                      <c:pt idx="2">
                        <c:v>5.0799344179045143E-2</c:v>
                      </c:pt>
                      <c:pt idx="3">
                        <c:v>9.1948172901414063E-2</c:v>
                      </c:pt>
                      <c:pt idx="4">
                        <c:v>2.1594811352413056E-2</c:v>
                      </c:pt>
                      <c:pt idx="5">
                        <c:v>2.0400552955970905E-2</c:v>
                      </c:pt>
                      <c:pt idx="6">
                        <c:v>6.9514508401729482E-3</c:v>
                      </c:pt>
                      <c:pt idx="7">
                        <c:v>4.323360160398272E-3</c:v>
                      </c:pt>
                      <c:pt idx="8">
                        <c:v>1.602097210476898E-2</c:v>
                      </c:pt>
                      <c:pt idx="9">
                        <c:v>5.5521009016561091E-3</c:v>
                      </c:pt>
                      <c:pt idx="10">
                        <c:v>3.6969801461197707E-3</c:v>
                      </c:pt>
                      <c:pt idx="11">
                        <c:v>3.1419708117096407E-2</c:v>
                      </c:pt>
                      <c:pt idx="12">
                        <c:v>5.4485117351772043E-3</c:v>
                      </c:pt>
                      <c:pt idx="13">
                        <c:v>6.5045469097106973E-3</c:v>
                      </c:pt>
                      <c:pt idx="14">
                        <c:v>1.3406478759717379E-2</c:v>
                      </c:pt>
                      <c:pt idx="15">
                        <c:v>5.3562232607446622E-3</c:v>
                      </c:pt>
                      <c:pt idx="16">
                        <c:v>6.0392694436094997E-3</c:v>
                      </c:pt>
                      <c:pt idx="17">
                        <c:v>3.7985708665391256E-2</c:v>
                      </c:pt>
                      <c:pt idx="18">
                        <c:v>3.2519070677327434E-2</c:v>
                      </c:pt>
                      <c:pt idx="19">
                        <c:v>3.6250674032408066E-2</c:v>
                      </c:pt>
                      <c:pt idx="20">
                        <c:v>9.0880046435382594E-3</c:v>
                      </c:pt>
                      <c:pt idx="21">
                        <c:v>5.8642072431789177E-3</c:v>
                      </c:pt>
                      <c:pt idx="22">
                        <c:v>4.1154513120923143E-2</c:v>
                      </c:pt>
                      <c:pt idx="23">
                        <c:v>2.9280949578299E-2</c:v>
                      </c:pt>
                      <c:pt idx="24">
                        <c:v>3.0448595737172186E-2</c:v>
                      </c:pt>
                      <c:pt idx="25">
                        <c:v>1.2779969519696435E-3</c:v>
                      </c:pt>
                      <c:pt idx="26">
                        <c:v>1.0105249849834632E-2</c:v>
                      </c:pt>
                      <c:pt idx="27">
                        <c:v>6.1952404185348711E-3</c:v>
                      </c:pt>
                      <c:pt idx="28">
                        <c:v>3.404244295767511E-3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0.2268270071800173</c:v>
                      </c:pt>
                      <c:pt idx="1">
                        <c:v>4.5098660385724403E-2</c:v>
                      </c:pt>
                      <c:pt idx="2">
                        <c:v>0.2310799540784258</c:v>
                      </c:pt>
                      <c:pt idx="3">
                        <c:v>0.28973792114598951</c:v>
                      </c:pt>
                      <c:pt idx="4">
                        <c:v>0.19248393494565205</c:v>
                      </c:pt>
                      <c:pt idx="5">
                        <c:v>0.15191887222469591</c:v>
                      </c:pt>
                      <c:pt idx="6">
                        <c:v>0.15464564008652054</c:v>
                      </c:pt>
                      <c:pt idx="7">
                        <c:v>0.19552469419124791</c:v>
                      </c:pt>
                      <c:pt idx="8">
                        <c:v>0.26490961723131995</c:v>
                      </c:pt>
                      <c:pt idx="9">
                        <c:v>0.17634882215213424</c:v>
                      </c:pt>
                      <c:pt idx="10">
                        <c:v>8.9992647295152189E-2</c:v>
                      </c:pt>
                      <c:pt idx="11">
                        <c:v>0.23486217730674769</c:v>
                      </c:pt>
                      <c:pt idx="12">
                        <c:v>0.21557170627733285</c:v>
                      </c:pt>
                      <c:pt idx="13">
                        <c:v>0.11971864954841371</c:v>
                      </c:pt>
                      <c:pt idx="14">
                        <c:v>0.28564941996829529</c:v>
                      </c:pt>
                      <c:pt idx="15">
                        <c:v>0.24805141672360928</c:v>
                      </c:pt>
                      <c:pt idx="16">
                        <c:v>0.17233240540238365</c:v>
                      </c:pt>
                      <c:pt idx="17">
                        <c:v>0.33915455037077497</c:v>
                      </c:pt>
                      <c:pt idx="18">
                        <c:v>0.20683057856619685</c:v>
                      </c:pt>
                      <c:pt idx="19">
                        <c:v>0.30601360129080046</c:v>
                      </c:pt>
                      <c:pt idx="20">
                        <c:v>0.22219745807518457</c:v>
                      </c:pt>
                      <c:pt idx="21">
                        <c:v>0.28830085703260272</c:v>
                      </c:pt>
                      <c:pt idx="22">
                        <c:v>0.24675717107488629</c:v>
                      </c:pt>
                      <c:pt idx="23">
                        <c:v>0.17148424202048243</c:v>
                      </c:pt>
                      <c:pt idx="24">
                        <c:v>0.26290532812768874</c:v>
                      </c:pt>
                      <c:pt idx="25">
                        <c:v>0.28367946717686432</c:v>
                      </c:pt>
                      <c:pt idx="26">
                        <c:v>0.16034776901256248</c:v>
                      </c:pt>
                      <c:pt idx="27">
                        <c:v>0.19759522279129213</c:v>
                      </c:pt>
                      <c:pt idx="28">
                        <c:v>0.28982937846536894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0.13255365281281017</c:v>
                      </c:pt>
                      <c:pt idx="1">
                        <c:v>2.3425347907277252E-2</c:v>
                      </c:pt>
                      <c:pt idx="2">
                        <c:v>0.1166989565870733</c:v>
                      </c:pt>
                      <c:pt idx="3">
                        <c:v>0.1456236325710179</c:v>
                      </c:pt>
                      <c:pt idx="4">
                        <c:v>0.11150720588153866</c:v>
                      </c:pt>
                      <c:pt idx="5">
                        <c:v>7.9135696657508026E-2</c:v>
                      </c:pt>
                      <c:pt idx="6">
                        <c:v>9.4865827459993224E-2</c:v>
                      </c:pt>
                      <c:pt idx="7">
                        <c:v>0.14012256950139451</c:v>
                      </c:pt>
                      <c:pt idx="8">
                        <c:v>0.16158697392119445</c:v>
                      </c:pt>
                      <c:pt idx="9">
                        <c:v>0.12438025160283307</c:v>
                      </c:pt>
                      <c:pt idx="10">
                        <c:v>4.6520473169956632E-2</c:v>
                      </c:pt>
                      <c:pt idx="11">
                        <c:v>0.13049670211039308</c:v>
                      </c:pt>
                      <c:pt idx="12">
                        <c:v>0.13701847007664369</c:v>
                      </c:pt>
                      <c:pt idx="13">
                        <c:v>6.0467459978230845E-2</c:v>
                      </c:pt>
                      <c:pt idx="14">
                        <c:v>0.14943960831173375</c:v>
                      </c:pt>
                      <c:pt idx="15">
                        <c:v>0.13604821694751501</c:v>
                      </c:pt>
                      <c:pt idx="16">
                        <c:v>0.1197147279147968</c:v>
                      </c:pt>
                      <c:pt idx="17">
                        <c:v>0.17774545295890362</c:v>
                      </c:pt>
                      <c:pt idx="18">
                        <c:v>0.10501708689612299</c:v>
                      </c:pt>
                      <c:pt idx="19">
                        <c:v>0.14853555703001287</c:v>
                      </c:pt>
                      <c:pt idx="20">
                        <c:v>0.12944872293235915</c:v>
                      </c:pt>
                      <c:pt idx="21">
                        <c:v>0.17889073945658807</c:v>
                      </c:pt>
                      <c:pt idx="22">
                        <c:v>0.12628100160955064</c:v>
                      </c:pt>
                      <c:pt idx="23">
                        <c:v>0.10773602693530271</c:v>
                      </c:pt>
                      <c:pt idx="24">
                        <c:v>0.1709779605318702</c:v>
                      </c:pt>
                      <c:pt idx="25">
                        <c:v>0.19810796798125543</c:v>
                      </c:pt>
                      <c:pt idx="26">
                        <c:v>9.6797504824236408E-2</c:v>
                      </c:pt>
                      <c:pt idx="27">
                        <c:v>8.4180046173639667E-2</c:v>
                      </c:pt>
                      <c:pt idx="28">
                        <c:v>0.14371945511487672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9.4273354367207129E-2</c:v>
                      </c:pt>
                      <c:pt idx="1">
                        <c:v>2.1673312478447147E-2</c:v>
                      </c:pt>
                      <c:pt idx="2">
                        <c:v>0.11438099749135251</c:v>
                      </c:pt>
                      <c:pt idx="3">
                        <c:v>0.14411428857497163</c:v>
                      </c:pt>
                      <c:pt idx="4">
                        <c:v>8.0976729064113379E-2</c:v>
                      </c:pt>
                      <c:pt idx="5">
                        <c:v>7.2783175567187886E-2</c:v>
                      </c:pt>
                      <c:pt idx="6">
                        <c:v>5.9779812626527304E-2</c:v>
                      </c:pt>
                      <c:pt idx="7">
                        <c:v>5.5402124689853373E-2</c:v>
                      </c:pt>
                      <c:pt idx="8">
                        <c:v>0.10332264331012556</c:v>
                      </c:pt>
                      <c:pt idx="9">
                        <c:v>5.1968570549301138E-2</c:v>
                      </c:pt>
                      <c:pt idx="10">
                        <c:v>4.3472174125195558E-2</c:v>
                      </c:pt>
                      <c:pt idx="11">
                        <c:v>0.10436547519635464</c:v>
                      </c:pt>
                      <c:pt idx="12">
                        <c:v>7.8553236200689158E-2</c:v>
                      </c:pt>
                      <c:pt idx="13">
                        <c:v>5.9251189570182883E-2</c:v>
                      </c:pt>
                      <c:pt idx="14">
                        <c:v>0.13620981165656154</c:v>
                      </c:pt>
                      <c:pt idx="15">
                        <c:v>0.11200319977609427</c:v>
                      </c:pt>
                      <c:pt idx="16">
                        <c:v>5.2617677487586847E-2</c:v>
                      </c:pt>
                      <c:pt idx="17">
                        <c:v>0.16140909741187137</c:v>
                      </c:pt>
                      <c:pt idx="18">
                        <c:v>0.10181349167007388</c:v>
                      </c:pt>
                      <c:pt idx="19">
                        <c:v>0.1574780442607876</c:v>
                      </c:pt>
                      <c:pt idx="20">
                        <c:v>9.2748735142825431E-2</c:v>
                      </c:pt>
                      <c:pt idx="21">
                        <c:v>0.10941011757601465</c:v>
                      </c:pt>
                      <c:pt idx="22">
                        <c:v>0.12047616946533565</c:v>
                      </c:pt>
                      <c:pt idx="23">
                        <c:v>6.3748215085179749E-2</c:v>
                      </c:pt>
                      <c:pt idx="24">
                        <c:v>9.1927367595818515E-2</c:v>
                      </c:pt>
                      <c:pt idx="25">
                        <c:v>8.5571499195608872E-2</c:v>
                      </c:pt>
                      <c:pt idx="26">
                        <c:v>6.3550264188326072E-2</c:v>
                      </c:pt>
                      <c:pt idx="27">
                        <c:v>0.11341517661765246</c:v>
                      </c:pt>
                      <c:pt idx="28">
                        <c:v>0.14610992335049222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8.9926536073407573E-3</c:v>
                      </c:pt>
                      <c:pt idx="1">
                        <c:v>1.6404409076484629E-3</c:v>
                      </c:pt>
                      <c:pt idx="2">
                        <c:v>7.2657109122500826E-3</c:v>
                      </c:pt>
                      <c:pt idx="3">
                        <c:v>9.7988939391130871E-3</c:v>
                      </c:pt>
                      <c:pt idx="4">
                        <c:v>8.2050862073267047E-3</c:v>
                      </c:pt>
                      <c:pt idx="5">
                        <c:v>5.1895630457923668E-3</c:v>
                      </c:pt>
                      <c:pt idx="6">
                        <c:v>1.05869641544132E-2</c:v>
                      </c:pt>
                      <c:pt idx="7">
                        <c:v>1.4239790833980271E-2</c:v>
                      </c:pt>
                      <c:pt idx="8">
                        <c:v>1.3715658931928443E-2</c:v>
                      </c:pt>
                      <c:pt idx="9">
                        <c:v>2.1147941673449858E-2</c:v>
                      </c:pt>
                      <c:pt idx="10">
                        <c:v>3.4163212614756718E-3</c:v>
                      </c:pt>
                      <c:pt idx="11">
                        <c:v>8.3623338444518917E-3</c:v>
                      </c:pt>
                      <c:pt idx="12">
                        <c:v>1.0002149330379255E-2</c:v>
                      </c:pt>
                      <c:pt idx="13">
                        <c:v>4.4021530213164033E-3</c:v>
                      </c:pt>
                      <c:pt idx="14">
                        <c:v>1.0266430744582682E-2</c:v>
                      </c:pt>
                      <c:pt idx="15">
                        <c:v>8.779125319746334E-3</c:v>
                      </c:pt>
                      <c:pt idx="16">
                        <c:v>2.2432040727272635E-2</c:v>
                      </c:pt>
                      <c:pt idx="17">
                        <c:v>1.0889071568032056E-2</c:v>
                      </c:pt>
                      <c:pt idx="18">
                        <c:v>6.5833497806397157E-3</c:v>
                      </c:pt>
                      <c:pt idx="19">
                        <c:v>1.0550678886470901E-2</c:v>
                      </c:pt>
                      <c:pt idx="20">
                        <c:v>8.3103148219527932E-3</c:v>
                      </c:pt>
                      <c:pt idx="21">
                        <c:v>1.4755660977919312E-2</c:v>
                      </c:pt>
                      <c:pt idx="22">
                        <c:v>8.2828120772141436E-3</c:v>
                      </c:pt>
                      <c:pt idx="23">
                        <c:v>9.0142042652603636E-3</c:v>
                      </c:pt>
                      <c:pt idx="24">
                        <c:v>1.3702080802596432E-2</c:v>
                      </c:pt>
                      <c:pt idx="25">
                        <c:v>2.0452901618053122E-2</c:v>
                      </c:pt>
                      <c:pt idx="26">
                        <c:v>6.4659642648612192E-3</c:v>
                      </c:pt>
                      <c:pt idx="27">
                        <c:v>1.0867019514566072E-2</c:v>
                      </c:pt>
                      <c:pt idx="28">
                        <c:v>1.6866298970027168E-2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8.3660505418058674E-3</c:v>
                      </c:pt>
                      <c:pt idx="1">
                        <c:v>7.3755051033955734E-3</c:v>
                      </c:pt>
                      <c:pt idx="2">
                        <c:v>4.3954162729926118E-2</c:v>
                      </c:pt>
                      <c:pt idx="3">
                        <c:v>1.4652816966257217E-3</c:v>
                      </c:pt>
                      <c:pt idx="4">
                        <c:v>0</c:v>
                      </c:pt>
                      <c:pt idx="5">
                        <c:v>0</c:v>
                      </c:pt>
                      <c:pt idx="6">
                        <c:v>0</c:v>
                      </c:pt>
                      <c:pt idx="7">
                        <c:v>0</c:v>
                      </c:pt>
                      <c:pt idx="8">
                        <c:v>0</c:v>
                      </c:pt>
                      <c:pt idx="9">
                        <c:v>0</c:v>
                      </c:pt>
                      <c:pt idx="10">
                        <c:v>3.9521380837848182E-2</c:v>
                      </c:pt>
                      <c:pt idx="11">
                        <c:v>0</c:v>
                      </c:pt>
                      <c:pt idx="12">
                        <c:v>0</c:v>
                      </c:pt>
                      <c:pt idx="13">
                        <c:v>1.4125600006921374E-2</c:v>
                      </c:pt>
                      <c:pt idx="14">
                        <c:v>6.8936025293230511E-3</c:v>
                      </c:pt>
                      <c:pt idx="15">
                        <c:v>0</c:v>
                      </c:pt>
                      <c:pt idx="16">
                        <c:v>0</c:v>
                      </c:pt>
                      <c:pt idx="17">
                        <c:v>1.4337479893209898E-4</c:v>
                      </c:pt>
                      <c:pt idx="18">
                        <c:v>0</c:v>
                      </c:pt>
                      <c:pt idx="19">
                        <c:v>1.2468250077253669E-2</c:v>
                      </c:pt>
                      <c:pt idx="20">
                        <c:v>6.3426955812572665E-4</c:v>
                      </c:pt>
                      <c:pt idx="21">
                        <c:v>0</c:v>
                      </c:pt>
                      <c:pt idx="22">
                        <c:v>2.1580559527016724E-4</c:v>
                      </c:pt>
                      <c:pt idx="23">
                        <c:v>0</c:v>
                      </c:pt>
                      <c:pt idx="24">
                        <c:v>0</c:v>
                      </c:pt>
                      <c:pt idx="25">
                        <c:v>0</c:v>
                      </c:pt>
                      <c:pt idx="26">
                        <c:v>5.9000656083008102E-3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排出量比較シート!$BE$21:$BE$50</c:f>
              <c:numCache>
                <c:formatCode>#,##0_);[Red]\(#,##0\)</c:formatCode>
                <c:ptCount val="30"/>
                <c:pt idx="0">
                  <c:v>346.51093014088775</c:v>
                </c:pt>
                <c:pt idx="1">
                  <c:v>4224.6189206809095</c:v>
                </c:pt>
                <c:pt idx="2">
                  <c:v>416.9600493855865</c:v>
                </c:pt>
                <c:pt idx="3">
                  <c:v>282.50814937931273</c:v>
                </c:pt>
                <c:pt idx="4">
                  <c:v>460.67449450300899</c:v>
                </c:pt>
                <c:pt idx="5">
                  <c:v>684.58149476980782</c:v>
                </c:pt>
                <c:pt idx="6">
                  <c:v>311.47472164843828</c:v>
                </c:pt>
                <c:pt idx="7">
                  <c:v>146.2877208319415</c:v>
                </c:pt>
                <c:pt idx="8">
                  <c:v>104.32387667225179</c:v>
                </c:pt>
                <c:pt idx="9">
                  <c:v>15.204670808811073</c:v>
                </c:pt>
                <c:pt idx="10">
                  <c:v>1551.2742725523808</c:v>
                </c:pt>
                <c:pt idx="11">
                  <c:v>387.19778649575306</c:v>
                </c:pt>
                <c:pt idx="12">
                  <c:v>294.32343347402053</c:v>
                </c:pt>
                <c:pt idx="13">
                  <c:v>1075.222142106885</c:v>
                </c:pt>
                <c:pt idx="14">
                  <c:v>104.92992397113653</c:v>
                </c:pt>
                <c:pt idx="15">
                  <c:v>334.78162289852236</c:v>
                </c:pt>
                <c:pt idx="16">
                  <c:v>9.8197656773546544</c:v>
                </c:pt>
                <c:pt idx="17">
                  <c:v>175.2268973571488</c:v>
                </c:pt>
                <c:pt idx="18">
                  <c:v>549.49780234146886</c:v>
                </c:pt>
                <c:pt idx="19">
                  <c:v>218.09575344764917</c:v>
                </c:pt>
                <c:pt idx="20">
                  <c:v>303.18325703990803</c:v>
                </c:pt>
                <c:pt idx="21">
                  <c:v>65.651782339013778</c:v>
                </c:pt>
                <c:pt idx="22">
                  <c:v>265.40887184112108</c:v>
                </c:pt>
                <c:pt idx="23">
                  <c:v>216.26545803806337</c:v>
                </c:pt>
                <c:pt idx="24">
                  <c:v>127.5512781138428</c:v>
                </c:pt>
                <c:pt idx="25">
                  <c:v>22.833093440184946</c:v>
                </c:pt>
                <c:pt idx="26">
                  <c:v>588.06091740504462</c:v>
                </c:pt>
                <c:pt idx="27">
                  <c:v>232.49621940920966</c:v>
                </c:pt>
                <c:pt idx="28">
                  <c:v>68.811296745380929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排出量比較シート!$BI$21:$BI$50</c:f>
              <c:numCache>
                <c:formatCode>#,##0_);[Red]\(#,##0\)</c:formatCode>
                <c:ptCount val="30"/>
                <c:pt idx="0">
                  <c:v>162.33574466594405</c:v>
                </c:pt>
                <c:pt idx="1">
                  <c:v>218.64781658498478</c:v>
                </c:pt>
                <c:pt idx="2">
                  <c:v>181.71090614550667</c:v>
                </c:pt>
                <c:pt idx="3">
                  <c:v>150.00634817719222</c:v>
                </c:pt>
                <c:pt idx="4">
                  <c:v>158.06493032413698</c:v>
                </c:pt>
                <c:pt idx="5">
                  <c:v>377.82574871301142</c:v>
                </c:pt>
                <c:pt idx="6">
                  <c:v>129.98560978391851</c:v>
                </c:pt>
                <c:pt idx="7">
                  <c:v>123.57868613379631</c:v>
                </c:pt>
                <c:pt idx="8">
                  <c:v>134.06090961976648</c:v>
                </c:pt>
                <c:pt idx="9">
                  <c:v>113.30485075827171</c:v>
                </c:pt>
                <c:pt idx="10">
                  <c:v>201.64893806161498</c:v>
                </c:pt>
                <c:pt idx="11">
                  <c:v>130.88454261335633</c:v>
                </c:pt>
                <c:pt idx="12">
                  <c:v>123.20844744591197</c:v>
                </c:pt>
                <c:pt idx="13">
                  <c:v>174.08979571629135</c:v>
                </c:pt>
                <c:pt idx="14">
                  <c:v>193.89849220749008</c:v>
                </c:pt>
                <c:pt idx="15">
                  <c:v>153.84965940745718</c:v>
                </c:pt>
                <c:pt idx="16">
                  <c:v>98.548353436303884</c:v>
                </c:pt>
                <c:pt idx="17">
                  <c:v>133.58924764798425</c:v>
                </c:pt>
                <c:pt idx="18">
                  <c:v>165.86053554010672</c:v>
                </c:pt>
                <c:pt idx="19">
                  <c:v>122.56334660956304</c:v>
                </c:pt>
                <c:pt idx="20">
                  <c:v>183.53016658668778</c:v>
                </c:pt>
                <c:pt idx="21">
                  <c:v>116.73014332949489</c:v>
                </c:pt>
                <c:pt idx="22">
                  <c:v>158.33773723529995</c:v>
                </c:pt>
                <c:pt idx="23">
                  <c:v>136.53873990629674</c:v>
                </c:pt>
                <c:pt idx="24">
                  <c:v>96.499781582427744</c:v>
                </c:pt>
                <c:pt idx="25">
                  <c:v>79.663978210686821</c:v>
                </c:pt>
                <c:pt idx="26">
                  <c:v>149.12680097762805</c:v>
                </c:pt>
                <c:pt idx="27">
                  <c:v>122.30749166996421</c:v>
                </c:pt>
                <c:pt idx="28">
                  <c:v>83.800143840086989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排出量比較シート!$BJ$21:$BJ$50</c:f>
              <c:numCache>
                <c:formatCode>#,##0_);[Red]\(#,##0\)</c:formatCode>
                <c:ptCount val="30"/>
                <c:pt idx="0">
                  <c:v>159.61557688153636</c:v>
                </c:pt>
                <c:pt idx="1">
                  <c:v>243.313749630757</c:v>
                </c:pt>
                <c:pt idx="2">
                  <c:v>178.87711220988848</c:v>
                </c:pt>
                <c:pt idx="3">
                  <c:v>117.69933741144398</c:v>
                </c:pt>
                <c:pt idx="4">
                  <c:v>141.98339930426906</c:v>
                </c:pt>
                <c:pt idx="5">
                  <c:v>150.49657632464169</c:v>
                </c:pt>
                <c:pt idx="6">
                  <c:v>155.33330281175122</c:v>
                </c:pt>
                <c:pt idx="7">
                  <c:v>145.66117105261802</c:v>
                </c:pt>
                <c:pt idx="8">
                  <c:v>148.67614098978521</c:v>
                </c:pt>
                <c:pt idx="9">
                  <c:v>145.5974049068551</c:v>
                </c:pt>
                <c:pt idx="10">
                  <c:v>186.76724657916168</c:v>
                </c:pt>
                <c:pt idx="11">
                  <c:v>155.96934312859526</c:v>
                </c:pt>
                <c:pt idx="12">
                  <c:v>146.03970386581946</c:v>
                </c:pt>
                <c:pt idx="13">
                  <c:v>233.55805174281201</c:v>
                </c:pt>
                <c:pt idx="14">
                  <c:v>182.85677630397532</c:v>
                </c:pt>
                <c:pt idx="15">
                  <c:v>114.0141965041522</c:v>
                </c:pt>
                <c:pt idx="16">
                  <c:v>144.06265959224132</c:v>
                </c:pt>
                <c:pt idx="17">
                  <c:v>113.9463094353607</c:v>
                </c:pt>
                <c:pt idx="18">
                  <c:v>151.19625962048428</c:v>
                </c:pt>
                <c:pt idx="19">
                  <c:v>103.93379476174019</c:v>
                </c:pt>
                <c:pt idx="20">
                  <c:v>165.01086043201181</c:v>
                </c:pt>
                <c:pt idx="21">
                  <c:v>129.1695316662063</c:v>
                </c:pt>
                <c:pt idx="22">
                  <c:v>205.26200824776467</c:v>
                </c:pt>
                <c:pt idx="23">
                  <c:v>259.66643189129832</c:v>
                </c:pt>
                <c:pt idx="24">
                  <c:v>128.00329757583245</c:v>
                </c:pt>
                <c:pt idx="25">
                  <c:v>121.00490625125531</c:v>
                </c:pt>
                <c:pt idx="26">
                  <c:v>133.63638062107864</c:v>
                </c:pt>
                <c:pt idx="27">
                  <c:v>122.9746699936355</c:v>
                </c:pt>
                <c:pt idx="28">
                  <c:v>111.82280861737922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排出量比較シート!$BK$21:$BK$50</c:f>
              <c:numCache>
                <c:formatCode>#,##0_);[Red]\(#,##0\)</c:formatCode>
                <c:ptCount val="30"/>
                <c:pt idx="0">
                  <c:v>218.34973209130942</c:v>
                </c:pt>
                <c:pt idx="1">
                  <c:v>268.66291379196957</c:v>
                </c:pt>
                <c:pt idx="2">
                  <c:v>314.61692449251325</c:v>
                </c:pt>
                <c:pt idx="3">
                  <c:v>242.75292713895155</c:v>
                </c:pt>
                <c:pt idx="4">
                  <c:v>193.17998455411586</c:v>
                </c:pt>
                <c:pt idx="5">
                  <c:v>230.35098683987093</c:v>
                </c:pt>
                <c:pt idx="6">
                  <c:v>120.02085538837781</c:v>
                </c:pt>
                <c:pt idx="7">
                  <c:v>113.01791360290092</c:v>
                </c:pt>
                <c:pt idx="8">
                  <c:v>155.52599345494312</c:v>
                </c:pt>
                <c:pt idx="9">
                  <c:v>69.680700324449077</c:v>
                </c:pt>
                <c:pt idx="10">
                  <c:v>299.62937755805149</c:v>
                </c:pt>
                <c:pt idx="11">
                  <c:v>221.0298762655855</c:v>
                </c:pt>
                <c:pt idx="12">
                  <c:v>169.53905015618105</c:v>
                </c:pt>
                <c:pt idx="13">
                  <c:v>238.9920094930535</c:v>
                </c:pt>
                <c:pt idx="14">
                  <c:v>216.47394908053843</c:v>
                </c:pt>
                <c:pt idx="15">
                  <c:v>216.16814116219189</c:v>
                </c:pt>
                <c:pt idx="16">
                  <c:v>63.173530344491034</c:v>
                </c:pt>
                <c:pt idx="17">
                  <c:v>234.38573554330955</c:v>
                </c:pt>
                <c:pt idx="18">
                  <c:v>240.06858193501787</c:v>
                </c:pt>
                <c:pt idx="19">
                  <c:v>225.75325962079918</c:v>
                </c:pt>
                <c:pt idx="20">
                  <c:v>200.05543741739518</c:v>
                </c:pt>
                <c:pt idx="21">
                  <c:v>144.46080010150368</c:v>
                </c:pt>
                <c:pt idx="22">
                  <c:v>219.88551422698984</c:v>
                </c:pt>
                <c:pt idx="23">
                  <c:v>139.94610363957011</c:v>
                </c:pt>
                <c:pt idx="24">
                  <c:v>138.68295547527356</c:v>
                </c:pt>
                <c:pt idx="25">
                  <c:v>102.86983616386922</c:v>
                </c:pt>
                <c:pt idx="26">
                  <c:v>184.86610911626667</c:v>
                </c:pt>
                <c:pt idx="27">
                  <c:v>133.46520478636401</c:v>
                </c:pt>
                <c:pt idx="28">
                  <c:v>125.07018665015359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排出量比較シート!$BQ$21:$BQ$50</c:f>
              <c:numCache>
                <c:formatCode>#,##0_);[Red]\(#,##0\)</c:formatCode>
                <c:ptCount val="30"/>
                <c:pt idx="0">
                  <c:v>7.3833845847415374</c:v>
                </c:pt>
                <c:pt idx="1">
                  <c:v>9.4589538315676052</c:v>
                </c:pt>
                <c:pt idx="2">
                  <c:v>22.312926626222222</c:v>
                </c:pt>
                <c:pt idx="3">
                  <c:v>13.515749923518589</c:v>
                </c:pt>
                <c:pt idx="4">
                  <c:v>8.680911361919998</c:v>
                </c:pt>
                <c:pt idx="5">
                  <c:v>22.936276239360001</c:v>
                </c:pt>
                <c:pt idx="6">
                  <c:v>9.5606464355115612</c:v>
                </c:pt>
                <c:pt idx="7">
                  <c:v>10.239296420000001</c:v>
                </c:pt>
                <c:pt idx="8">
                  <c:v>15.60361960683441</c:v>
                </c:pt>
                <c:pt idx="9">
                  <c:v>9.0318269218086691</c:v>
                </c:pt>
                <c:pt idx="10">
                  <c:v>14.71303977987</c:v>
                </c:pt>
                <c:pt idx="11">
                  <c:v>13.66681414912</c:v>
                </c:pt>
                <c:pt idx="12">
                  <c:v>18.4793474140928</c:v>
                </c:pt>
                <c:pt idx="13">
                  <c:v>6.8774476006500009</c:v>
                </c:pt>
                <c:pt idx="14">
                  <c:v>16.72590169669666</c:v>
                </c:pt>
                <c:pt idx="15">
                  <c:v>22.862527429570932</c:v>
                </c:pt>
                <c:pt idx="16">
                  <c:v>8.7543282669966196</c:v>
                </c:pt>
                <c:pt idx="17">
                  <c:v>12.167740438493039</c:v>
                </c:pt>
                <c:pt idx="18">
                  <c:v>18.273324716402861</c:v>
                </c:pt>
                <c:pt idx="19">
                  <c:v>15.766125845016701</c:v>
                </c:pt>
                <c:pt idx="20">
                  <c:v>13.728929794634571</c:v>
                </c:pt>
                <c:pt idx="21">
                  <c:v>20.667145633040001</c:v>
                </c:pt>
                <c:pt idx="22">
                  <c:v>12.537906116001199</c:v>
                </c:pt>
                <c:pt idx="23">
                  <c:v>22.914614352689998</c:v>
                </c:pt>
                <c:pt idx="24">
                  <c:v>10.63376770053209</c:v>
                </c:pt>
                <c:pt idx="25">
                  <c:v>11.86852704428</c:v>
                </c:pt>
                <c:pt idx="26">
                  <c:v>14.67076077154554</c:v>
                </c:pt>
                <c:pt idx="27">
                  <c:v>28.993242211314001</c:v>
                </c:pt>
                <c:pt idx="28">
                  <c:v>18.294551390629401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排出量比較シート!$BR$21:$BR$50</c:f>
              <c:numCache>
                <c:formatCode>#,##0_);[Red]\(#,##0\)</c:formatCode>
                <c:ptCount val="30"/>
                <c:pt idx="0">
                  <c:v>894.1953683644191</c:v>
                </c:pt>
                <c:pt idx="1">
                  <c:v>4964.7023545201891</c:v>
                </c:pt>
                <c:pt idx="2">
                  <c:v>1114.4779188597172</c:v>
                </c:pt>
                <c:pt idx="3">
                  <c:v>806.482512030419</c:v>
                </c:pt>
                <c:pt idx="4">
                  <c:v>962.58372004745092</c:v>
                </c:pt>
                <c:pt idx="5">
                  <c:v>1466.1910828866919</c:v>
                </c:pt>
                <c:pt idx="6">
                  <c:v>726.37513606799746</c:v>
                </c:pt>
                <c:pt idx="7">
                  <c:v>538.78478804125666</c:v>
                </c:pt>
                <c:pt idx="8">
                  <c:v>558.19054034358101</c:v>
                </c:pt>
                <c:pt idx="9">
                  <c:v>352.81945372019567</c:v>
                </c:pt>
                <c:pt idx="10">
                  <c:v>2254.032874531079</c:v>
                </c:pt>
                <c:pt idx="11">
                  <c:v>908.74836265241015</c:v>
                </c:pt>
                <c:pt idx="12">
                  <c:v>751.58998235602576</c:v>
                </c:pt>
                <c:pt idx="13">
                  <c:v>1728.7394466596918</c:v>
                </c:pt>
                <c:pt idx="14">
                  <c:v>714.88504325983695</c:v>
                </c:pt>
                <c:pt idx="15">
                  <c:v>841.67614740189458</c:v>
                </c:pt>
                <c:pt idx="16">
                  <c:v>324.35863731738749</c:v>
                </c:pt>
                <c:pt idx="17">
                  <c:v>669.31593042229645</c:v>
                </c:pt>
                <c:pt idx="18">
                  <c:v>1124.8965041534807</c:v>
                </c:pt>
                <c:pt idx="19">
                  <c:v>686.1122802847683</c:v>
                </c:pt>
                <c:pt idx="20">
                  <c:v>865.50865127063742</c:v>
                </c:pt>
                <c:pt idx="21">
                  <c:v>476.67940306925863</c:v>
                </c:pt>
                <c:pt idx="22">
                  <c:v>861.4320376671767</c:v>
                </c:pt>
                <c:pt idx="23">
                  <c:v>775.33134782791853</c:v>
                </c:pt>
                <c:pt idx="24">
                  <c:v>501.37108044790864</c:v>
                </c:pt>
                <c:pt idx="25">
                  <c:v>338.24034111027629</c:v>
                </c:pt>
                <c:pt idx="26">
                  <c:v>1070.3609688915633</c:v>
                </c:pt>
                <c:pt idx="27">
                  <c:v>640.23682807048738</c:v>
                </c:pt>
                <c:pt idx="28">
                  <c:v>407.79898724363011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排出量比較シート!$BF$21:$BF$68</c15:sqref>
                        </c15:formulaRef>
                      </c:ext>
                    </c:extLst>
                    <c:numCache>
                      <c:formatCode>#,##0_);[Red]\(#,##0\)</c:formatCode>
                      <c:ptCount val="48"/>
                      <c:pt idx="0">
                        <c:v>294.14005352920174</c:v>
                      </c:pt>
                      <c:pt idx="1">
                        <c:v>4194.9270672689781</c:v>
                      </c:pt>
                      <c:pt idx="2">
                        <c:v>344.41296225200364</c:v>
                      </c:pt>
                      <c:pt idx="3">
                        <c:v>197.33877012656808</c:v>
                      </c:pt>
                      <c:pt idx="4">
                        <c:v>434.04826332996129</c:v>
                      </c:pt>
                      <c:pt idx="5">
                        <c:v>646.68243608449995</c:v>
                      </c:pt>
                      <c:pt idx="6">
                        <c:v>301.5196558868073</c:v>
                      </c:pt>
                      <c:pt idx="7">
                        <c:v>140.24542578649454</c:v>
                      </c:pt>
                      <c:pt idx="8">
                        <c:v>89.710567842285045</c:v>
                      </c:pt>
                      <c:pt idx="9">
                        <c:v>9.6551523353356572</c:v>
                      </c:pt>
                      <c:pt idx="10">
                        <c:v>1535.183372970914</c:v>
                      </c:pt>
                      <c:pt idx="11">
                        <c:v>351.608615728399</c:v>
                      </c:pt>
                      <c:pt idx="12">
                        <c:v>285.27766742187725</c:v>
                      </c:pt>
                      <c:pt idx="13">
                        <c:v>1046.033140252295</c:v>
                      </c:pt>
                      <c:pt idx="14">
                        <c:v>86.591088396591459</c:v>
                      </c:pt>
                      <c:pt idx="15">
                        <c:v>322.94318639978371</c:v>
                      </c:pt>
                      <c:pt idx="16">
                        <c:v>5.326441948894673</c:v>
                      </c:pt>
                      <c:pt idx="17">
                        <c:v>141.46456414149301</c:v>
                      </c:pt>
                      <c:pt idx="18">
                        <c:v>501.7039891532205</c:v>
                      </c:pt>
                      <c:pt idx="19">
                        <c:v>185.37448131796444</c:v>
                      </c:pt>
                      <c:pt idx="20">
                        <c:v>286.67791127667124</c:v>
                      </c:pt>
                      <c:pt idx="21">
                        <c:v>58.774796337901208</c:v>
                      </c:pt>
                      <c:pt idx="22">
                        <c:v>218.10042887276521</c:v>
                      </c:pt>
                      <c:pt idx="23">
                        <c:v>186.40122851343546</c:v>
                      </c:pt>
                      <c:pt idx="24">
                        <c:v>108.78257278111248</c:v>
                      </c:pt>
                      <c:pt idx="25">
                        <c:v>19.890056533070201</c:v>
                      </c:pt>
                      <c:pt idx="26">
                        <c:v>570.75338337413564</c:v>
                      </c:pt>
                      <c:pt idx="27">
                        <c:v>222.9566686839616</c:v>
                      </c:pt>
                      <c:pt idx="28">
                        <c:v>62.901889161600529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7.6740365058291165</c:v>
                      </c:pt>
                      <c:pt idx="1">
                        <c:v>22.228875131934899</c:v>
                      </c:pt>
                      <c:pt idx="2">
                        <c:v>15.932339753482132</c:v>
                      </c:pt>
                      <c:pt idx="3">
                        <c:v>11.014785794604917</c:v>
                      </c:pt>
                      <c:pt idx="4">
                        <c:v>5.8394173277190111</c:v>
                      </c:pt>
                      <c:pt idx="5">
                        <c:v>7.9879498553055459</c:v>
                      </c:pt>
                      <c:pt idx="6">
                        <c:v>4.9057047117303751</c:v>
                      </c:pt>
                      <c:pt idx="7">
                        <c:v>3.7129343578007767</c:v>
                      </c:pt>
                      <c:pt idx="8">
                        <c:v>5.6705537539763107</c:v>
                      </c:pt>
                      <c:pt idx="9">
                        <c:v>3.5906292663537021</c:v>
                      </c:pt>
                      <c:pt idx="10">
                        <c:v>7.7577847956240378</c:v>
                      </c:pt>
                      <c:pt idx="11">
                        <c:v>7.0365624609260919</c:v>
                      </c:pt>
                      <c:pt idx="12">
                        <c:v>4.9507192132348541</c:v>
                      </c:pt>
                      <c:pt idx="13">
                        <c:v>17.944335029124876</c:v>
                      </c:pt>
                      <c:pt idx="14">
                        <c:v>8.7547444264424268</c:v>
                      </c:pt>
                      <c:pt idx="15">
                        <c:v>7.3302311400106346</c:v>
                      </c:pt>
                      <c:pt idx="16">
                        <c:v>2.5344345213382669</c:v>
                      </c:pt>
                      <c:pt idx="17">
                        <c:v>8.3378932775291243</c:v>
                      </c:pt>
                      <c:pt idx="18">
                        <c:v>11.213224265002724</c:v>
                      </c:pt>
                      <c:pt idx="19">
                        <c:v>7.8492395074494059</c:v>
                      </c:pt>
                      <c:pt idx="20">
                        <c:v>8.6395991214666878</c:v>
                      </c:pt>
                      <c:pt idx="21">
                        <c:v>4.0816391929596305</c:v>
                      </c:pt>
                      <c:pt idx="22">
                        <c:v>11.856626871398504</c:v>
                      </c:pt>
                      <c:pt idx="23">
                        <c:v>7.1617914224040398</c:v>
                      </c:pt>
                      <c:pt idx="24">
                        <c:v>3.5026599898627149</c:v>
                      </c:pt>
                      <c:pt idx="25">
                        <c:v>2.5107667821426389</c:v>
                      </c:pt>
                      <c:pt idx="26">
                        <c:v>6.4912690107486632</c:v>
                      </c:pt>
                      <c:pt idx="27">
                        <c:v>5.5731296505511949</c:v>
                      </c:pt>
                      <c:pt idx="28">
                        <c:v>4.5211602076365027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44.696840105856907</c:v>
                      </c:pt>
                      <c:pt idx="1">
                        <c:v>7.4629782799962996</c:v>
                      </c:pt>
                      <c:pt idx="2">
                        <c:v>56.614747380100717</c:v>
                      </c:pt>
                      <c:pt idx="3">
                        <c:v>74.154593458139715</c:v>
                      </c:pt>
                      <c:pt idx="4">
                        <c:v>20.786813845328684</c:v>
                      </c:pt>
                      <c:pt idx="5">
                        <c:v>29.911108830002288</c:v>
                      </c:pt>
                      <c:pt idx="6">
                        <c:v>5.0493610499006207</c:v>
                      </c:pt>
                      <c:pt idx="7">
                        <c:v>2.3293606876461963</c:v>
                      </c:pt>
                      <c:pt idx="8">
                        <c:v>8.9427550759904353</c:v>
                      </c:pt>
                      <c:pt idx="9">
                        <c:v>1.9588892071217143</c:v>
                      </c:pt>
                      <c:pt idx="10">
                        <c:v>8.3331147858426746</c:v>
                      </c:pt>
                      <c:pt idx="11">
                        <c:v>28.552608306427999</c:v>
                      </c:pt>
                      <c:pt idx="12">
                        <c:v>4.0950468389084342</c:v>
                      </c:pt>
                      <c:pt idx="13">
                        <c:v>11.244666825465279</c:v>
                      </c:pt>
                      <c:pt idx="14">
                        <c:v>9.5840911481026438</c:v>
                      </c:pt>
                      <c:pt idx="15">
                        <c:v>4.5082053587279809</c:v>
                      </c:pt>
                      <c:pt idx="16">
                        <c:v>1.9588892071217143</c:v>
                      </c:pt>
                      <c:pt idx="17">
                        <c:v>25.424439938126639</c:v>
                      </c:pt>
                      <c:pt idx="18">
                        <c:v>36.580588923245593</c:v>
                      </c:pt>
                      <c:pt idx="19">
                        <c:v>24.872032622235334</c:v>
                      </c:pt>
                      <c:pt idx="20">
                        <c:v>7.8657466417700892</c:v>
                      </c:pt>
                      <c:pt idx="21">
                        <c:v>2.7953468081529493</c:v>
                      </c:pt>
                      <c:pt idx="22">
                        <c:v>35.45181609695738</c:v>
                      </c:pt>
                      <c:pt idx="23">
                        <c:v>22.702438102223887</c:v>
                      </c:pt>
                      <c:pt idx="24">
                        <c:v>15.266045342867605</c:v>
                      </c:pt>
                      <c:pt idx="25">
                        <c:v>0.4322701249721056</c:v>
                      </c:pt>
                      <c:pt idx="26">
                        <c:v>10.816265020160321</c:v>
                      </c:pt>
                      <c:pt idx="27">
                        <c:v>3.9664210746968447</c:v>
                      </c:pt>
                      <c:pt idx="28">
                        <c:v>1.3882473761438958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202.8276592403343</c:v>
                      </c:pt>
                      <c:pt idx="1">
                        <c:v>223.90142540271233</c:v>
                      </c:pt>
                      <c:pt idx="2">
                        <c:v>257.53350631152301</c:v>
                      </c:pt>
                      <c:pt idx="3">
                        <c:v>233.66856647628907</c:v>
                      </c:pt>
                      <c:pt idx="4">
                        <c:v>185.28190214935728</c:v>
                      </c:pt>
                      <c:pt idx="5">
                        <c:v>222.74209577805186</c:v>
                      </c:pt>
                      <c:pt idx="6">
                        <c:v>112.33074786016891</c:v>
                      </c:pt>
                      <c:pt idx="7">
                        <c:v>105.34573091666303</c:v>
                      </c:pt>
                      <c:pt idx="8">
                        <c:v>147.87004238456171</c:v>
                      </c:pt>
                      <c:pt idx="9">
                        <c:v>62.219295095915939</c:v>
                      </c:pt>
                      <c:pt idx="10">
                        <c:v>202.84638546935341</c:v>
                      </c:pt>
                      <c:pt idx="11">
                        <c:v>213.43061907648701</c:v>
                      </c:pt>
                      <c:pt idx="12">
                        <c:v>162.02153491743897</c:v>
                      </c:pt>
                      <c:pt idx="13">
                        <c:v>206.96235197517029</c:v>
                      </c:pt>
                      <c:pt idx="14">
                        <c:v>204.20649795118212</c:v>
                      </c:pt>
                      <c:pt idx="15">
                        <c:v>208.77896078550935</c:v>
                      </c:pt>
                      <c:pt idx="16">
                        <c:v>55.897504181944747</c:v>
                      </c:pt>
                      <c:pt idx="17">
                        <c:v>227.00154343837085</c:v>
                      </c:pt>
                      <c:pt idx="18">
                        <c:v>232.66299478115667</c:v>
                      </c:pt>
                      <c:pt idx="19">
                        <c:v>209.95968977978504</c:v>
                      </c:pt>
                      <c:pt idx="20">
                        <c:v>192.313822254417</c:v>
                      </c:pt>
                      <c:pt idx="21">
                        <c:v>137.42708043465674</c:v>
                      </c:pt>
                      <c:pt idx="22">
                        <c:v>212.56453268802741</c:v>
                      </c:pt>
                      <c:pt idx="23">
                        <c:v>132.95710849698963</c:v>
                      </c:pt>
                      <c:pt idx="24">
                        <c:v>131.81312841889124</c:v>
                      </c:pt>
                      <c:pt idx="25">
                        <c:v>95.951839743884008</c:v>
                      </c:pt>
                      <c:pt idx="26">
                        <c:v>171.62999339988696</c:v>
                      </c:pt>
                      <c:pt idx="27">
                        <c:v>126.50773868177815</c:v>
                      </c:pt>
                      <c:pt idx="28">
                        <c:v>118.19212701162823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111.33673611081277</c:v>
                </c:pt>
                <c:pt idx="2">
                  <c:v>3.5602782330159313</c:v>
                </c:pt>
                <c:pt idx="3">
                  <c:v>1.969794513365317</c:v>
                </c:pt>
                <c:pt idx="4">
                  <c:v>122.04540188429169</c:v>
                </c:pt>
                <c:pt idx="5">
                  <c:v>157.74366720312656</c:v>
                </c:pt>
                <c:pt idx="7">
                  <c:v>108.9322888775044</c:v>
                </c:pt>
                <c:pt idx="8">
                  <c:v>7.7098300540977842</c:v>
                </c:pt>
                <c:pt idx="9">
                  <c:v>0</c:v>
                </c:pt>
                <c:pt idx="10">
                  <c:v>7.0228286890600007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116.86680885719402</c:v>
                </c:pt>
                <c:pt idx="4">
                  <c:v>122.04540188429169</c:v>
                </c:pt>
                <c:pt idx="5">
                  <c:v>157.74366720312656</c:v>
                </c:pt>
                <c:pt idx="6">
                  <c:v>116.64211893160218</c:v>
                </c:pt>
                <c:pt idx="10">
                  <c:v>7.0228286890600007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再エネ比較シート!$CO$13:$CO$42</c:f>
              <c:numCache>
                <c:formatCode>0.0%</c:formatCode>
                <c:ptCount val="30"/>
                <c:pt idx="0">
                  <c:v>0.11759761980803819</c:v>
                </c:pt>
                <c:pt idx="1">
                  <c:v>8.6724051822909015E-2</c:v>
                </c:pt>
                <c:pt idx="2">
                  <c:v>0.10107862206433153</c:v>
                </c:pt>
                <c:pt idx="3">
                  <c:v>0.10490707400171158</c:v>
                </c:pt>
                <c:pt idx="4">
                  <c:v>9.5690623495640698E-2</c:v>
                </c:pt>
                <c:pt idx="5">
                  <c:v>6.3656899039969878E-2</c:v>
                </c:pt>
                <c:pt idx="6">
                  <c:v>4.1200494468524577E-2</c:v>
                </c:pt>
                <c:pt idx="7">
                  <c:v>5.5398631769719334E-2</c:v>
                </c:pt>
                <c:pt idx="8">
                  <c:v>5.3403465346534652E-2</c:v>
                </c:pt>
                <c:pt idx="9">
                  <c:v>3.3302351958915545E-2</c:v>
                </c:pt>
                <c:pt idx="10">
                  <c:v>8.545593678259647E-2</c:v>
                </c:pt>
                <c:pt idx="11">
                  <c:v>0.10134056540620333</c:v>
                </c:pt>
                <c:pt idx="12">
                  <c:v>9.02411976711949E-2</c:v>
                </c:pt>
                <c:pt idx="13">
                  <c:v>8.3609271523178805E-2</c:v>
                </c:pt>
                <c:pt idx="14">
                  <c:v>5.399002493765586E-2</c:v>
                </c:pt>
                <c:pt idx="15">
                  <c:v>7.4612739375966186E-2</c:v>
                </c:pt>
                <c:pt idx="16">
                  <c:v>2.7520596624862555E-2</c:v>
                </c:pt>
                <c:pt idx="17">
                  <c:v>0.11533481464904008</c:v>
                </c:pt>
                <c:pt idx="18">
                  <c:v>8.9258297477112045E-2</c:v>
                </c:pt>
                <c:pt idx="19">
                  <c:v>8.9955571042773755E-2</c:v>
                </c:pt>
                <c:pt idx="20">
                  <c:v>8.3924940244729046E-2</c:v>
                </c:pt>
                <c:pt idx="21">
                  <c:v>6.8749660774700128E-2</c:v>
                </c:pt>
                <c:pt idx="22">
                  <c:v>3.6208431102840034E-2</c:v>
                </c:pt>
                <c:pt idx="23">
                  <c:v>2.0037380659718131E-2</c:v>
                </c:pt>
                <c:pt idx="24">
                  <c:v>7.6557043631758706E-2</c:v>
                </c:pt>
                <c:pt idx="25">
                  <c:v>7.7738447175976347E-2</c:v>
                </c:pt>
                <c:pt idx="26">
                  <c:v>8.2603824462125677E-2</c:v>
                </c:pt>
                <c:pt idx="27">
                  <c:v>2.4293097725584408E-2</c:v>
                </c:pt>
                <c:pt idx="28">
                  <c:v>3.839975125667202E-2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再エネ比較シート!$CC$13:$CC$42</c:f>
              <c:numCache>
                <c:formatCode>0.0%</c:formatCode>
                <c:ptCount val="30"/>
                <c:pt idx="0">
                  <c:v>4.1998674400170834E-2</c:v>
                </c:pt>
                <c:pt idx="1">
                  <c:v>1.6020928368074377E-2</c:v>
                </c:pt>
                <c:pt idx="2">
                  <c:v>4.4195968780271537E-2</c:v>
                </c:pt>
                <c:pt idx="3">
                  <c:v>3.4509599769548899E-2</c:v>
                </c:pt>
                <c:pt idx="4">
                  <c:v>3.7682056215630949E-2</c:v>
                </c:pt>
                <c:pt idx="5">
                  <c:v>1.9674640343746264E-2</c:v>
                </c:pt>
                <c:pt idx="6">
                  <c:v>2.0486566918553765E-2</c:v>
                </c:pt>
                <c:pt idx="7">
                  <c:v>3.384957167728047E-2</c:v>
                </c:pt>
                <c:pt idx="8">
                  <c:v>2.9266945051907616E-2</c:v>
                </c:pt>
                <c:pt idx="9">
                  <c:v>2.1399126482216556E-2</c:v>
                </c:pt>
                <c:pt idx="10">
                  <c:v>2.7457904647351233E-2</c:v>
                </c:pt>
                <c:pt idx="11">
                  <c:v>3.5446761768018725E-2</c:v>
                </c:pt>
                <c:pt idx="12">
                  <c:v>4.6044377832786657E-2</c:v>
                </c:pt>
                <c:pt idx="13">
                  <c:v>3.0904187319272348E-2</c:v>
                </c:pt>
                <c:pt idx="14">
                  <c:v>3.3671505972125038E-2</c:v>
                </c:pt>
                <c:pt idx="15">
                  <c:v>3.577000343202151E-2</c:v>
                </c:pt>
                <c:pt idx="16">
                  <c:v>1.9783257010596501E-2</c:v>
                </c:pt>
                <c:pt idx="17">
                  <c:v>5.1946788096604746E-2</c:v>
                </c:pt>
                <c:pt idx="18">
                  <c:v>3.2560103338027328E-2</c:v>
                </c:pt>
                <c:pt idx="19">
                  <c:v>4.196429390826386E-2</c:v>
                </c:pt>
                <c:pt idx="20">
                  <c:v>3.2834418191531933E-2</c:v>
                </c:pt>
                <c:pt idx="21">
                  <c:v>3.0773833098721351E-2</c:v>
                </c:pt>
                <c:pt idx="22">
                  <c:v>9.8280318241838541E-3</c:v>
                </c:pt>
                <c:pt idx="23">
                  <c:v>1.4452898890502332E-2</c:v>
                </c:pt>
                <c:pt idx="24">
                  <c:v>3.9836240592624576E-2</c:v>
                </c:pt>
                <c:pt idx="25">
                  <c:v>4.2694130630900155E-2</c:v>
                </c:pt>
                <c:pt idx="26">
                  <c:v>2.5288908897500465E-2</c:v>
                </c:pt>
                <c:pt idx="27">
                  <c:v>8.3662117700353048E-3</c:v>
                </c:pt>
                <c:pt idx="28">
                  <c:v>1.9984070822892164E-2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再エネ比較シート!$CD$13:$CD$42</c:f>
              <c:numCache>
                <c:formatCode>0.0%</c:formatCode>
                <c:ptCount val="30"/>
                <c:pt idx="0">
                  <c:v>7.2822066971709329E-2</c:v>
                </c:pt>
                <c:pt idx="1">
                  <c:v>3.1181744228837446E-2</c:v>
                </c:pt>
                <c:pt idx="2">
                  <c:v>0.13868171308408975</c:v>
                </c:pt>
                <c:pt idx="3">
                  <c:v>0.13470521064963589</c:v>
                </c:pt>
                <c:pt idx="4">
                  <c:v>9.6729173521177297E-2</c:v>
                </c:pt>
                <c:pt idx="5">
                  <c:v>0.13092097111429735</c:v>
                </c:pt>
                <c:pt idx="6">
                  <c:v>1.9365149446793378E-2</c:v>
                </c:pt>
                <c:pt idx="7">
                  <c:v>3.0559095519195948E-2</c:v>
                </c:pt>
                <c:pt idx="8">
                  <c:v>1.5531658040048423E-2</c:v>
                </c:pt>
                <c:pt idx="9">
                  <c:v>4.7352011231012502E-3</c:v>
                </c:pt>
                <c:pt idx="10">
                  <c:v>0.10007609206772092</c:v>
                </c:pt>
                <c:pt idx="11">
                  <c:v>7.5053964355780656E-2</c:v>
                </c:pt>
                <c:pt idx="12">
                  <c:v>0.1258847461966543</c:v>
                </c:pt>
                <c:pt idx="13">
                  <c:v>0.19097075038694525</c:v>
                </c:pt>
                <c:pt idx="14">
                  <c:v>9.275493730589747E-2</c:v>
                </c:pt>
                <c:pt idx="15">
                  <c:v>0.32040935461693026</c:v>
                </c:pt>
                <c:pt idx="16">
                  <c:v>4.067229258839628E-3</c:v>
                </c:pt>
                <c:pt idx="17">
                  <c:v>0.51295951810892293</c:v>
                </c:pt>
                <c:pt idx="18">
                  <c:v>0.58334878953466462</c:v>
                </c:pt>
                <c:pt idx="19">
                  <c:v>0.10190607736671418</c:v>
                </c:pt>
                <c:pt idx="20">
                  <c:v>0.13910011601484207</c:v>
                </c:pt>
                <c:pt idx="21">
                  <c:v>2.9551310429137886E-2</c:v>
                </c:pt>
                <c:pt idx="22">
                  <c:v>1.2295629725863694E-2</c:v>
                </c:pt>
                <c:pt idx="23">
                  <c:v>6.3503541042022757E-2</c:v>
                </c:pt>
                <c:pt idx="24">
                  <c:v>4.1476342927229223E-2</c:v>
                </c:pt>
                <c:pt idx="25">
                  <c:v>4.1673123151738142E-2</c:v>
                </c:pt>
                <c:pt idx="26">
                  <c:v>7.2119575357297419E-2</c:v>
                </c:pt>
                <c:pt idx="27">
                  <c:v>7.7683484632693782E-3</c:v>
                </c:pt>
                <c:pt idx="28">
                  <c:v>1.2861723953046579E-2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再エネ比較シート!$CE$13:$CE$42</c:f>
              <c:numCache>
                <c:formatCode>0.0%</c:formatCode>
                <c:ptCount val="30"/>
                <c:pt idx="0">
                  <c:v>0</c:v>
                </c:pt>
                <c:pt idx="1">
                  <c:v>0</c:v>
                </c:pt>
                <c:pt idx="2">
                  <c:v>5.6133990165128267E-2</c:v>
                </c:pt>
                <c:pt idx="3">
                  <c:v>2.3095523469200616E-3</c:v>
                </c:pt>
                <c:pt idx="4">
                  <c:v>0</c:v>
                </c:pt>
                <c:pt idx="5">
                  <c:v>0</c:v>
                </c:pt>
                <c:pt idx="6">
                  <c:v>0</c:v>
                </c:pt>
                <c:pt idx="7">
                  <c:v>0</c:v>
                </c:pt>
                <c:pt idx="8">
                  <c:v>0</c:v>
                </c:pt>
                <c:pt idx="9">
                  <c:v>0</c:v>
                </c:pt>
                <c:pt idx="10">
                  <c:v>0</c:v>
                </c:pt>
                <c:pt idx="11">
                  <c:v>0</c:v>
                </c:pt>
                <c:pt idx="12">
                  <c:v>0</c:v>
                </c:pt>
                <c:pt idx="13">
                  <c:v>0</c:v>
                </c:pt>
                <c:pt idx="14">
                  <c:v>7.3230830368731558E-3</c:v>
                </c:pt>
                <c:pt idx="15">
                  <c:v>0</c:v>
                </c:pt>
                <c:pt idx="16">
                  <c:v>0</c:v>
                </c:pt>
                <c:pt idx="17">
                  <c:v>1.5966206739866481E-2</c:v>
                </c:pt>
                <c:pt idx="18">
                  <c:v>0</c:v>
                </c:pt>
                <c:pt idx="19">
                  <c:v>0</c:v>
                </c:pt>
                <c:pt idx="20">
                  <c:v>0</c:v>
                </c:pt>
                <c:pt idx="21">
                  <c:v>0</c:v>
                </c:pt>
                <c:pt idx="22">
                  <c:v>2.8022368664467081E-2</c:v>
                </c:pt>
                <c:pt idx="23">
                  <c:v>8.2280937399210424E-5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再エネ比較シート!$CF$13:$CF$42</c:f>
              <c:numCache>
                <c:formatCode>0.0%</c:formatCode>
                <c:ptCount val="30"/>
                <c:pt idx="0">
                  <c:v>0</c:v>
                </c:pt>
                <c:pt idx="1">
                  <c:v>2.6572526642046432E-3</c:v>
                </c:pt>
                <c:pt idx="2">
                  <c:v>0</c:v>
                </c:pt>
                <c:pt idx="3">
                  <c:v>0</c:v>
                </c:pt>
                <c:pt idx="4">
                  <c:v>0</c:v>
                </c:pt>
                <c:pt idx="5">
                  <c:v>0</c:v>
                </c:pt>
                <c:pt idx="6">
                  <c:v>0</c:v>
                </c:pt>
                <c:pt idx="7">
                  <c:v>0</c:v>
                </c:pt>
                <c:pt idx="8">
                  <c:v>0</c:v>
                </c:pt>
                <c:pt idx="9">
                  <c:v>0</c:v>
                </c:pt>
                <c:pt idx="10">
                  <c:v>0</c:v>
                </c:pt>
                <c:pt idx="11">
                  <c:v>8.799512334894545E-2</c:v>
                </c:pt>
                <c:pt idx="12">
                  <c:v>0</c:v>
                </c:pt>
                <c:pt idx="13">
                  <c:v>6.6647830808041798E-3</c:v>
                </c:pt>
                <c:pt idx="14">
                  <c:v>0</c:v>
                </c:pt>
                <c:pt idx="15">
                  <c:v>0</c:v>
                </c:pt>
                <c:pt idx="16">
                  <c:v>0</c:v>
                </c:pt>
                <c:pt idx="17">
                  <c:v>2.1675557401811509E-2</c:v>
                </c:pt>
                <c:pt idx="18">
                  <c:v>3.9109428383475646E-4</c:v>
                </c:pt>
                <c:pt idx="19">
                  <c:v>0.17019278784936584</c:v>
                </c:pt>
                <c:pt idx="20">
                  <c:v>0</c:v>
                </c:pt>
                <c:pt idx="21">
                  <c:v>0</c:v>
                </c:pt>
                <c:pt idx="22">
                  <c:v>9.1581322396716586E-3</c:v>
                </c:pt>
                <c:pt idx="23">
                  <c:v>0</c:v>
                </c:pt>
                <c:pt idx="24">
                  <c:v>0</c:v>
                </c:pt>
                <c:pt idx="25">
                  <c:v>5.9482148799347814E-4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4.2085984599892905E-4</c:v>
                </c:pt>
                <c:pt idx="18">
                  <c:v>0.12758677569422133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再エネ比較シート!$CH$13:$CH$42</c:f>
              <c:numCache>
                <c:formatCode>0.0%</c:formatCode>
                <c:ptCount val="30"/>
                <c:pt idx="0">
                  <c:v>0</c:v>
                </c:pt>
                <c:pt idx="1">
                  <c:v>0.65068086938319891</c:v>
                </c:pt>
                <c:pt idx="2">
                  <c:v>1.2304340534896878</c:v>
                </c:pt>
                <c:pt idx="3">
                  <c:v>0</c:v>
                </c:pt>
                <c:pt idx="4">
                  <c:v>0</c:v>
                </c:pt>
                <c:pt idx="5">
                  <c:v>1.7623836121912692E-2</c:v>
                </c:pt>
                <c:pt idx="6">
                  <c:v>0</c:v>
                </c:pt>
                <c:pt idx="7">
                  <c:v>1.4594640687542773E-2</c:v>
                </c:pt>
                <c:pt idx="8">
                  <c:v>0</c:v>
                </c:pt>
                <c:pt idx="9">
                  <c:v>0</c:v>
                </c:pt>
                <c:pt idx="10">
                  <c:v>0</c:v>
                </c:pt>
                <c:pt idx="11">
                  <c:v>7.4080258073676427E-4</c:v>
                </c:pt>
                <c:pt idx="12">
                  <c:v>0</c:v>
                </c:pt>
                <c:pt idx="13">
                  <c:v>0.22980734613049805</c:v>
                </c:pt>
                <c:pt idx="14">
                  <c:v>0.60799154913910658</c:v>
                </c:pt>
                <c:pt idx="15">
                  <c:v>0</c:v>
                </c:pt>
                <c:pt idx="16">
                  <c:v>0</c:v>
                </c:pt>
                <c:pt idx="17">
                  <c:v>6.2355274960730213E-2</c:v>
                </c:pt>
                <c:pt idx="18">
                  <c:v>1.4225556372005496E-2</c:v>
                </c:pt>
                <c:pt idx="19">
                  <c:v>8.9291831015545026E-2</c:v>
                </c:pt>
                <c:pt idx="20">
                  <c:v>0</c:v>
                </c:pt>
                <c:pt idx="21">
                  <c:v>2.6714593787495557E-2</c:v>
                </c:pt>
                <c:pt idx="22">
                  <c:v>2.6094906505076031E-2</c:v>
                </c:pt>
                <c:pt idx="23">
                  <c:v>0.35266535344776051</c:v>
                </c:pt>
                <c:pt idx="24">
                  <c:v>0</c:v>
                </c:pt>
                <c:pt idx="25">
                  <c:v>0</c:v>
                </c:pt>
                <c:pt idx="26">
                  <c:v>0.91147291275677389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再エネ比較シート!$CI$13:$CI$42</c:f>
              <c:numCache>
                <c:formatCode>0.0%</c:formatCode>
                <c:ptCount val="30"/>
                <c:pt idx="0">
                  <c:v>0.11482074137188017</c:v>
                </c:pt>
                <c:pt idx="1">
                  <c:v>0.70054079464431529</c:v>
                </c:pt>
                <c:pt idx="2">
                  <c:v>1.4694457255191775</c:v>
                </c:pt>
                <c:pt idx="3">
                  <c:v>0.17152436276610483</c:v>
                </c:pt>
                <c:pt idx="4">
                  <c:v>0.13441122973680825</c:v>
                </c:pt>
                <c:pt idx="5">
                  <c:v>0.1682194475799563</c:v>
                </c:pt>
                <c:pt idx="6">
                  <c:v>3.9851716365347144E-2</c:v>
                </c:pt>
                <c:pt idx="7">
                  <c:v>7.90033078840192E-2</c:v>
                </c:pt>
                <c:pt idx="8">
                  <c:v>4.4798603091956039E-2</c:v>
                </c:pt>
                <c:pt idx="9">
                  <c:v>2.6134327605317805E-2</c:v>
                </c:pt>
                <c:pt idx="10">
                  <c:v>0.12753399671507215</c:v>
                </c:pt>
                <c:pt idx="11">
                  <c:v>0.19923665205348159</c:v>
                </c:pt>
                <c:pt idx="12">
                  <c:v>0.17192912402944097</c:v>
                </c:pt>
                <c:pt idx="13">
                  <c:v>0.45834706691751981</c:v>
                </c:pt>
                <c:pt idx="14">
                  <c:v>0.74174107545400225</c:v>
                </c:pt>
                <c:pt idx="15">
                  <c:v>0.35617935804895173</c:v>
                </c:pt>
                <c:pt idx="16">
                  <c:v>2.385048626943613E-2</c:v>
                </c:pt>
                <c:pt idx="17">
                  <c:v>0.66532420515393476</c:v>
                </c:pt>
                <c:pt idx="18">
                  <c:v>0.75811231922275346</c:v>
                </c:pt>
                <c:pt idx="19">
                  <c:v>0.40335499013988885</c:v>
                </c:pt>
                <c:pt idx="20">
                  <c:v>0.171934534206374</c:v>
                </c:pt>
                <c:pt idx="21">
                  <c:v>8.7039737315354804E-2</c:v>
                </c:pt>
                <c:pt idx="22">
                  <c:v>8.5399068959262317E-2</c:v>
                </c:pt>
                <c:pt idx="23">
                  <c:v>0.43070407431768487</c:v>
                </c:pt>
                <c:pt idx="24">
                  <c:v>8.1312583519853807E-2</c:v>
                </c:pt>
                <c:pt idx="25">
                  <c:v>8.4962075270631779E-2</c:v>
                </c:pt>
                <c:pt idx="26">
                  <c:v>1.0088813970115718</c:v>
                </c:pt>
                <c:pt idx="27">
                  <c:v>1.6134560233304684E-2</c:v>
                </c:pt>
                <c:pt idx="28">
                  <c:v>3.2845794775938741E-2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再エネ比較シート!$BE$13:$BE$42</c:f>
              <c:numCache>
                <c:formatCode>#,##0_);[Red]\(#,##0\)</c:formatCode>
                <c:ptCount val="30"/>
                <c:pt idx="0">
                  <c:v>32693.000000000175</c:v>
                </c:pt>
                <c:pt idx="1">
                  <c:v>26933.058999999983</c:v>
                </c:pt>
                <c:pt idx="2">
                  <c:v>29111.800000000185</c:v>
                </c:pt>
                <c:pt idx="3">
                  <c:v>32458.20300000011</c:v>
                </c:pt>
                <c:pt idx="4">
                  <c:v>25183.899999999958</c:v>
                </c:pt>
                <c:pt idx="5">
                  <c:v>17897.699999999928</c:v>
                </c:pt>
                <c:pt idx="6">
                  <c:v>10611.79999999997</c:v>
                </c:pt>
                <c:pt idx="7">
                  <c:v>14324.699999999946</c:v>
                </c:pt>
                <c:pt idx="8">
                  <c:v>14232.799999999963</c:v>
                </c:pt>
                <c:pt idx="9">
                  <c:v>7983.5000000000036</c:v>
                </c:pt>
                <c:pt idx="10">
                  <c:v>25754.117999999893</c:v>
                </c:pt>
                <c:pt idx="11">
                  <c:v>27941.100000000089</c:v>
                </c:pt>
                <c:pt idx="12">
                  <c:v>24337.099999999959</c:v>
                </c:pt>
                <c:pt idx="13">
                  <c:v>24444.44899999992</c:v>
                </c:pt>
                <c:pt idx="14">
                  <c:v>16230.589999999971</c:v>
                </c:pt>
                <c:pt idx="15">
                  <c:v>23291.569999999901</c:v>
                </c:pt>
                <c:pt idx="16">
                  <c:v>6778.6</c:v>
                </c:pt>
                <c:pt idx="17">
                  <c:v>35677.616000000082</c:v>
                </c:pt>
                <c:pt idx="18">
                  <c:v>22277.999999999913</c:v>
                </c:pt>
                <c:pt idx="19">
                  <c:v>27557.289999999884</c:v>
                </c:pt>
                <c:pt idx="20">
                  <c:v>22302.499999999898</c:v>
                </c:pt>
                <c:pt idx="21">
                  <c:v>17153.099999999955</c:v>
                </c:pt>
                <c:pt idx="22">
                  <c:v>8650.1999999999716</c:v>
                </c:pt>
                <c:pt idx="23">
                  <c:v>6200.4249999999893</c:v>
                </c:pt>
                <c:pt idx="24">
                  <c:v>17360.499999999909</c:v>
                </c:pt>
                <c:pt idx="25">
                  <c:v>17289.199999999972</c:v>
                </c:pt>
                <c:pt idx="26">
                  <c:v>20259.99999999992</c:v>
                </c:pt>
                <c:pt idx="27">
                  <c:v>6145.2999999999993</c:v>
                </c:pt>
                <c:pt idx="28">
                  <c:v>9188.299999999992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再エネ比較シート!$BF$13:$BF$42</c:f>
              <c:numCache>
                <c:formatCode>#,##0_);[Red]\(#,##0\)</c:formatCode>
                <c:ptCount val="30"/>
                <c:pt idx="0">
                  <c:v>51431.099999999984</c:v>
                </c:pt>
                <c:pt idx="1">
                  <c:v>47560.019999999931</c:v>
                </c:pt>
                <c:pt idx="2">
                  <c:v>82879.899999999965</c:v>
                </c:pt>
                <c:pt idx="3">
                  <c:v>114950.94999999958</c:v>
                </c:pt>
                <c:pt idx="4">
                  <c:v>58652.899999999892</c:v>
                </c:pt>
                <c:pt idx="5">
                  <c:v>108054.59999999992</c:v>
                </c:pt>
                <c:pt idx="6">
                  <c:v>9100.899999999996</c:v>
                </c:pt>
                <c:pt idx="7">
                  <c:v>11733.2</c:v>
                </c:pt>
                <c:pt idx="8">
                  <c:v>6852.9000000000015</c:v>
                </c:pt>
                <c:pt idx="9">
                  <c:v>1602.8</c:v>
                </c:pt>
                <c:pt idx="10">
                  <c:v>85163.449999999866</c:v>
                </c:pt>
                <c:pt idx="11">
                  <c:v>53676.499999999964</c:v>
                </c:pt>
                <c:pt idx="12">
                  <c:v>60368.299999999959</c:v>
                </c:pt>
                <c:pt idx="13">
                  <c:v>137048.21999999994</c:v>
                </c:pt>
                <c:pt idx="14">
                  <c:v>40565.087999999938</c:v>
                </c:pt>
                <c:pt idx="15">
                  <c:v>189290.40000000011</c:v>
                </c:pt>
                <c:pt idx="16">
                  <c:v>1264.4000000000001</c:v>
                </c:pt>
                <c:pt idx="17">
                  <c:v>319642.00000000169</c:v>
                </c:pt>
                <c:pt idx="18">
                  <c:v>362128.20000000036</c:v>
                </c:pt>
                <c:pt idx="19">
                  <c:v>60715.600000000035</c:v>
                </c:pt>
                <c:pt idx="20">
                  <c:v>85722.599999999875</c:v>
                </c:pt>
                <c:pt idx="21">
                  <c:v>14944.499999999993</c:v>
                </c:pt>
                <c:pt idx="22">
                  <c:v>9818.6999999999989</c:v>
                </c:pt>
                <c:pt idx="23">
                  <c:v>24717.700000000004</c:v>
                </c:pt>
                <c:pt idx="24">
                  <c:v>16399.399999999998</c:v>
                </c:pt>
                <c:pt idx="25">
                  <c:v>15311.100000000002</c:v>
                </c:pt>
                <c:pt idx="26">
                  <c:v>52421.100000000006</c:v>
                </c:pt>
                <c:pt idx="27">
                  <c:v>5177.0999999999985</c:v>
                </c:pt>
                <c:pt idx="28">
                  <c:v>5365.2999999999984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再エネ比較シート!$BG$13:$BG$42</c:f>
              <c:numCache>
                <c:formatCode>#,##0_);[Red]\(#,##0\)</c:formatCode>
                <c:ptCount val="30"/>
                <c:pt idx="0">
                  <c:v>0</c:v>
                </c:pt>
                <c:pt idx="1">
                  <c:v>0</c:v>
                </c:pt>
                <c:pt idx="2">
                  <c:v>20425.900000000001</c:v>
                </c:pt>
                <c:pt idx="3">
                  <c:v>1200</c:v>
                </c:pt>
                <c:pt idx="4">
                  <c:v>0</c:v>
                </c:pt>
                <c:pt idx="5">
                  <c:v>0</c:v>
                </c:pt>
                <c:pt idx="6">
                  <c:v>0</c:v>
                </c:pt>
                <c:pt idx="7">
                  <c:v>0</c:v>
                </c:pt>
                <c:pt idx="8">
                  <c:v>0</c:v>
                </c:pt>
                <c:pt idx="9">
                  <c:v>0</c:v>
                </c:pt>
                <c:pt idx="10">
                  <c:v>0</c:v>
                </c:pt>
                <c:pt idx="11">
                  <c:v>0</c:v>
                </c:pt>
                <c:pt idx="12">
                  <c:v>0</c:v>
                </c:pt>
                <c:pt idx="13">
                  <c:v>0</c:v>
                </c:pt>
                <c:pt idx="14">
                  <c:v>1950</c:v>
                </c:pt>
                <c:pt idx="15">
                  <c:v>0</c:v>
                </c:pt>
                <c:pt idx="16">
                  <c:v>0</c:v>
                </c:pt>
                <c:pt idx="17">
                  <c:v>6057.7</c:v>
                </c:pt>
                <c:pt idx="18">
                  <c:v>0</c:v>
                </c:pt>
                <c:pt idx="19">
                  <c:v>0</c:v>
                </c:pt>
                <c:pt idx="20">
                  <c:v>0</c:v>
                </c:pt>
                <c:pt idx="21">
                  <c:v>0</c:v>
                </c:pt>
                <c:pt idx="22">
                  <c:v>13624.9</c:v>
                </c:pt>
                <c:pt idx="23">
                  <c:v>19.5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再エネ比較シート!$BH$13:$BH$42</c:f>
              <c:numCache>
                <c:formatCode>#,##0_);[Red]\(#,##0\)</c:formatCode>
                <c:ptCount val="30"/>
                <c:pt idx="0">
                  <c:v>0</c:v>
                </c:pt>
                <c:pt idx="1">
                  <c:v>1020</c:v>
                </c:pt>
                <c:pt idx="2">
                  <c:v>0</c:v>
                </c:pt>
                <c:pt idx="3">
                  <c:v>0</c:v>
                </c:pt>
                <c:pt idx="4">
                  <c:v>0</c:v>
                </c:pt>
                <c:pt idx="5">
                  <c:v>0</c:v>
                </c:pt>
                <c:pt idx="6">
                  <c:v>0</c:v>
                </c:pt>
                <c:pt idx="7">
                  <c:v>0</c:v>
                </c:pt>
                <c:pt idx="8">
                  <c:v>0</c:v>
                </c:pt>
                <c:pt idx="9">
                  <c:v>0</c:v>
                </c:pt>
                <c:pt idx="10">
                  <c:v>0</c:v>
                </c:pt>
                <c:pt idx="11">
                  <c:v>15837.8</c:v>
                </c:pt>
                <c:pt idx="12">
                  <c:v>0</c:v>
                </c:pt>
                <c:pt idx="13">
                  <c:v>1203.7</c:v>
                </c:pt>
                <c:pt idx="14">
                  <c:v>0</c:v>
                </c:pt>
                <c:pt idx="15">
                  <c:v>0</c:v>
                </c:pt>
                <c:pt idx="16">
                  <c:v>0</c:v>
                </c:pt>
                <c:pt idx="17">
                  <c:v>3399.2</c:v>
                </c:pt>
                <c:pt idx="18">
                  <c:v>61.099999999999994</c:v>
                </c:pt>
                <c:pt idx="19">
                  <c:v>25519.199999999997</c:v>
                </c:pt>
                <c:pt idx="20">
                  <c:v>0</c:v>
                </c:pt>
                <c:pt idx="21">
                  <c:v>0</c:v>
                </c:pt>
                <c:pt idx="22">
                  <c:v>1840.5</c:v>
                </c:pt>
                <c:pt idx="23">
                  <c:v>0</c:v>
                </c:pt>
                <c:pt idx="24">
                  <c:v>0</c:v>
                </c:pt>
                <c:pt idx="25">
                  <c:v>55</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49.5</c:v>
                </c:pt>
                <c:pt idx="18">
                  <c:v>14949.5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再エネ比較シート!$BJ$13:$BJ$42</c:f>
              <c:numCache>
                <c:formatCode>#,##0_);[Red]\(#,##0\)</c:formatCode>
                <c:ptCount val="30"/>
                <c:pt idx="0">
                  <c:v>0</c:v>
                </c:pt>
                <c:pt idx="1">
                  <c:v>187325.38</c:v>
                </c:pt>
                <c:pt idx="2">
                  <c:v>138795.48000000001</c:v>
                </c:pt>
                <c:pt idx="3">
                  <c:v>0</c:v>
                </c:pt>
                <c:pt idx="4">
                  <c:v>0</c:v>
                </c:pt>
                <c:pt idx="5">
                  <c:v>2745.5</c:v>
                </c:pt>
                <c:pt idx="6">
                  <c:v>0</c:v>
                </c:pt>
                <c:pt idx="7">
                  <c:v>1057.6849999999999</c:v>
                </c:pt>
                <c:pt idx="8">
                  <c:v>0</c:v>
                </c:pt>
                <c:pt idx="9">
                  <c:v>0</c:v>
                </c:pt>
                <c:pt idx="10">
                  <c:v>0</c:v>
                </c:pt>
                <c:pt idx="11">
                  <c:v>100</c:v>
                </c:pt>
                <c:pt idx="12">
                  <c:v>0</c:v>
                </c:pt>
                <c:pt idx="13">
                  <c:v>31128.444</c:v>
                </c:pt>
                <c:pt idx="14">
                  <c:v>50188</c:v>
                </c:pt>
                <c:pt idx="15">
                  <c:v>0</c:v>
                </c:pt>
                <c:pt idx="16">
                  <c:v>0</c:v>
                </c:pt>
                <c:pt idx="17">
                  <c:v>7334</c:v>
                </c:pt>
                <c:pt idx="18">
                  <c:v>1666.826</c:v>
                </c:pt>
                <c:pt idx="19">
                  <c:v>10041.507</c:v>
                </c:pt>
                <c:pt idx="20">
                  <c:v>0</c:v>
                </c:pt>
                <c:pt idx="21">
                  <c:v>2550</c:v>
                </c:pt>
                <c:pt idx="22">
                  <c:v>3933.1990000000001</c:v>
                </c:pt>
                <c:pt idx="23">
                  <c:v>25909.55</c:v>
                </c:pt>
                <c:pt idx="24">
                  <c:v>0</c:v>
                </c:pt>
                <c:pt idx="25">
                  <c:v>0</c:v>
                </c:pt>
                <c:pt idx="26">
                  <c:v>125050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再エネ比較シート!$BK$13:$BK$42</c:f>
              <c:numCache>
                <c:formatCode>#,##0_);[Red]\(#,##0\)</c:formatCode>
                <c:ptCount val="30"/>
                <c:pt idx="0">
                  <c:v>84124.100000000151</c:v>
                </c:pt>
                <c:pt idx="1">
                  <c:v>262838.45899999992</c:v>
                </c:pt>
                <c:pt idx="2">
                  <c:v>271213.08000000019</c:v>
                </c:pt>
                <c:pt idx="3">
                  <c:v>148609.1529999997</c:v>
                </c:pt>
                <c:pt idx="4">
                  <c:v>83836.799999999843</c:v>
                </c:pt>
                <c:pt idx="5">
                  <c:v>128697.79999999984</c:v>
                </c:pt>
                <c:pt idx="6">
                  <c:v>19712.699999999968</c:v>
                </c:pt>
                <c:pt idx="7">
                  <c:v>27115.584999999948</c:v>
                </c:pt>
                <c:pt idx="8">
                  <c:v>21085.699999999964</c:v>
                </c:pt>
                <c:pt idx="9">
                  <c:v>9586.3000000000029</c:v>
                </c:pt>
                <c:pt idx="10">
                  <c:v>110917.56799999977</c:v>
                </c:pt>
                <c:pt idx="11">
                  <c:v>97555.400000000052</c:v>
                </c:pt>
                <c:pt idx="12">
                  <c:v>84705.399999999921</c:v>
                </c:pt>
                <c:pt idx="13">
                  <c:v>193824.81299999988</c:v>
                </c:pt>
                <c:pt idx="14">
                  <c:v>108933.67799999991</c:v>
                </c:pt>
                <c:pt idx="15">
                  <c:v>212581.97</c:v>
                </c:pt>
                <c:pt idx="16">
                  <c:v>8043</c:v>
                </c:pt>
                <c:pt idx="17">
                  <c:v>372160.01600000181</c:v>
                </c:pt>
                <c:pt idx="18">
                  <c:v>401083.62600000028</c:v>
                </c:pt>
                <c:pt idx="19">
                  <c:v>123833.59699999992</c:v>
                </c:pt>
                <c:pt idx="20">
                  <c:v>108025.09999999977</c:v>
                </c:pt>
                <c:pt idx="21">
                  <c:v>34647.599999999948</c:v>
                </c:pt>
                <c:pt idx="22">
                  <c:v>37867.498999999974</c:v>
                </c:pt>
                <c:pt idx="23">
                  <c:v>56847.174999999988</c:v>
                </c:pt>
                <c:pt idx="24">
                  <c:v>33759.899999999907</c:v>
                </c:pt>
                <c:pt idx="25">
                  <c:v>32655.299999999974</c:v>
                </c:pt>
                <c:pt idx="26">
                  <c:v>197731.09999999992</c:v>
                </c:pt>
                <c:pt idx="27">
                  <c:v>11322.399999999998</c:v>
                </c:pt>
                <c:pt idx="28">
                  <c:v>14553.599999999991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再エネ比較シート!$BO$13:$BO$42</c:f>
              <c:numCache>
                <c:formatCode>#,##0_);[Red]\(#,##0\)</c:formatCode>
                <c:ptCount val="30"/>
                <c:pt idx="0">
                  <c:v>39235.523160000208</c:v>
                </c:pt>
                <c:pt idx="1">
                  <c:v>32322.902767079977</c:v>
                </c:pt>
                <c:pt idx="2">
                  <c:v>34937.653416000227</c:v>
                </c:pt>
                <c:pt idx="3">
                  <c:v>38953.738584360137</c:v>
                </c:pt>
                <c:pt idx="4">
                  <c:v>30223.702067999948</c:v>
                </c:pt>
                <c:pt idx="5">
                  <c:v>21479.387723999909</c:v>
                </c:pt>
                <c:pt idx="6">
                  <c:v>12735.433415999965</c:v>
                </c:pt>
                <c:pt idx="7">
                  <c:v>17191.358963999934</c:v>
                </c:pt>
                <c:pt idx="8">
                  <c:v>17081.067935999956</c:v>
                </c:pt>
                <c:pt idx="9">
                  <c:v>9581.1580200000026</c:v>
                </c:pt>
                <c:pt idx="10">
                  <c:v>30908.032094159877</c:v>
                </c:pt>
                <c:pt idx="11">
                  <c:v>33532.67293200011</c:v>
                </c:pt>
                <c:pt idx="12">
                  <c:v>29207.440451999952</c:v>
                </c:pt>
                <c:pt idx="13">
                  <c:v>29336.272133879902</c:v>
                </c:pt>
                <c:pt idx="14">
                  <c:v>19478.655670799963</c:v>
                </c:pt>
                <c:pt idx="15">
                  <c:v>27952.678988399879</c:v>
                </c:pt>
                <c:pt idx="16">
                  <c:v>8135.1334320000005</c:v>
                </c:pt>
                <c:pt idx="17">
                  <c:v>42817.4205139201</c:v>
                </c:pt>
                <c:pt idx="18">
                  <c:v>26736.273359999894</c:v>
                </c:pt>
                <c:pt idx="19">
                  <c:v>33072.054874799862</c:v>
                </c:pt>
                <c:pt idx="20">
                  <c:v>26765.676299999879</c:v>
                </c:pt>
                <c:pt idx="21">
                  <c:v>20585.778371999942</c:v>
                </c:pt>
                <c:pt idx="22">
                  <c:v>10381.278023999965</c:v>
                </c:pt>
                <c:pt idx="23">
                  <c:v>7441.2540509999872</c:v>
                </c:pt>
                <c:pt idx="24">
                  <c:v>20834.683259999892</c:v>
                </c:pt>
                <c:pt idx="25">
                  <c:v>20749.114703999967</c:v>
                </c:pt>
                <c:pt idx="26">
                  <c:v>24314.431199999901</c:v>
                </c:pt>
                <c:pt idx="27">
                  <c:v>7375.0974359999982</c:v>
                </c:pt>
                <c:pt idx="28">
                  <c:v>11027.062595999989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再エネ比較シート!$BP$13:$BP$42</c:f>
              <c:numCache>
                <c:formatCode>#,##0_);[Red]\(#,##0\)</c:formatCode>
                <c:ptCount val="30"/>
                <c:pt idx="0">
                  <c:v>68031.001835999981</c:v>
                </c:pt>
                <c:pt idx="1">
                  <c:v>62910.492055199909</c:v>
                </c:pt>
                <c:pt idx="2">
                  <c:v>109630.21652399996</c:v>
                </c:pt>
                <c:pt idx="3">
                  <c:v>152052.51862199945</c:v>
                </c:pt>
                <c:pt idx="4">
                  <c:v>77583.710003999862</c:v>
                </c:pt>
                <c:pt idx="5">
                  <c:v>142930.30269599988</c:v>
                </c:pt>
                <c:pt idx="6">
                  <c:v>12038.306483999995</c:v>
                </c:pt>
                <c:pt idx="7">
                  <c:v>15520.207632000001</c:v>
                </c:pt>
                <c:pt idx="8">
                  <c:v>9064.7420040000034</c:v>
                </c:pt>
                <c:pt idx="9">
                  <c:v>2120.1197280000001</c:v>
                </c:pt>
                <c:pt idx="10">
                  <c:v>112650.80512199982</c:v>
                </c:pt>
                <c:pt idx="11">
                  <c:v>71001.127139999953</c:v>
                </c:pt>
                <c:pt idx="12">
                  <c:v>79852.772507999936</c:v>
                </c:pt>
                <c:pt idx="13">
                  <c:v>181281.90348719989</c:v>
                </c:pt>
                <c:pt idx="14">
                  <c:v>53657.875802879913</c:v>
                </c:pt>
                <c:pt idx="15">
                  <c:v>250385.76950400014</c:v>
                </c:pt>
                <c:pt idx="16">
                  <c:v>1672.4977440000002</c:v>
                </c:pt>
                <c:pt idx="17">
                  <c:v>422809.65192000219</c:v>
                </c:pt>
                <c:pt idx="18">
                  <c:v>479008.69783200038</c:v>
                </c:pt>
                <c:pt idx="19">
                  <c:v>80312.167056000035</c:v>
                </c:pt>
                <c:pt idx="20">
                  <c:v>113390.42637599984</c:v>
                </c:pt>
                <c:pt idx="21">
                  <c:v>19767.986819999987</c:v>
                </c:pt>
                <c:pt idx="22">
                  <c:v>12987.783611999996</c:v>
                </c:pt>
                <c:pt idx="23">
                  <c:v>32695.584852000007</c:v>
                </c:pt>
                <c:pt idx="24">
                  <c:v>21692.470343999998</c:v>
                </c:pt>
                <c:pt idx="25">
                  <c:v>20252.910636000004</c:v>
                </c:pt>
                <c:pt idx="26">
                  <c:v>69340.534236000021</c:v>
                </c:pt>
                <c:pt idx="27">
                  <c:v>6848.0607959999979</c:v>
                </c:pt>
                <c:pt idx="28">
                  <c:v>7097.0042279999971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再エネ比較シート!$BQ$13:$BQ$42</c:f>
              <c:numCache>
                <c:formatCode>#,##0_);[Red]\(#,##0\)</c:formatCode>
                <c:ptCount val="30"/>
                <c:pt idx="0">
                  <c:v>0</c:v>
                </c:pt>
                <c:pt idx="1">
                  <c:v>0</c:v>
                </c:pt>
                <c:pt idx="2">
                  <c:v>44374.85923200001</c:v>
                </c:pt>
                <c:pt idx="3">
                  <c:v>2606.9760000000001</c:v>
                </c:pt>
                <c:pt idx="4">
                  <c:v>0</c:v>
                </c:pt>
                <c:pt idx="5">
                  <c:v>0</c:v>
                </c:pt>
                <c:pt idx="6">
                  <c:v>0</c:v>
                </c:pt>
                <c:pt idx="7">
                  <c:v>0</c:v>
                </c:pt>
                <c:pt idx="8">
                  <c:v>0</c:v>
                </c:pt>
                <c:pt idx="9">
                  <c:v>0</c:v>
                </c:pt>
                <c:pt idx="10">
                  <c:v>0</c:v>
                </c:pt>
                <c:pt idx="11">
                  <c:v>0</c:v>
                </c:pt>
                <c:pt idx="12">
                  <c:v>0</c:v>
                </c:pt>
                <c:pt idx="13">
                  <c:v>0</c:v>
                </c:pt>
                <c:pt idx="14">
                  <c:v>4236.3360000000002</c:v>
                </c:pt>
                <c:pt idx="15">
                  <c:v>0</c:v>
                </c:pt>
                <c:pt idx="16">
                  <c:v>0</c:v>
                </c:pt>
                <c:pt idx="17">
                  <c:v>13160.232096</c:v>
                </c:pt>
                <c:pt idx="18">
                  <c:v>0</c:v>
                </c:pt>
                <c:pt idx="19">
                  <c:v>0</c:v>
                </c:pt>
                <c:pt idx="20">
                  <c:v>0</c:v>
                </c:pt>
                <c:pt idx="21">
                  <c:v>0</c:v>
                </c:pt>
                <c:pt idx="22">
                  <c:v>29599.822752000004</c:v>
                </c:pt>
                <c:pt idx="23">
                  <c:v>42.36336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再エネ比較シート!$BR$13:$BR$42</c:f>
              <c:numCache>
                <c:formatCode>#,##0_);[Red]\(#,##0\)</c:formatCode>
                <c:ptCount val="30"/>
                <c:pt idx="0">
                  <c:v>0</c:v>
                </c:pt>
                <c:pt idx="1">
                  <c:v>5361.12</c:v>
                </c:pt>
                <c:pt idx="2">
                  <c:v>0</c:v>
                </c:pt>
                <c:pt idx="3">
                  <c:v>0</c:v>
                </c:pt>
                <c:pt idx="4">
                  <c:v>0</c:v>
                </c:pt>
                <c:pt idx="5">
                  <c:v>0</c:v>
                </c:pt>
                <c:pt idx="6">
                  <c:v>0</c:v>
                </c:pt>
                <c:pt idx="7">
                  <c:v>0</c:v>
                </c:pt>
                <c:pt idx="8">
                  <c:v>0</c:v>
                </c:pt>
                <c:pt idx="9">
                  <c:v>0</c:v>
                </c:pt>
                <c:pt idx="10">
                  <c:v>0</c:v>
                </c:pt>
                <c:pt idx="11">
                  <c:v>83243.476800000004</c:v>
                </c:pt>
                <c:pt idx="12">
                  <c:v>0</c:v>
                </c:pt>
                <c:pt idx="13">
                  <c:v>6326.6472000000003</c:v>
                </c:pt>
                <c:pt idx="14">
                  <c:v>0</c:v>
                </c:pt>
                <c:pt idx="15">
                  <c:v>0</c:v>
                </c:pt>
                <c:pt idx="16">
                  <c:v>0</c:v>
                </c:pt>
                <c:pt idx="17">
                  <c:v>17866.195199999998</c:v>
                </c:pt>
                <c:pt idx="18">
                  <c:v>321.14159999999998</c:v>
                </c:pt>
                <c:pt idx="19">
                  <c:v>134128.91519999996</c:v>
                </c:pt>
                <c:pt idx="20">
                  <c:v>0</c:v>
                </c:pt>
                <c:pt idx="21">
                  <c:v>0</c:v>
                </c:pt>
                <c:pt idx="22">
                  <c:v>9673.6679999999997</c:v>
                </c:pt>
                <c:pt idx="23">
                  <c:v>0</c:v>
                </c:pt>
                <c:pt idx="24">
                  <c:v>0</c:v>
                </c:pt>
                <c:pt idx="25">
                  <c:v>289.08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346.89600000000002</c:v>
                </c:pt>
                <c:pt idx="18">
                  <c:v>104766.09600000001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再エネ比較シート!$BT$13:$BT$42</c:f>
              <c:numCache>
                <c:formatCode>#,##0_);[Red]\(#,##0\)</c:formatCode>
                <c:ptCount val="30"/>
                <c:pt idx="0">
                  <c:v>0</c:v>
                </c:pt>
                <c:pt idx="1">
                  <c:v>1312776.2630399999</c:v>
                </c:pt>
                <c:pt idx="2">
                  <c:v>972678.72383999999</c:v>
                </c:pt>
                <c:pt idx="3">
                  <c:v>0</c:v>
                </c:pt>
                <c:pt idx="4">
                  <c:v>0</c:v>
                </c:pt>
                <c:pt idx="5">
                  <c:v>19240.464</c:v>
                </c:pt>
                <c:pt idx="6">
                  <c:v>0</c:v>
                </c:pt>
                <c:pt idx="7">
                  <c:v>7412.2564799999991</c:v>
                </c:pt>
                <c:pt idx="8">
                  <c:v>0</c:v>
                </c:pt>
                <c:pt idx="9">
                  <c:v>0</c:v>
                </c:pt>
                <c:pt idx="10">
                  <c:v>0</c:v>
                </c:pt>
                <c:pt idx="11">
                  <c:v>700.8</c:v>
                </c:pt>
                <c:pt idx="12">
                  <c:v>0</c:v>
                </c:pt>
                <c:pt idx="13">
                  <c:v>218148.13555199999</c:v>
                </c:pt>
                <c:pt idx="14">
                  <c:v>351717.50400000002</c:v>
                </c:pt>
                <c:pt idx="15">
                  <c:v>0</c:v>
                </c:pt>
                <c:pt idx="16">
                  <c:v>0</c:v>
                </c:pt>
                <c:pt idx="17">
                  <c:v>51396.671999999999</c:v>
                </c:pt>
                <c:pt idx="18">
                  <c:v>11681.116608</c:v>
                </c:pt>
                <c:pt idx="19">
                  <c:v>70370.881055999998</c:v>
                </c:pt>
                <c:pt idx="20">
                  <c:v>0</c:v>
                </c:pt>
                <c:pt idx="21">
                  <c:v>17870.400000000001</c:v>
                </c:pt>
                <c:pt idx="22">
                  <c:v>27563.858591999997</c:v>
                </c:pt>
                <c:pt idx="23">
                  <c:v>181574.12640000001</c:v>
                </c:pt>
                <c:pt idx="24">
                  <c:v>0</c:v>
                </c:pt>
                <c:pt idx="25">
                  <c:v>0</c:v>
                </c:pt>
                <c:pt idx="26">
                  <c:v>876350.4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再エネ比較シート!$BU$13:$BU$42</c:f>
              <c:numCache>
                <c:formatCode>#,##0_);[Red]\(#,##0\)</c:formatCode>
                <c:ptCount val="30"/>
                <c:pt idx="0">
                  <c:v>107266.5249960002</c:v>
                </c:pt>
                <c:pt idx="1">
                  <c:v>1413370.7778622797</c:v>
                </c:pt>
                <c:pt idx="2">
                  <c:v>1161621.4530120003</c:v>
                </c:pt>
                <c:pt idx="3">
                  <c:v>193613.23320635958</c:v>
                </c:pt>
                <c:pt idx="4">
                  <c:v>107807.4120719998</c:v>
                </c:pt>
                <c:pt idx="5">
                  <c:v>183650.1544199998</c:v>
                </c:pt>
                <c:pt idx="6">
                  <c:v>24773.73989999996</c:v>
                </c:pt>
                <c:pt idx="7">
                  <c:v>40123.823075999935</c:v>
                </c:pt>
                <c:pt idx="8">
                  <c:v>26145.809939999959</c:v>
                </c:pt>
                <c:pt idx="9">
                  <c:v>11701.277748000002</c:v>
                </c:pt>
                <c:pt idx="10">
                  <c:v>143558.83721615968</c:v>
                </c:pt>
                <c:pt idx="11">
                  <c:v>188478.07687200006</c:v>
                </c:pt>
                <c:pt idx="12">
                  <c:v>109060.21295999989</c:v>
                </c:pt>
                <c:pt idx="13">
                  <c:v>435092.95837307977</c:v>
                </c:pt>
                <c:pt idx="14">
                  <c:v>429090.3714736799</c:v>
                </c:pt>
                <c:pt idx="15">
                  <c:v>278338.4484924</c:v>
                </c:pt>
                <c:pt idx="16">
                  <c:v>9807.6311760000008</c:v>
                </c:pt>
                <c:pt idx="17">
                  <c:v>548397.06772992224</c:v>
                </c:pt>
                <c:pt idx="18">
                  <c:v>622513.32540000021</c:v>
                </c:pt>
                <c:pt idx="19">
                  <c:v>317884.01818679983</c:v>
                </c:pt>
                <c:pt idx="20">
                  <c:v>140156.10267599972</c:v>
                </c:pt>
                <c:pt idx="21">
                  <c:v>58224.165191999935</c:v>
                </c:pt>
                <c:pt idx="22">
                  <c:v>90206.410979999957</c:v>
                </c:pt>
                <c:pt idx="23">
                  <c:v>221753.32866300002</c:v>
                </c:pt>
                <c:pt idx="24">
                  <c:v>42527.15360399989</c:v>
                </c:pt>
                <c:pt idx="25">
                  <c:v>41291.105339999973</c:v>
                </c:pt>
                <c:pt idx="26">
                  <c:v>970005.36543599993</c:v>
                </c:pt>
                <c:pt idx="27">
                  <c:v>14223.158231999996</c:v>
                </c:pt>
                <c:pt idx="28">
                  <c:v>18124.066823999987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我孫子市</c:v>
                </c:pt>
              </c:strCache>
            </c:strRef>
          </c:cat>
          <c:val>
            <c:numRef>
              <c:f>①CO2排出量の現状把握!$AX$43:$AX$45</c:f>
              <c:numCache>
                <c:formatCode>0%</c:formatCode>
                <c:ptCount val="3"/>
                <c:pt idx="0">
                  <c:v>0.42072759503743129</c:v>
                </c:pt>
                <c:pt idx="1">
                  <c:v>0.58963522085622944</c:v>
                </c:pt>
                <c:pt idx="2">
                  <c:v>0.22460528795907866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我孫子市</c:v>
                </c:pt>
              </c:strCache>
            </c:strRef>
          </c:cat>
          <c:val>
            <c:numRef>
              <c:f>①CO2排出量の現状把握!$AY$43:$AY$45</c:f>
              <c:numCache>
                <c:formatCode>0%</c:formatCode>
                <c:ptCount val="3"/>
                <c:pt idx="0">
                  <c:v>0.19118662390594171</c:v>
                </c:pt>
                <c:pt idx="1">
                  <c:v>0.14010355829426818</c:v>
                </c:pt>
                <c:pt idx="2">
                  <c:v>0.2345579801686816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我孫子市</c:v>
                </c:pt>
              </c:strCache>
            </c:strRef>
          </c:cat>
          <c:val>
            <c:numRef>
              <c:f>①CO2排出量の現状把握!$AZ$43:$AZ$45</c:f>
              <c:numCache>
                <c:formatCode>0%</c:formatCode>
                <c:ptCount val="3"/>
                <c:pt idx="0">
                  <c:v>0.18034974026133399</c:v>
                </c:pt>
                <c:pt idx="1">
                  <c:v>0.12620499404504912</c:v>
                </c:pt>
                <c:pt idx="2">
                  <c:v>0.30316616105410438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我孫子市</c:v>
                </c:pt>
              </c:strCache>
            </c:strRef>
          </c:cat>
          <c:val>
            <c:numRef>
              <c:f>①CO2排出量の現状把握!$BA$43:$BA$45</c:f>
              <c:numCache>
                <c:formatCode>0%</c:formatCode>
                <c:ptCount val="3"/>
                <c:pt idx="0">
                  <c:v>0.19226168778726088</c:v>
                </c:pt>
                <c:pt idx="1">
                  <c:v>0.13228481949299264</c:v>
                </c:pt>
                <c:pt idx="2">
                  <c:v>0.2241734583751912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我孫子市</c:v>
                </c:pt>
              </c:strCache>
            </c:strRef>
          </c:cat>
          <c:val>
            <c:numRef>
              <c:f>①CO2排出量の現状把握!$BB$43:$BB$45</c:f>
              <c:numCache>
                <c:formatCode>0%</c:formatCode>
                <c:ptCount val="3"/>
                <c:pt idx="0">
                  <c:v>1.5474353008032191E-2</c:v>
                </c:pt>
                <c:pt idx="1">
                  <c:v>1.1771407311460546E-2</c:v>
                </c:pt>
                <c:pt idx="2">
                  <c:v>1.3497112442944076E-2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28565</c:v>
                </c:pt>
                <c:pt idx="1">
                  <c:v>28565</c:v>
                </c:pt>
                <c:pt idx="2">
                  <c:v>28565</c:v>
                </c:pt>
                <c:pt idx="3">
                  <c:v>28565</c:v>
                </c:pt>
                <c:pt idx="4">
                  <c:v>28565</c:v>
                </c:pt>
                <c:pt idx="5">
                  <c:v>28122</c:v>
                </c:pt>
                <c:pt idx="6">
                  <c:v>28122</c:v>
                </c:pt>
                <c:pt idx="7">
                  <c:v>28122</c:v>
                </c:pt>
                <c:pt idx="8">
                  <c:v>28122</c:v>
                </c:pt>
                <c:pt idx="9">
                  <c:v>28122</c:v>
                </c:pt>
                <c:pt idx="10">
                  <c:v>28122</c:v>
                </c:pt>
                <c:pt idx="11">
                  <c:v>27314</c:v>
                </c:pt>
                <c:pt idx="12">
                  <c:v>27314</c:v>
                </c:pt>
                <c:pt idx="13">
                  <c:v>27314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12.921993344000001</c:v>
                </c:pt>
                <c:pt idx="1">
                  <c:v>9.2658395541599994</c:v>
                </c:pt>
                <c:pt idx="2">
                  <c:v>10.2001686499</c:v>
                </c:pt>
                <c:pt idx="3">
                  <c:v>8.9141749093199998</c:v>
                </c:pt>
                <c:pt idx="4">
                  <c:v>11.90890061184</c:v>
                </c:pt>
                <c:pt idx="5">
                  <c:v>16.48048498</c:v>
                </c:pt>
                <c:pt idx="6">
                  <c:v>11.7182910348</c:v>
                </c:pt>
                <c:pt idx="7">
                  <c:v>11.241762870000001</c:v>
                </c:pt>
                <c:pt idx="8">
                  <c:v>12.480015344</c:v>
                </c:pt>
                <c:pt idx="9">
                  <c:v>13.762938112000001</c:v>
                </c:pt>
                <c:pt idx="10">
                  <c:v>15.72485726</c:v>
                </c:pt>
                <c:pt idx="11">
                  <c:v>16.808882096000001</c:v>
                </c:pt>
                <c:pt idx="12">
                  <c:v>10.239296420000001</c:v>
                </c:pt>
                <c:pt idx="13">
                  <c:v>7.0228286890600007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134986</c:v>
                </c:pt>
                <c:pt idx="1">
                  <c:v>134911</c:v>
                </c:pt>
                <c:pt idx="2">
                  <c:v>133749</c:v>
                </c:pt>
                <c:pt idx="3">
                  <c:v>133923</c:v>
                </c:pt>
                <c:pt idx="4">
                  <c:v>133665</c:v>
                </c:pt>
                <c:pt idx="5">
                  <c:v>133216</c:v>
                </c:pt>
                <c:pt idx="6">
                  <c:v>132853</c:v>
                </c:pt>
                <c:pt idx="7">
                  <c:v>132619</c:v>
                </c:pt>
                <c:pt idx="8">
                  <c:v>132388</c:v>
                </c:pt>
                <c:pt idx="9">
                  <c:v>132216</c:v>
                </c:pt>
                <c:pt idx="10">
                  <c:v>132183</c:v>
                </c:pt>
                <c:pt idx="11">
                  <c:v>131644</c:v>
                </c:pt>
                <c:pt idx="12">
                  <c:v>131402</c:v>
                </c:pt>
                <c:pt idx="13">
                  <c:v>130964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我孫子市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1612</v>
      </c>
    </row>
    <row r="64" spans="2:5" ht="32.1" customHeight="1">
      <c r="B64" s="853" t="s">
        <v>86</v>
      </c>
      <c r="C64" s="854" t="s">
        <v>64</v>
      </c>
      <c r="D64" s="992" t="s">
        <v>1556</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1684</v>
      </c>
      <c r="B9" s="70">
        <v>443</v>
      </c>
      <c r="C9" s="70">
        <v>1</v>
      </c>
      <c r="D9" s="70">
        <v>27</v>
      </c>
      <c r="E9" s="70">
        <v>1990</v>
      </c>
      <c r="F9" s="70" t="s">
        <v>787</v>
      </c>
      <c r="G9" s="70" t="s">
        <v>1685</v>
      </c>
      <c r="H9" s="70" t="s">
        <v>1686</v>
      </c>
      <c r="I9" s="148"/>
      <c r="J9" s="71">
        <v>528.56729121864146</v>
      </c>
      <c r="K9" s="71">
        <v>13.76020178402514</v>
      </c>
      <c r="L9" s="71">
        <v>166.9529972130714</v>
      </c>
      <c r="M9" s="71">
        <v>96.693581515261599</v>
      </c>
      <c r="N9" s="71">
        <v>116.40508844104311</v>
      </c>
      <c r="O9" s="71">
        <v>108.7228996413082</v>
      </c>
      <c r="P9" s="71">
        <v>115.1718383479505</v>
      </c>
      <c r="Q9" s="71">
        <v>8.2657658446873601</v>
      </c>
      <c r="R9" s="71">
        <v>13.87295052030994</v>
      </c>
      <c r="S9" s="71">
        <v>9.4211241784005839</v>
      </c>
      <c r="T9" s="72"/>
      <c r="U9" s="71">
        <v>62921762</v>
      </c>
      <c r="V9" s="71">
        <v>4910</v>
      </c>
      <c r="W9" s="71">
        <v>1646</v>
      </c>
      <c r="X9" s="71">
        <v>33697</v>
      </c>
      <c r="Y9" s="71">
        <v>37045</v>
      </c>
      <c r="Z9" s="71">
        <v>44719</v>
      </c>
      <c r="AA9" s="71">
        <v>27965</v>
      </c>
      <c r="AB9" s="71">
        <v>134208</v>
      </c>
      <c r="AC9" s="71">
        <v>2402820</v>
      </c>
      <c r="AD9" s="71">
        <v>9.4211241784005839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1687</v>
      </c>
      <c r="B10" s="70">
        <v>444</v>
      </c>
      <c r="C10" s="70">
        <v>2</v>
      </c>
      <c r="D10" s="70">
        <v>27</v>
      </c>
      <c r="E10" s="70">
        <v>2005</v>
      </c>
      <c r="F10" s="70" t="s">
        <v>789</v>
      </c>
      <c r="G10" s="70" t="s">
        <v>1685</v>
      </c>
      <c r="H10" s="70" t="s">
        <v>1686</v>
      </c>
      <c r="I10" s="148"/>
      <c r="J10" s="71">
        <v>424.22539332654372</v>
      </c>
      <c r="K10" s="71">
        <v>9.0851805285558918</v>
      </c>
      <c r="L10" s="71">
        <v>83.061243776970045</v>
      </c>
      <c r="M10" s="71">
        <v>185.66497454341871</v>
      </c>
      <c r="N10" s="71">
        <v>171.81072225602091</v>
      </c>
      <c r="O10" s="71">
        <v>166.44884492029101</v>
      </c>
      <c r="P10" s="71">
        <v>111.81233310114089</v>
      </c>
      <c r="Q10" s="71">
        <v>8.4500804787726</v>
      </c>
      <c r="R10" s="71">
        <v>12.559186028090901</v>
      </c>
      <c r="S10" s="71">
        <v>9.734024111760375</v>
      </c>
      <c r="T10" s="72"/>
      <c r="U10" s="71">
        <v>56788072</v>
      </c>
      <c r="V10" s="71">
        <v>3889</v>
      </c>
      <c r="W10" s="71">
        <v>725</v>
      </c>
      <c r="X10" s="71">
        <v>34676</v>
      </c>
      <c r="Y10" s="71">
        <v>49008</v>
      </c>
      <c r="Z10" s="71">
        <v>79224</v>
      </c>
      <c r="AA10" s="71">
        <v>22235</v>
      </c>
      <c r="AB10" s="71">
        <v>143430</v>
      </c>
      <c r="AC10" s="71">
        <v>2220832</v>
      </c>
      <c r="AD10" s="71">
        <v>9.734024111760375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1688</v>
      </c>
      <c r="B11" s="70">
        <v>445</v>
      </c>
      <c r="C11" s="70">
        <v>3</v>
      </c>
      <c r="D11" s="70">
        <v>27</v>
      </c>
      <c r="E11" s="70">
        <v>2006</v>
      </c>
      <c r="F11" s="70" t="s">
        <v>790</v>
      </c>
      <c r="G11" s="70" t="s">
        <v>1685</v>
      </c>
      <c r="H11" s="70" t="s">
        <v>1686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1689</v>
      </c>
      <c r="B12" s="70">
        <v>446</v>
      </c>
      <c r="C12" s="70">
        <v>4</v>
      </c>
      <c r="D12" s="70">
        <v>27</v>
      </c>
      <c r="E12" s="70">
        <v>2007</v>
      </c>
      <c r="F12" s="70" t="s">
        <v>791</v>
      </c>
      <c r="G12" s="70" t="s">
        <v>1685</v>
      </c>
      <c r="H12" s="70" t="s">
        <v>1686</v>
      </c>
      <c r="I12" s="148"/>
      <c r="J12" s="71">
        <v>361.43809105264671</v>
      </c>
      <c r="K12" s="71">
        <v>8.7002418738309704</v>
      </c>
      <c r="L12" s="71">
        <v>95.522598097587888</v>
      </c>
      <c r="M12" s="71">
        <v>178.90695044416611</v>
      </c>
      <c r="N12" s="71">
        <v>181.3358432318698</v>
      </c>
      <c r="O12" s="71">
        <v>163.11726433893929</v>
      </c>
      <c r="P12" s="71">
        <v>109.81020632897889</v>
      </c>
      <c r="Q12" s="71">
        <v>8.9231723011913093</v>
      </c>
      <c r="R12" s="71">
        <v>10.70067672648851</v>
      </c>
      <c r="S12" s="71">
        <v>13.106468371055071</v>
      </c>
      <c r="T12" s="72"/>
      <c r="U12" s="71">
        <v>56986872</v>
      </c>
      <c r="V12" s="71">
        <v>3673</v>
      </c>
      <c r="W12" s="71">
        <v>933</v>
      </c>
      <c r="X12" s="71">
        <v>40152</v>
      </c>
      <c r="Y12" s="71">
        <v>50363</v>
      </c>
      <c r="Z12" s="71">
        <v>80709</v>
      </c>
      <c r="AA12" s="71">
        <v>21504</v>
      </c>
      <c r="AB12" s="71">
        <v>143451</v>
      </c>
      <c r="AC12" s="71">
        <v>1946485</v>
      </c>
      <c r="AD12" s="71">
        <v>13.106468371055071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1690</v>
      </c>
      <c r="B13" s="70">
        <v>447</v>
      </c>
      <c r="C13" s="70">
        <v>5</v>
      </c>
      <c r="D13" s="70">
        <v>27</v>
      </c>
      <c r="E13" s="70">
        <v>2008</v>
      </c>
      <c r="F13" s="70" t="s">
        <v>792</v>
      </c>
      <c r="G13" s="70" t="s">
        <v>1685</v>
      </c>
      <c r="H13" s="70" t="s">
        <v>1686</v>
      </c>
      <c r="I13" s="148"/>
      <c r="J13" s="71">
        <v>351.27213121982669</v>
      </c>
      <c r="K13" s="71">
        <v>6.4748702842540347</v>
      </c>
      <c r="L13" s="71">
        <v>77.91978970892059</v>
      </c>
      <c r="M13" s="71">
        <v>196.1875616707687</v>
      </c>
      <c r="N13" s="71">
        <v>189.35489071387411</v>
      </c>
      <c r="O13" s="71">
        <v>159.2127152105511</v>
      </c>
      <c r="P13" s="71">
        <v>107.1347204465781</v>
      </c>
      <c r="Q13" s="71">
        <v>8.7655003269071994</v>
      </c>
      <c r="R13" s="71">
        <v>9.3994776492249166</v>
      </c>
      <c r="S13" s="71">
        <v>12.21275978480865</v>
      </c>
      <c r="T13" s="72"/>
      <c r="U13" s="71">
        <v>57399343</v>
      </c>
      <c r="V13" s="71">
        <v>3673</v>
      </c>
      <c r="W13" s="71">
        <v>933</v>
      </c>
      <c r="X13" s="71">
        <v>40152</v>
      </c>
      <c r="Y13" s="71">
        <v>50939</v>
      </c>
      <c r="Z13" s="71">
        <v>81542</v>
      </c>
      <c r="AA13" s="71">
        <v>21004</v>
      </c>
      <c r="AB13" s="71">
        <v>143234</v>
      </c>
      <c r="AC13" s="71">
        <v>1775432</v>
      </c>
      <c r="AD13" s="71">
        <v>12.21275978480865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1691</v>
      </c>
      <c r="B14" s="70">
        <v>448</v>
      </c>
      <c r="C14" s="70">
        <v>6</v>
      </c>
      <c r="D14" s="70">
        <v>27</v>
      </c>
      <c r="E14" s="70">
        <v>2009</v>
      </c>
      <c r="F14" s="70" t="s">
        <v>176</v>
      </c>
      <c r="G14" s="70" t="s">
        <v>1685</v>
      </c>
      <c r="H14" s="70" t="s">
        <v>1686</v>
      </c>
      <c r="I14" s="148"/>
      <c r="J14" s="71">
        <v>386.89371084274359</v>
      </c>
      <c r="K14" s="71">
        <v>6.9059578553879977</v>
      </c>
      <c r="L14" s="71">
        <v>68.937733701107973</v>
      </c>
      <c r="M14" s="71">
        <v>198.4206737224834</v>
      </c>
      <c r="N14" s="71">
        <v>170.87580746187709</v>
      </c>
      <c r="O14" s="71">
        <v>162.03569223740249</v>
      </c>
      <c r="P14" s="71">
        <v>101.81361835174189</v>
      </c>
      <c r="Q14" s="71">
        <v>8.3590250253186493</v>
      </c>
      <c r="R14" s="71">
        <v>7.9792246733800543</v>
      </c>
      <c r="S14" s="71">
        <v>10.010929535059629</v>
      </c>
      <c r="T14" s="72"/>
      <c r="U14" s="71">
        <v>54326741</v>
      </c>
      <c r="V14" s="71">
        <v>4162</v>
      </c>
      <c r="W14" s="71">
        <v>1111</v>
      </c>
      <c r="X14" s="71">
        <v>43548</v>
      </c>
      <c r="Y14" s="71">
        <v>51534</v>
      </c>
      <c r="Z14" s="71">
        <v>81913</v>
      </c>
      <c r="AA14" s="71">
        <v>20492</v>
      </c>
      <c r="AB14" s="71">
        <v>143386</v>
      </c>
      <c r="AC14" s="71">
        <v>1470361</v>
      </c>
      <c r="AD14" s="71">
        <v>10.010929535059629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204.35509999999999</v>
      </c>
      <c r="BK14" s="71">
        <v>0</v>
      </c>
      <c r="BL14" s="71">
        <v>24.771000000000001</v>
      </c>
      <c r="BM14" s="71">
        <v>0</v>
      </c>
      <c r="BN14" s="72"/>
      <c r="BO14" s="71">
        <v>0</v>
      </c>
      <c r="BP14" s="71">
        <v>0</v>
      </c>
      <c r="BQ14" s="71">
        <v>18</v>
      </c>
      <c r="BR14" s="71">
        <v>0</v>
      </c>
      <c r="BS14" s="71">
        <v>4</v>
      </c>
      <c r="BT14" s="71">
        <v>0</v>
      </c>
      <c r="BU14"/>
      <c r="BV14" s="70">
        <v>224.38509999999999</v>
      </c>
      <c r="BW14" s="70">
        <v>0</v>
      </c>
      <c r="BX14" s="70">
        <v>4.7409999999999997</v>
      </c>
      <c r="BY14" s="70">
        <v>0</v>
      </c>
      <c r="BZ14" s="70">
        <v>0</v>
      </c>
      <c r="CA14" s="70">
        <v>0</v>
      </c>
      <c r="CB14" s="70">
        <v>0</v>
      </c>
      <c r="CC14" s="70">
        <v>0</v>
      </c>
      <c r="CD14" s="70">
        <v>0</v>
      </c>
    </row>
    <row r="15" spans="1:82">
      <c r="A15" s="70" t="s">
        <v>1692</v>
      </c>
      <c r="B15" s="70">
        <v>449</v>
      </c>
      <c r="C15" s="70">
        <v>7</v>
      </c>
      <c r="D15" s="70">
        <v>27</v>
      </c>
      <c r="E15" s="70">
        <v>2010</v>
      </c>
      <c r="F15" s="70" t="s">
        <v>177</v>
      </c>
      <c r="G15" s="70" t="s">
        <v>1685</v>
      </c>
      <c r="H15" s="70" t="s">
        <v>1686</v>
      </c>
      <c r="I15" s="148"/>
      <c r="J15" s="71">
        <v>351.67982815685212</v>
      </c>
      <c r="K15" s="71">
        <v>7.4032268002803407</v>
      </c>
      <c r="L15" s="71">
        <v>64.449111698752503</v>
      </c>
      <c r="M15" s="71">
        <v>199.2699658290054</v>
      </c>
      <c r="N15" s="71">
        <v>188.83234493644261</v>
      </c>
      <c r="O15" s="71">
        <v>162.5207868769258</v>
      </c>
      <c r="P15" s="71">
        <v>102.4391727187617</v>
      </c>
      <c r="Q15" s="71">
        <v>8.7268629898094101</v>
      </c>
      <c r="R15" s="71">
        <v>8.9376213566482541</v>
      </c>
      <c r="S15" s="71">
        <v>11.57158765142519</v>
      </c>
      <c r="T15" s="72"/>
      <c r="U15" s="71">
        <v>53677924</v>
      </c>
      <c r="V15" s="71">
        <v>4162</v>
      </c>
      <c r="W15" s="71">
        <v>1111</v>
      </c>
      <c r="X15" s="71">
        <v>43548</v>
      </c>
      <c r="Y15" s="71">
        <v>52100</v>
      </c>
      <c r="Z15" s="71">
        <v>82540</v>
      </c>
      <c r="AA15" s="71">
        <v>20103</v>
      </c>
      <c r="AB15" s="71">
        <v>143442</v>
      </c>
      <c r="AC15" s="71">
        <v>1560764</v>
      </c>
      <c r="AD15" s="71">
        <v>11.57158765142519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256.94600000000003</v>
      </c>
      <c r="BK15" s="71">
        <v>0</v>
      </c>
      <c r="BL15" s="71">
        <v>34.078000000000003</v>
      </c>
      <c r="BM15" s="71">
        <v>0</v>
      </c>
      <c r="BN15" s="72"/>
      <c r="BO15" s="71">
        <v>0</v>
      </c>
      <c r="BP15" s="71">
        <v>0</v>
      </c>
      <c r="BQ15" s="71">
        <v>21</v>
      </c>
      <c r="BR15" s="71">
        <v>0</v>
      </c>
      <c r="BS15" s="71">
        <v>6</v>
      </c>
      <c r="BT15" s="71">
        <v>0</v>
      </c>
      <c r="BU15"/>
      <c r="BV15" s="70">
        <v>286.92899999999997</v>
      </c>
      <c r="BW15" s="70">
        <v>0</v>
      </c>
      <c r="BX15" s="70">
        <v>4.0949999999999998</v>
      </c>
      <c r="BY15" s="70">
        <v>0</v>
      </c>
      <c r="BZ15" s="70">
        <v>0</v>
      </c>
      <c r="CA15" s="70">
        <v>0</v>
      </c>
      <c r="CB15" s="70">
        <v>0</v>
      </c>
      <c r="CC15" s="70">
        <v>0</v>
      </c>
      <c r="CD15" s="70">
        <v>0</v>
      </c>
    </row>
    <row r="16" spans="1:82">
      <c r="A16" s="70" t="s">
        <v>1693</v>
      </c>
      <c r="B16" s="70">
        <v>450</v>
      </c>
      <c r="C16" s="70">
        <v>8</v>
      </c>
      <c r="D16" s="70">
        <v>27</v>
      </c>
      <c r="E16" s="70">
        <v>2011</v>
      </c>
      <c r="F16" s="70" t="s">
        <v>178</v>
      </c>
      <c r="G16" s="70" t="s">
        <v>1685</v>
      </c>
      <c r="H16" s="70" t="s">
        <v>1686</v>
      </c>
      <c r="I16" s="148"/>
      <c r="J16" s="71">
        <v>405.4589680829572</v>
      </c>
      <c r="K16" s="71">
        <v>10.4172644223442</v>
      </c>
      <c r="L16" s="71">
        <v>64.633756656948862</v>
      </c>
      <c r="M16" s="71">
        <v>226.25338802132751</v>
      </c>
      <c r="N16" s="71">
        <v>211.74477094224309</v>
      </c>
      <c r="O16" s="71">
        <v>161.01727795434431</v>
      </c>
      <c r="P16" s="71">
        <v>97.806267195388372</v>
      </c>
      <c r="Q16" s="71">
        <v>10.019246435348199</v>
      </c>
      <c r="R16" s="71">
        <v>9.0393096383470226</v>
      </c>
      <c r="S16" s="71">
        <v>9.5994570464653659</v>
      </c>
      <c r="T16" s="72"/>
      <c r="U16" s="71">
        <v>57108759</v>
      </c>
      <c r="V16" s="71">
        <v>4162</v>
      </c>
      <c r="W16" s="71">
        <v>1111</v>
      </c>
      <c r="X16" s="71">
        <v>43548</v>
      </c>
      <c r="Y16" s="71">
        <v>52414</v>
      </c>
      <c r="Z16" s="71">
        <v>83553</v>
      </c>
      <c r="AA16" s="71">
        <v>19765</v>
      </c>
      <c r="AB16" s="71">
        <v>142771</v>
      </c>
      <c r="AC16" s="71">
        <v>1575911</v>
      </c>
      <c r="AD16" s="71">
        <v>9.5994570464653659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251.14400000000001</v>
      </c>
      <c r="BK16" s="71">
        <v>0</v>
      </c>
      <c r="BL16" s="71">
        <v>34.256</v>
      </c>
      <c r="BM16" s="71">
        <v>0</v>
      </c>
      <c r="BN16" s="72"/>
      <c r="BO16" s="71">
        <v>0</v>
      </c>
      <c r="BP16" s="71">
        <v>0</v>
      </c>
      <c r="BQ16" s="71">
        <v>20</v>
      </c>
      <c r="BR16" s="71">
        <v>0</v>
      </c>
      <c r="BS16" s="71">
        <v>6</v>
      </c>
      <c r="BT16" s="71">
        <v>0</v>
      </c>
      <c r="BU16"/>
      <c r="BV16" s="70">
        <v>281.334</v>
      </c>
      <c r="BW16" s="70">
        <v>0</v>
      </c>
      <c r="BX16" s="70">
        <v>4.0659999999999998</v>
      </c>
      <c r="BY16" s="70">
        <v>0</v>
      </c>
      <c r="BZ16" s="70">
        <v>0</v>
      </c>
      <c r="CA16" s="70">
        <v>0</v>
      </c>
      <c r="CB16" s="70">
        <v>0</v>
      </c>
      <c r="CC16" s="70">
        <v>0</v>
      </c>
      <c r="CD16" s="70">
        <v>0</v>
      </c>
    </row>
    <row r="17" spans="1:82">
      <c r="A17" s="70" t="s">
        <v>1694</v>
      </c>
      <c r="B17" s="70">
        <v>451</v>
      </c>
      <c r="C17" s="70">
        <v>9</v>
      </c>
      <c r="D17" s="70">
        <v>27</v>
      </c>
      <c r="E17" s="70">
        <v>2012</v>
      </c>
      <c r="F17" s="70" t="s">
        <v>179</v>
      </c>
      <c r="G17" s="70" t="s">
        <v>1685</v>
      </c>
      <c r="H17" s="70" t="s">
        <v>1686</v>
      </c>
      <c r="I17" s="148"/>
      <c r="J17" s="71">
        <v>377.42626864290918</v>
      </c>
      <c r="K17" s="71">
        <v>9.6044330699653138</v>
      </c>
      <c r="L17" s="71">
        <v>64.480725784004164</v>
      </c>
      <c r="M17" s="71">
        <v>232.5904301956962</v>
      </c>
      <c r="N17" s="71">
        <v>218.05403430192089</v>
      </c>
      <c r="O17" s="71">
        <v>160.57235223092448</v>
      </c>
      <c r="P17" s="71">
        <v>96.018752116006041</v>
      </c>
      <c r="Q17" s="71">
        <v>11.0208171732595</v>
      </c>
      <c r="R17" s="71">
        <v>8.7648220966936989</v>
      </c>
      <c r="S17" s="71">
        <v>9.3070902071536228</v>
      </c>
      <c r="T17" s="72"/>
      <c r="U17" s="71">
        <v>54407104</v>
      </c>
      <c r="V17" s="71">
        <v>4162</v>
      </c>
      <c r="W17" s="71">
        <v>1111</v>
      </c>
      <c r="X17" s="71">
        <v>43548</v>
      </c>
      <c r="Y17" s="71">
        <v>54197</v>
      </c>
      <c r="Z17" s="71">
        <v>83983</v>
      </c>
      <c r="AA17" s="71">
        <v>19294</v>
      </c>
      <c r="AB17" s="71">
        <v>144543</v>
      </c>
      <c r="AC17" s="71">
        <v>1488479</v>
      </c>
      <c r="AD17" s="71">
        <v>9.3070902071536228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245.547</v>
      </c>
      <c r="BK17" s="71">
        <v>0</v>
      </c>
      <c r="BL17" s="71">
        <v>30.621000000000002</v>
      </c>
      <c r="BM17" s="71">
        <v>0</v>
      </c>
      <c r="BN17" s="72"/>
      <c r="BO17" s="71">
        <v>0</v>
      </c>
      <c r="BP17" s="71">
        <v>0</v>
      </c>
      <c r="BQ17" s="71">
        <v>20</v>
      </c>
      <c r="BR17" s="71">
        <v>0</v>
      </c>
      <c r="BS17" s="71">
        <v>5</v>
      </c>
      <c r="BT17" s="71">
        <v>0</v>
      </c>
      <c r="BU17"/>
      <c r="BV17" s="70">
        <v>276.16800000000001</v>
      </c>
      <c r="BW17" s="70">
        <v>0</v>
      </c>
      <c r="BX17" s="70">
        <v>0</v>
      </c>
      <c r="BY17" s="70">
        <v>0</v>
      </c>
      <c r="BZ17" s="70">
        <v>0</v>
      </c>
      <c r="CA17" s="70">
        <v>0</v>
      </c>
      <c r="CB17" s="70">
        <v>0</v>
      </c>
      <c r="CC17" s="70">
        <v>0</v>
      </c>
      <c r="CD17" s="70">
        <v>0</v>
      </c>
    </row>
    <row r="18" spans="1:82">
      <c r="A18" s="70" t="s">
        <v>1695</v>
      </c>
      <c r="B18" s="70">
        <v>452</v>
      </c>
      <c r="C18" s="70">
        <v>10</v>
      </c>
      <c r="D18" s="70">
        <v>27</v>
      </c>
      <c r="E18" s="70">
        <v>2013</v>
      </c>
      <c r="F18" s="70" t="s">
        <v>180</v>
      </c>
      <c r="G18" s="70" t="s">
        <v>1685</v>
      </c>
      <c r="H18" s="70" t="s">
        <v>1686</v>
      </c>
      <c r="I18" s="148"/>
      <c r="J18" s="71">
        <v>356.88080955121683</v>
      </c>
      <c r="K18" s="71">
        <v>8.299489353366214</v>
      </c>
      <c r="L18" s="71">
        <v>63.525634496613613</v>
      </c>
      <c r="M18" s="71">
        <v>223.49638560469381</v>
      </c>
      <c r="N18" s="71">
        <v>210.646964570796</v>
      </c>
      <c r="O18" s="71">
        <v>155.3805201979003</v>
      </c>
      <c r="P18" s="71">
        <v>94.457336361149544</v>
      </c>
      <c r="Q18" s="71">
        <v>11.1343087034967</v>
      </c>
      <c r="R18" s="71">
        <v>9.0220768082221756</v>
      </c>
      <c r="S18" s="71">
        <v>9.4138234783789265</v>
      </c>
      <c r="T18" s="72"/>
      <c r="U18" s="71">
        <v>52693701</v>
      </c>
      <c r="V18" s="71">
        <v>4162</v>
      </c>
      <c r="W18" s="71">
        <v>1111</v>
      </c>
      <c r="X18" s="71">
        <v>43548</v>
      </c>
      <c r="Y18" s="71">
        <v>54406</v>
      </c>
      <c r="Z18" s="71">
        <v>84896</v>
      </c>
      <c r="AA18" s="71">
        <v>18909</v>
      </c>
      <c r="AB18" s="71">
        <v>143938</v>
      </c>
      <c r="AC18" s="71">
        <v>1495606</v>
      </c>
      <c r="AD18" s="71">
        <v>9.4138234783789265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245.34800000000001</v>
      </c>
      <c r="BK18" s="71">
        <v>0</v>
      </c>
      <c r="BL18" s="71">
        <v>32.298999999999999</v>
      </c>
      <c r="BM18" s="71">
        <v>0</v>
      </c>
      <c r="BN18" s="72"/>
      <c r="BO18" s="71">
        <v>0</v>
      </c>
      <c r="BP18" s="71">
        <v>0</v>
      </c>
      <c r="BQ18" s="71">
        <v>20</v>
      </c>
      <c r="BR18" s="71">
        <v>0</v>
      </c>
      <c r="BS18" s="71">
        <v>5</v>
      </c>
      <c r="BT18" s="71">
        <v>0</v>
      </c>
      <c r="BU18"/>
      <c r="BV18" s="70">
        <v>277.64699999999999</v>
      </c>
      <c r="BW18" s="70">
        <v>0</v>
      </c>
      <c r="BX18" s="70">
        <v>0</v>
      </c>
      <c r="BY18" s="70">
        <v>0</v>
      </c>
      <c r="BZ18" s="70">
        <v>0</v>
      </c>
      <c r="CA18" s="70">
        <v>0</v>
      </c>
      <c r="CB18" s="70">
        <v>0</v>
      </c>
      <c r="CC18" s="70">
        <v>0</v>
      </c>
      <c r="CD18" s="70">
        <v>0</v>
      </c>
    </row>
    <row r="19" spans="1:82">
      <c r="A19" s="70" t="s">
        <v>1696</v>
      </c>
      <c r="B19" s="70">
        <v>453</v>
      </c>
      <c r="C19" s="70">
        <v>11</v>
      </c>
      <c r="D19" s="70">
        <v>27</v>
      </c>
      <c r="E19" s="70">
        <v>2014</v>
      </c>
      <c r="F19" s="70" t="s">
        <v>181</v>
      </c>
      <c r="G19" s="70" t="s">
        <v>1685</v>
      </c>
      <c r="H19" s="70" t="s">
        <v>1686</v>
      </c>
      <c r="I19" s="148"/>
      <c r="J19" s="71">
        <v>347.3089566849884</v>
      </c>
      <c r="K19" s="71">
        <v>8.2369438256791661</v>
      </c>
      <c r="L19" s="71">
        <v>51.100983744439972</v>
      </c>
      <c r="M19" s="71">
        <v>199.2684091669804</v>
      </c>
      <c r="N19" s="71">
        <v>195.54813579572951</v>
      </c>
      <c r="O19" s="71">
        <v>148.28980643741772</v>
      </c>
      <c r="P19" s="71">
        <v>93.853661434399342</v>
      </c>
      <c r="Q19" s="71">
        <v>10.613683810615299</v>
      </c>
      <c r="R19" s="71">
        <v>9.161717357825836</v>
      </c>
      <c r="S19" s="71">
        <v>11.531058317778299</v>
      </c>
      <c r="T19" s="72"/>
      <c r="U19" s="71">
        <v>54086030</v>
      </c>
      <c r="V19" s="71">
        <v>3562</v>
      </c>
      <c r="W19" s="71">
        <v>982</v>
      </c>
      <c r="X19" s="71">
        <v>41349</v>
      </c>
      <c r="Y19" s="71">
        <v>54807</v>
      </c>
      <c r="Z19" s="71">
        <v>85334</v>
      </c>
      <c r="AA19" s="71">
        <v>18691</v>
      </c>
      <c r="AB19" s="71">
        <v>143008</v>
      </c>
      <c r="AC19" s="71">
        <v>1523530</v>
      </c>
      <c r="AD19" s="71">
        <v>11.531058317778299</v>
      </c>
      <c r="AE19" s="72"/>
      <c r="AF19" s="71"/>
      <c r="AG19" s="71"/>
      <c r="AH19" s="71"/>
      <c r="AI19" s="71"/>
      <c r="AJ19" s="71"/>
      <c r="AK19" s="71"/>
      <c r="AL19" s="71"/>
      <c r="AM19" s="71"/>
      <c r="AN19" s="71"/>
      <c r="AO19" s="71"/>
      <c r="AP19" s="71"/>
      <c r="AQ19" s="72"/>
      <c r="AR19" s="71">
        <v>3920</v>
      </c>
      <c r="AS19" s="71">
        <v>597</v>
      </c>
      <c r="AT19" s="71">
        <v>0</v>
      </c>
      <c r="AU19" s="71">
        <v>0</v>
      </c>
      <c r="AV19" s="71">
        <v>0</v>
      </c>
      <c r="AW19" s="71">
        <v>0</v>
      </c>
      <c r="AX19" s="71"/>
      <c r="AY19" s="72"/>
      <c r="AZ19" s="71">
        <v>16468</v>
      </c>
      <c r="BA19" s="71">
        <v>28060.9</v>
      </c>
      <c r="BB19" s="71">
        <v>0</v>
      </c>
      <c r="BC19" s="71">
        <v>0</v>
      </c>
      <c r="BD19" s="71">
        <v>0</v>
      </c>
      <c r="BE19" s="71">
        <v>0</v>
      </c>
      <c r="BF19" s="71"/>
      <c r="BG19" s="72"/>
      <c r="BH19" s="71">
        <v>0</v>
      </c>
      <c r="BI19" s="71">
        <v>0</v>
      </c>
      <c r="BJ19" s="71">
        <v>230.61</v>
      </c>
      <c r="BK19" s="71">
        <v>0</v>
      </c>
      <c r="BL19" s="71">
        <v>36.259</v>
      </c>
      <c r="BM19" s="71">
        <v>0</v>
      </c>
      <c r="BN19" s="72"/>
      <c r="BO19" s="71">
        <v>0</v>
      </c>
      <c r="BP19" s="71">
        <v>0</v>
      </c>
      <c r="BQ19" s="71">
        <v>19</v>
      </c>
      <c r="BR19" s="71">
        <v>0</v>
      </c>
      <c r="BS19" s="71">
        <v>6</v>
      </c>
      <c r="BT19" s="71">
        <v>0</v>
      </c>
      <c r="BU19"/>
      <c r="BV19" s="70">
        <v>266.86900000000003</v>
      </c>
      <c r="BW19" s="70">
        <v>0</v>
      </c>
      <c r="BX19" s="70">
        <v>0</v>
      </c>
      <c r="BY19" s="70">
        <v>0</v>
      </c>
      <c r="BZ19" s="70">
        <v>0</v>
      </c>
      <c r="CA19" s="70">
        <v>0</v>
      </c>
      <c r="CB19" s="70">
        <v>0</v>
      </c>
      <c r="CC19" s="70">
        <v>0</v>
      </c>
      <c r="CD19" s="70">
        <v>0</v>
      </c>
    </row>
    <row r="20" spans="1:82">
      <c r="A20" s="70" t="s">
        <v>1697</v>
      </c>
      <c r="B20" s="70">
        <v>454</v>
      </c>
      <c r="C20" s="70">
        <v>12</v>
      </c>
      <c r="D20" s="70">
        <v>27</v>
      </c>
      <c r="E20" s="70">
        <v>2015</v>
      </c>
      <c r="F20" s="70" t="s">
        <v>182</v>
      </c>
      <c r="G20" s="70" t="s">
        <v>1685</v>
      </c>
      <c r="H20" s="70" t="s">
        <v>1686</v>
      </c>
      <c r="I20" s="148"/>
      <c r="J20" s="71">
        <v>332.01152441225258</v>
      </c>
      <c r="K20" s="71">
        <v>7.6261292001362522</v>
      </c>
      <c r="L20" s="71">
        <v>54.902587125138297</v>
      </c>
      <c r="M20" s="71">
        <v>179.92372981025349</v>
      </c>
      <c r="N20" s="71">
        <v>187.28488507837389</v>
      </c>
      <c r="O20" s="71">
        <v>147.31690677856392</v>
      </c>
      <c r="P20" s="71">
        <v>92.631284891268649</v>
      </c>
      <c r="Q20" s="71">
        <v>10.318039579465299</v>
      </c>
      <c r="R20" s="71">
        <v>8.2440100398537162</v>
      </c>
      <c r="S20" s="71">
        <v>11.409656347649349</v>
      </c>
      <c r="T20" s="72"/>
      <c r="U20" s="71">
        <v>58059382</v>
      </c>
      <c r="V20" s="71">
        <v>3562</v>
      </c>
      <c r="W20" s="71">
        <v>982</v>
      </c>
      <c r="X20" s="71">
        <v>41349</v>
      </c>
      <c r="Y20" s="71">
        <v>55353</v>
      </c>
      <c r="Z20" s="71">
        <v>85590</v>
      </c>
      <c r="AA20" s="71">
        <v>18433</v>
      </c>
      <c r="AB20" s="71">
        <v>142016</v>
      </c>
      <c r="AC20" s="71">
        <v>1409179</v>
      </c>
      <c r="AD20" s="71">
        <v>11.409656347649349</v>
      </c>
      <c r="AE20" s="72"/>
      <c r="AF20" s="71">
        <v>385519691.67345703</v>
      </c>
      <c r="AG20" s="71">
        <v>6045822.9551496767</v>
      </c>
      <c r="AH20" s="71">
        <v>7550128.604167033</v>
      </c>
      <c r="AI20" s="71">
        <v>258390950.9579871</v>
      </c>
      <c r="AJ20" s="71">
        <v>303545358.53646749</v>
      </c>
      <c r="AK20" s="71">
        <v>0</v>
      </c>
      <c r="AL20" s="71">
        <v>0</v>
      </c>
      <c r="AM20" s="71">
        <v>19462697.065286011</v>
      </c>
      <c r="AN20" s="71">
        <v>0</v>
      </c>
      <c r="AO20" s="71">
        <v>0</v>
      </c>
      <c r="AP20" s="71">
        <v>980514649.79251444</v>
      </c>
      <c r="AQ20" s="72"/>
      <c r="AR20" s="71">
        <v>4349</v>
      </c>
      <c r="AS20" s="71">
        <v>860</v>
      </c>
      <c r="AT20" s="71">
        <v>0</v>
      </c>
      <c r="AU20" s="71">
        <v>0</v>
      </c>
      <c r="AV20" s="71">
        <v>0</v>
      </c>
      <c r="AW20" s="71">
        <v>0</v>
      </c>
      <c r="AX20" s="71"/>
      <c r="AY20" s="72"/>
      <c r="AZ20" s="71">
        <v>18668.8</v>
      </c>
      <c r="BA20" s="71">
        <v>35365.1</v>
      </c>
      <c r="BB20" s="71">
        <v>0</v>
      </c>
      <c r="BC20" s="71">
        <v>0</v>
      </c>
      <c r="BD20" s="71">
        <v>0</v>
      </c>
      <c r="BE20" s="71">
        <v>0</v>
      </c>
      <c r="BF20" s="71"/>
      <c r="BG20" s="72"/>
      <c r="BH20" s="71">
        <v>0</v>
      </c>
      <c r="BI20" s="71">
        <v>0</v>
      </c>
      <c r="BJ20" s="71">
        <v>236.06100000000001</v>
      </c>
      <c r="BK20" s="71">
        <v>0</v>
      </c>
      <c r="BL20" s="71">
        <v>32.841000000000001</v>
      </c>
      <c r="BM20" s="71">
        <v>0</v>
      </c>
      <c r="BN20" s="72"/>
      <c r="BO20" s="71">
        <v>0</v>
      </c>
      <c r="BP20" s="71">
        <v>0</v>
      </c>
      <c r="BQ20" s="71">
        <v>19</v>
      </c>
      <c r="BR20" s="71">
        <v>0</v>
      </c>
      <c r="BS20" s="71">
        <v>5</v>
      </c>
      <c r="BT20" s="71">
        <v>0</v>
      </c>
      <c r="BU20"/>
      <c r="BV20" s="70">
        <v>268.90199999999999</v>
      </c>
      <c r="BW20" s="70">
        <v>0</v>
      </c>
      <c r="BX20" s="70">
        <v>0</v>
      </c>
      <c r="BY20" s="70">
        <v>0</v>
      </c>
      <c r="BZ20" s="70">
        <v>0</v>
      </c>
      <c r="CA20" s="70">
        <v>0</v>
      </c>
      <c r="CB20" s="70">
        <v>0</v>
      </c>
      <c r="CC20" s="70">
        <v>0</v>
      </c>
      <c r="CD20" s="70">
        <v>0</v>
      </c>
    </row>
    <row r="21" spans="1:82">
      <c r="A21" s="70" t="s">
        <v>1698</v>
      </c>
      <c r="B21" s="70">
        <v>455</v>
      </c>
      <c r="C21" s="70">
        <v>13</v>
      </c>
      <c r="D21" s="70">
        <v>27</v>
      </c>
      <c r="E21" s="70">
        <v>2016</v>
      </c>
      <c r="F21" s="70" t="s">
        <v>155</v>
      </c>
      <c r="G21" s="70" t="s">
        <v>1685</v>
      </c>
      <c r="H21" s="70" t="s">
        <v>1686</v>
      </c>
      <c r="I21" s="148"/>
      <c r="J21" s="71">
        <v>338.8361137006861</v>
      </c>
      <c r="K21" s="71">
        <v>7.4897676652127663</v>
      </c>
      <c r="L21" s="71">
        <v>57.601085234904311</v>
      </c>
      <c r="M21" s="71">
        <v>171.98907286908641</v>
      </c>
      <c r="N21" s="71">
        <v>188.22081811334999</v>
      </c>
      <c r="O21" s="71">
        <v>146.31010088121138</v>
      </c>
      <c r="P21" s="71">
        <v>90.323640754188759</v>
      </c>
      <c r="Q21" s="71">
        <v>9.9829895524478989</v>
      </c>
      <c r="R21" s="71">
        <v>8.6019073077754182</v>
      </c>
      <c r="S21" s="71">
        <v>10.505328258495307</v>
      </c>
      <c r="T21" s="72"/>
      <c r="U21" s="71">
        <v>60288111</v>
      </c>
      <c r="V21" s="71">
        <v>3562</v>
      </c>
      <c r="W21" s="71">
        <v>982</v>
      </c>
      <c r="X21" s="71">
        <v>41349</v>
      </c>
      <c r="Y21" s="71">
        <v>55950</v>
      </c>
      <c r="Z21" s="71">
        <v>86050</v>
      </c>
      <c r="AA21" s="71">
        <v>18590</v>
      </c>
      <c r="AB21" s="71">
        <v>141338</v>
      </c>
      <c r="AC21" s="71">
        <v>1469121.095465088</v>
      </c>
      <c r="AD21" s="71">
        <v>10.505328258495309</v>
      </c>
      <c r="AE21" s="72"/>
      <c r="AF21" s="71">
        <v>397176508.78045911</v>
      </c>
      <c r="AG21" s="71">
        <v>5672455.1950560724</v>
      </c>
      <c r="AH21" s="71">
        <v>5761401.5214495957</v>
      </c>
      <c r="AI21" s="71">
        <v>266461267.93267509</v>
      </c>
      <c r="AJ21" s="71">
        <v>294685348.96096402</v>
      </c>
      <c r="AK21" s="71">
        <v>0</v>
      </c>
      <c r="AL21" s="71">
        <v>0</v>
      </c>
      <c r="AM21" s="71">
        <v>19384828.427910559</v>
      </c>
      <c r="AN21" s="71">
        <v>0</v>
      </c>
      <c r="AO21" s="71">
        <v>0</v>
      </c>
      <c r="AP21" s="71">
        <v>989141810.81851435</v>
      </c>
      <c r="AQ21" s="72"/>
      <c r="AR21" s="71">
        <v>4653</v>
      </c>
      <c r="AS21" s="71">
        <v>988</v>
      </c>
      <c r="AT21" s="71">
        <v>0</v>
      </c>
      <c r="AU21" s="71">
        <v>0</v>
      </c>
      <c r="AV21" s="71">
        <v>0</v>
      </c>
      <c r="AW21" s="71">
        <v>0</v>
      </c>
      <c r="AX21" s="71"/>
      <c r="AY21" s="72"/>
      <c r="AZ21" s="71">
        <v>20167.099999999999</v>
      </c>
      <c r="BA21" s="71">
        <v>39316.800000000003</v>
      </c>
      <c r="BB21" s="71">
        <v>0</v>
      </c>
      <c r="BC21" s="71">
        <v>0</v>
      </c>
      <c r="BD21" s="71">
        <v>0</v>
      </c>
      <c r="BE21" s="71">
        <v>0</v>
      </c>
      <c r="BF21" s="71"/>
      <c r="BG21" s="72"/>
      <c r="BH21" s="71">
        <v>0</v>
      </c>
      <c r="BI21" s="71">
        <v>0</v>
      </c>
      <c r="BJ21" s="71">
        <v>241.006</v>
      </c>
      <c r="BK21" s="71">
        <v>0</v>
      </c>
      <c r="BL21" s="71">
        <v>31.268999999999998</v>
      </c>
      <c r="BM21" s="71">
        <v>0</v>
      </c>
      <c r="BN21" s="72"/>
      <c r="BO21" s="71">
        <v>0</v>
      </c>
      <c r="BP21" s="71">
        <v>0</v>
      </c>
      <c r="BQ21" s="71">
        <v>19</v>
      </c>
      <c r="BR21" s="71">
        <v>0</v>
      </c>
      <c r="BS21" s="71">
        <v>5</v>
      </c>
      <c r="BT21" s="71">
        <v>0</v>
      </c>
      <c r="BU21"/>
      <c r="BV21" s="70">
        <v>272.27499999999998</v>
      </c>
      <c r="BW21" s="70">
        <v>0</v>
      </c>
      <c r="BX21" s="70">
        <v>0</v>
      </c>
      <c r="BY21" s="70">
        <v>0</v>
      </c>
      <c r="BZ21" s="70">
        <v>0</v>
      </c>
      <c r="CA21" s="70">
        <v>0</v>
      </c>
      <c r="CB21" s="70">
        <v>0</v>
      </c>
      <c r="CC21" s="70">
        <v>0</v>
      </c>
      <c r="CD21" s="70">
        <v>0</v>
      </c>
    </row>
    <row r="22" spans="1:82">
      <c r="A22" s="70" t="s">
        <v>1699</v>
      </c>
      <c r="B22" s="70">
        <v>456</v>
      </c>
      <c r="C22" s="70">
        <v>14</v>
      </c>
      <c r="D22" s="70">
        <v>27</v>
      </c>
      <c r="E22" s="70">
        <v>2017</v>
      </c>
      <c r="F22" s="70" t="s">
        <v>156</v>
      </c>
      <c r="G22" s="70" t="s">
        <v>1685</v>
      </c>
      <c r="H22" s="70" t="s">
        <v>1686</v>
      </c>
      <c r="I22" s="148"/>
      <c r="J22" s="71">
        <v>347.35342404419902</v>
      </c>
      <c r="K22" s="71">
        <v>7.4967685124682806</v>
      </c>
      <c r="L22" s="71">
        <v>52.121462755514386</v>
      </c>
      <c r="M22" s="71">
        <v>165.07641437316039</v>
      </c>
      <c r="N22" s="71">
        <v>182.06303396575336</v>
      </c>
      <c r="O22" s="71">
        <v>144.44450331579668</v>
      </c>
      <c r="P22" s="71">
        <v>88.829335503288775</v>
      </c>
      <c r="Q22" s="71">
        <v>9.5976282536865298</v>
      </c>
      <c r="R22" s="71">
        <v>8.5074382960350619</v>
      </c>
      <c r="S22" s="71">
        <v>9.2558228357893597</v>
      </c>
      <c r="T22" s="72"/>
      <c r="U22" s="71">
        <v>63145312</v>
      </c>
      <c r="V22" s="71">
        <v>3562</v>
      </c>
      <c r="W22" s="71">
        <v>982</v>
      </c>
      <c r="X22" s="71">
        <v>41349</v>
      </c>
      <c r="Y22" s="71">
        <v>56487</v>
      </c>
      <c r="Z22" s="71">
        <v>86362</v>
      </c>
      <c r="AA22" s="71">
        <v>18399</v>
      </c>
      <c r="AB22" s="71">
        <v>140516</v>
      </c>
      <c r="AC22" s="71">
        <v>1481817</v>
      </c>
      <c r="AD22" s="71">
        <v>9.2558228357893597</v>
      </c>
      <c r="AE22" s="72"/>
      <c r="AF22" s="71">
        <v>426427009.91636628</v>
      </c>
      <c r="AG22" s="71">
        <v>5734372.9785615951</v>
      </c>
      <c r="AH22" s="71">
        <v>7169498.4143777378</v>
      </c>
      <c r="AI22" s="71">
        <v>265826755.47928789</v>
      </c>
      <c r="AJ22" s="71">
        <v>285368948.97175348</v>
      </c>
      <c r="AK22" s="71">
        <v>0</v>
      </c>
      <c r="AL22" s="71">
        <v>0</v>
      </c>
      <c r="AM22" s="71">
        <v>19302244.815762591</v>
      </c>
      <c r="AN22" s="71">
        <v>0</v>
      </c>
      <c r="AO22" s="71">
        <v>0</v>
      </c>
      <c r="AP22" s="71">
        <v>1009828830.5761096</v>
      </c>
      <c r="AQ22" s="72"/>
      <c r="AR22" s="71">
        <v>4974</v>
      </c>
      <c r="AS22" s="71">
        <v>1072</v>
      </c>
      <c r="AT22" s="71">
        <v>0</v>
      </c>
      <c r="AU22" s="71">
        <v>0</v>
      </c>
      <c r="AV22" s="71">
        <v>0</v>
      </c>
      <c r="AW22" s="71">
        <v>0</v>
      </c>
      <c r="AX22" s="71"/>
      <c r="AY22" s="72"/>
      <c r="AZ22" s="71">
        <v>21716.1</v>
      </c>
      <c r="BA22" s="71">
        <v>41421.300000000017</v>
      </c>
      <c r="BB22" s="71">
        <v>0</v>
      </c>
      <c r="BC22" s="71">
        <v>0</v>
      </c>
      <c r="BD22" s="71">
        <v>0</v>
      </c>
      <c r="BE22" s="71">
        <v>0</v>
      </c>
      <c r="BF22" s="71"/>
      <c r="BG22" s="72"/>
      <c r="BH22" s="71">
        <v>0</v>
      </c>
      <c r="BI22" s="71">
        <v>0</v>
      </c>
      <c r="BJ22" s="71">
        <v>234.523</v>
      </c>
      <c r="BK22" s="71">
        <v>0</v>
      </c>
      <c r="BL22" s="71">
        <v>31.359999999999996</v>
      </c>
      <c r="BM22" s="71">
        <v>0</v>
      </c>
      <c r="BN22" s="72"/>
      <c r="BO22" s="71">
        <v>0</v>
      </c>
      <c r="BP22" s="71">
        <v>0</v>
      </c>
      <c r="BQ22" s="71">
        <v>18</v>
      </c>
      <c r="BR22" s="71">
        <v>0</v>
      </c>
      <c r="BS22" s="71">
        <v>5</v>
      </c>
      <c r="BT22" s="71">
        <v>0</v>
      </c>
      <c r="BU22"/>
      <c r="BV22" s="70">
        <v>265.88299999999998</v>
      </c>
      <c r="BW22" s="70">
        <v>0</v>
      </c>
      <c r="BX22" s="70">
        <v>0</v>
      </c>
      <c r="BY22" s="70">
        <v>0</v>
      </c>
      <c r="BZ22" s="70">
        <v>0</v>
      </c>
      <c r="CA22" s="70">
        <v>0</v>
      </c>
      <c r="CB22" s="70">
        <v>0</v>
      </c>
      <c r="CC22" s="70">
        <v>0</v>
      </c>
      <c r="CD22" s="70">
        <v>0</v>
      </c>
    </row>
    <row r="23" spans="1:82">
      <c r="A23" s="70" t="s">
        <v>1700</v>
      </c>
      <c r="B23" s="70">
        <v>457</v>
      </c>
      <c r="C23" s="70">
        <v>15</v>
      </c>
      <c r="D23" s="70">
        <v>27</v>
      </c>
      <c r="E23" s="70">
        <v>2018</v>
      </c>
      <c r="F23" s="70" t="s">
        <v>183</v>
      </c>
      <c r="G23" s="70" t="s">
        <v>1685</v>
      </c>
      <c r="H23" s="70" t="s">
        <v>1686</v>
      </c>
      <c r="I23" s="148"/>
      <c r="J23" s="71">
        <v>330.04248723541076</v>
      </c>
      <c r="K23" s="71">
        <v>7.0417325439664937</v>
      </c>
      <c r="L23" s="71">
        <v>46.48066367237081</v>
      </c>
      <c r="M23" s="71">
        <v>161.10532608228496</v>
      </c>
      <c r="N23" s="71">
        <v>171.93602411976698</v>
      </c>
      <c r="O23" s="71">
        <v>142.10980586529999</v>
      </c>
      <c r="P23" s="71">
        <v>88.174541701516887</v>
      </c>
      <c r="Q23" s="71">
        <v>8.8654574498887406</v>
      </c>
      <c r="R23" s="71">
        <v>8.2126969284248563</v>
      </c>
      <c r="S23" s="71">
        <v>7.0611723087264027</v>
      </c>
      <c r="T23" s="72"/>
      <c r="U23" s="71">
        <v>62542167.000000007</v>
      </c>
      <c r="V23" s="71">
        <v>3562</v>
      </c>
      <c r="W23" s="71">
        <v>982</v>
      </c>
      <c r="X23" s="71">
        <v>41349</v>
      </c>
      <c r="Y23" s="71">
        <v>57032</v>
      </c>
      <c r="Z23" s="71">
        <v>86593</v>
      </c>
      <c r="AA23" s="71">
        <v>18447</v>
      </c>
      <c r="AB23" s="71">
        <v>139876</v>
      </c>
      <c r="AC23" s="71">
        <v>1424873</v>
      </c>
      <c r="AD23" s="71">
        <v>7.0611723087264027</v>
      </c>
      <c r="AE23" s="72"/>
      <c r="AF23" s="71">
        <v>410571770.42625707</v>
      </c>
      <c r="AG23" s="71">
        <v>5092132.926756477</v>
      </c>
      <c r="AH23" s="71">
        <v>6484094.0086988257</v>
      </c>
      <c r="AI23" s="71">
        <v>255693906.99763501</v>
      </c>
      <c r="AJ23" s="71">
        <v>284664459.1801737</v>
      </c>
      <c r="AK23" s="71">
        <v>0</v>
      </c>
      <c r="AL23" s="71">
        <v>0</v>
      </c>
      <c r="AM23" s="71">
        <v>19254086.761902601</v>
      </c>
      <c r="AN23" s="71">
        <v>0</v>
      </c>
      <c r="AO23" s="71">
        <v>0</v>
      </c>
      <c r="AP23" s="71">
        <v>981760450.30142355</v>
      </c>
      <c r="AQ23" s="72"/>
      <c r="AR23" s="71">
        <v>5336</v>
      </c>
      <c r="AS23" s="71">
        <v>1203</v>
      </c>
      <c r="AT23" s="71">
        <v>0</v>
      </c>
      <c r="AU23" s="71">
        <v>0</v>
      </c>
      <c r="AV23" s="71">
        <v>0</v>
      </c>
      <c r="AW23" s="71">
        <v>0</v>
      </c>
      <c r="AX23" s="71"/>
      <c r="AY23" s="72"/>
      <c r="AZ23" s="71">
        <v>23533.399999999994</v>
      </c>
      <c r="BA23" s="71">
        <v>45303.9</v>
      </c>
      <c r="BB23" s="71">
        <v>0</v>
      </c>
      <c r="BC23" s="71">
        <v>0</v>
      </c>
      <c r="BD23" s="71">
        <v>0</v>
      </c>
      <c r="BE23" s="71">
        <v>0</v>
      </c>
      <c r="BF23" s="71"/>
      <c r="BG23" s="72"/>
      <c r="BH23" s="71">
        <v>0</v>
      </c>
      <c r="BI23" s="71">
        <v>0</v>
      </c>
      <c r="BJ23" s="71">
        <v>229.869</v>
      </c>
      <c r="BK23" s="71">
        <v>0</v>
      </c>
      <c r="BL23" s="71">
        <v>31.365999999999996</v>
      </c>
      <c r="BM23" s="71">
        <v>0</v>
      </c>
      <c r="BN23" s="72"/>
      <c r="BO23" s="71">
        <v>0</v>
      </c>
      <c r="BP23" s="71">
        <v>0</v>
      </c>
      <c r="BQ23" s="71">
        <v>18</v>
      </c>
      <c r="BR23" s="71">
        <v>0</v>
      </c>
      <c r="BS23" s="71">
        <v>5</v>
      </c>
      <c r="BT23" s="71">
        <v>0</v>
      </c>
      <c r="BU23"/>
      <c r="BV23" s="70">
        <v>261.23500000000001</v>
      </c>
      <c r="BW23" s="70">
        <v>0</v>
      </c>
      <c r="BX23" s="70">
        <v>0</v>
      </c>
      <c r="BY23" s="70">
        <v>0</v>
      </c>
      <c r="BZ23" s="70">
        <v>0</v>
      </c>
      <c r="CA23" s="70">
        <v>0</v>
      </c>
      <c r="CB23" s="70">
        <v>0</v>
      </c>
      <c r="CC23" s="70">
        <v>0</v>
      </c>
      <c r="CD23" s="70">
        <v>0</v>
      </c>
    </row>
    <row r="24" spans="1:82">
      <c r="A24" s="70" t="s">
        <v>1701</v>
      </c>
      <c r="B24" s="70">
        <v>458</v>
      </c>
      <c r="C24" s="70">
        <v>16</v>
      </c>
      <c r="D24" s="70">
        <v>27</v>
      </c>
      <c r="E24" s="70">
        <v>2019</v>
      </c>
      <c r="F24" s="70" t="s">
        <v>158</v>
      </c>
      <c r="G24" s="70" t="s">
        <v>1685</v>
      </c>
      <c r="H24" s="70" t="s">
        <v>1686</v>
      </c>
      <c r="I24" s="148"/>
      <c r="J24" s="71">
        <v>317.65569926261287</v>
      </c>
      <c r="K24" s="71">
        <v>6.3871313526098152</v>
      </c>
      <c r="L24" s="71">
        <v>46.885203567709681</v>
      </c>
      <c r="M24" s="71">
        <v>148.34581111588631</v>
      </c>
      <c r="N24" s="71">
        <v>152.48960971569525</v>
      </c>
      <c r="O24" s="71">
        <v>138.60816494220177</v>
      </c>
      <c r="P24" s="71">
        <v>87.409179642058064</v>
      </c>
      <c r="Q24" s="71">
        <v>8.6045644621140696</v>
      </c>
      <c r="R24" s="71">
        <v>7.4655369054746092</v>
      </c>
      <c r="S24" s="71">
        <v>6.6187781379449433</v>
      </c>
      <c r="T24" s="72"/>
      <c r="U24" s="71">
        <v>62395478</v>
      </c>
      <c r="V24" s="71">
        <v>3562</v>
      </c>
      <c r="W24" s="71">
        <v>982</v>
      </c>
      <c r="X24" s="71">
        <v>41349</v>
      </c>
      <c r="Y24" s="71">
        <v>57785</v>
      </c>
      <c r="Z24" s="71">
        <v>86778</v>
      </c>
      <c r="AA24" s="71">
        <v>18150</v>
      </c>
      <c r="AB24" s="71">
        <v>139435</v>
      </c>
      <c r="AC24" s="71">
        <v>1316458</v>
      </c>
      <c r="AD24" s="71">
        <v>6.6187781379449433</v>
      </c>
      <c r="AE24" s="72"/>
      <c r="AF24" s="71">
        <v>395742529.17288119</v>
      </c>
      <c r="AG24" s="71">
        <v>4915440.8067507194</v>
      </c>
      <c r="AH24" s="71">
        <v>7051853.6107820114</v>
      </c>
      <c r="AI24" s="71">
        <v>249542173.90898001</v>
      </c>
      <c r="AJ24" s="71">
        <v>269147601.67571998</v>
      </c>
      <c r="AK24" s="71">
        <v>0</v>
      </c>
      <c r="AL24" s="71">
        <v>0</v>
      </c>
      <c r="AM24" s="71">
        <v>18989997.333881989</v>
      </c>
      <c r="AN24" s="71">
        <v>0</v>
      </c>
      <c r="AO24" s="71">
        <v>0</v>
      </c>
      <c r="AP24" s="71">
        <v>945389596.50899589</v>
      </c>
      <c r="AQ24" s="72"/>
      <c r="AR24" s="71">
        <v>5635</v>
      </c>
      <c r="AS24" s="71">
        <v>1306</v>
      </c>
      <c r="AT24" s="71">
        <v>0</v>
      </c>
      <c r="AU24" s="71">
        <v>0</v>
      </c>
      <c r="AV24" s="71">
        <v>0</v>
      </c>
      <c r="AW24" s="71">
        <v>0</v>
      </c>
      <c r="AX24" s="71"/>
      <c r="AY24" s="72"/>
      <c r="AZ24" s="71">
        <v>24972.399999999969</v>
      </c>
      <c r="BA24" s="71">
        <v>48150.900000000052</v>
      </c>
      <c r="BB24" s="71">
        <v>0</v>
      </c>
      <c r="BC24" s="71">
        <v>0</v>
      </c>
      <c r="BD24" s="71">
        <v>0</v>
      </c>
      <c r="BE24" s="71">
        <v>0</v>
      </c>
      <c r="BF24" s="71"/>
      <c r="BG24" s="72"/>
      <c r="BH24" s="71">
        <v>0</v>
      </c>
      <c r="BI24" s="71">
        <v>0</v>
      </c>
      <c r="BJ24" s="71">
        <v>219.851</v>
      </c>
      <c r="BK24" s="71">
        <v>0</v>
      </c>
      <c r="BL24" s="71">
        <v>30.314999999999998</v>
      </c>
      <c r="BM24" s="71">
        <v>0</v>
      </c>
      <c r="BN24" s="72"/>
      <c r="BO24" s="71">
        <v>0</v>
      </c>
      <c r="BP24" s="71">
        <v>0</v>
      </c>
      <c r="BQ24" s="71">
        <v>18</v>
      </c>
      <c r="BR24" s="71">
        <v>0</v>
      </c>
      <c r="BS24" s="71">
        <v>5</v>
      </c>
      <c r="BT24" s="71">
        <v>0</v>
      </c>
      <c r="BU24"/>
      <c r="BV24" s="70">
        <v>250.166</v>
      </c>
      <c r="BW24" s="70">
        <v>0</v>
      </c>
      <c r="BX24" s="70">
        <v>0</v>
      </c>
      <c r="BY24" s="70">
        <v>0</v>
      </c>
      <c r="BZ24" s="70">
        <v>0</v>
      </c>
      <c r="CA24" s="70">
        <v>0</v>
      </c>
      <c r="CB24" s="70">
        <v>0</v>
      </c>
      <c r="CC24" s="70">
        <v>0</v>
      </c>
      <c r="CD24" s="70">
        <v>0</v>
      </c>
    </row>
    <row r="25" spans="1:82">
      <c r="A25" s="70" t="s">
        <v>1702</v>
      </c>
      <c r="B25" s="70">
        <v>459</v>
      </c>
      <c r="C25" s="70">
        <v>17</v>
      </c>
      <c r="D25" s="70">
        <v>27</v>
      </c>
      <c r="E25" s="70">
        <v>2020</v>
      </c>
      <c r="F25" s="70" t="s">
        <v>159</v>
      </c>
      <c r="G25" s="70" t="s">
        <v>1685</v>
      </c>
      <c r="H25" s="70" t="s">
        <v>1686</v>
      </c>
      <c r="I25" s="148"/>
      <c r="J25" s="71">
        <v>284.40339887787849</v>
      </c>
      <c r="K25" s="71">
        <v>7.0702616365769249</v>
      </c>
      <c r="L25" s="71">
        <v>49.582088279219022</v>
      </c>
      <c r="M25" s="71">
        <v>141.8248324691053</v>
      </c>
      <c r="N25" s="71">
        <v>158.01922694761976</v>
      </c>
      <c r="O25" s="71">
        <v>122.21283858361269</v>
      </c>
      <c r="P25" s="71">
        <v>82.037553801200445</v>
      </c>
      <c r="Q25" s="71">
        <v>8.1908826553013494</v>
      </c>
      <c r="R25" s="71">
        <v>7.199236646053067</v>
      </c>
      <c r="S25" s="71">
        <v>7.3556529747329806</v>
      </c>
      <c r="T25" s="72"/>
      <c r="U25" s="71">
        <v>60328717</v>
      </c>
      <c r="V25" s="71">
        <v>3467</v>
      </c>
      <c r="W25" s="71">
        <v>1005</v>
      </c>
      <c r="X25" s="71">
        <v>42887</v>
      </c>
      <c r="Y25" s="71">
        <v>58494</v>
      </c>
      <c r="Z25" s="71">
        <v>87330</v>
      </c>
      <c r="AA25" s="71">
        <v>18106</v>
      </c>
      <c r="AB25" s="71">
        <v>138921</v>
      </c>
      <c r="AC25" s="71">
        <v>1276206.9999999998</v>
      </c>
      <c r="AD25" s="71">
        <v>7.3556529747329806</v>
      </c>
      <c r="AE25" s="72"/>
      <c r="AF25" s="71">
        <v>373671442.98810339</v>
      </c>
      <c r="AG25" s="71">
        <v>5162392.0971051613</v>
      </c>
      <c r="AH25" s="71">
        <v>7344135.6355736079</v>
      </c>
      <c r="AI25" s="71">
        <v>244462033.18506244</v>
      </c>
      <c r="AJ25" s="71">
        <v>288254078.43801892</v>
      </c>
      <c r="AK25" s="71"/>
      <c r="AL25" s="71"/>
      <c r="AM25" s="71">
        <v>18130733.944501691</v>
      </c>
      <c r="AN25" s="71"/>
      <c r="AO25" s="71"/>
      <c r="AP25" s="71">
        <v>937024816.28836513</v>
      </c>
      <c r="AQ25" s="72"/>
      <c r="AR25" s="71">
        <v>5891</v>
      </c>
      <c r="AS25" s="71">
        <v>1338</v>
      </c>
      <c r="AT25" s="71">
        <v>0</v>
      </c>
      <c r="AU25" s="71">
        <v>0</v>
      </c>
      <c r="AV25" s="71">
        <v>0</v>
      </c>
      <c r="AW25" s="71">
        <v>0</v>
      </c>
      <c r="AX25" s="71"/>
      <c r="AY25" s="72"/>
      <c r="AZ25" s="71">
        <v>26394.999999999942</v>
      </c>
      <c r="BA25" s="71">
        <v>50060.399999999987</v>
      </c>
      <c r="BB25" s="71">
        <v>0</v>
      </c>
      <c r="BC25" s="71">
        <v>0</v>
      </c>
      <c r="BD25" s="71">
        <v>0</v>
      </c>
      <c r="BE25" s="71">
        <v>0</v>
      </c>
      <c r="BF25" s="71"/>
      <c r="BG25" s="72"/>
      <c r="BH25" s="71">
        <v>0</v>
      </c>
      <c r="BI25" s="71">
        <v>0</v>
      </c>
      <c r="BJ25" s="71">
        <v>190.63200000000001</v>
      </c>
      <c r="BK25" s="71">
        <v>0</v>
      </c>
      <c r="BL25" s="71">
        <v>27.798000000000002</v>
      </c>
      <c r="BM25" s="71">
        <v>0</v>
      </c>
      <c r="BN25" s="72"/>
      <c r="BO25" s="71">
        <v>0</v>
      </c>
      <c r="BP25" s="71">
        <v>0</v>
      </c>
      <c r="BQ25" s="71">
        <v>17</v>
      </c>
      <c r="BR25" s="71">
        <v>0</v>
      </c>
      <c r="BS25" s="71">
        <v>5</v>
      </c>
      <c r="BT25" s="71">
        <v>0</v>
      </c>
      <c r="BU25"/>
      <c r="BV25" s="70">
        <v>218.43</v>
      </c>
      <c r="BW25" s="70">
        <v>0</v>
      </c>
      <c r="BX25" s="70">
        <v>0</v>
      </c>
      <c r="BY25" s="70">
        <v>0</v>
      </c>
      <c r="BZ25" s="70">
        <v>0</v>
      </c>
      <c r="CA25" s="70">
        <v>0</v>
      </c>
      <c r="CB25" s="70">
        <v>0</v>
      </c>
      <c r="CC25" s="70">
        <v>0</v>
      </c>
      <c r="CD25" s="70">
        <v>0</v>
      </c>
    </row>
    <row r="26" spans="1:82">
      <c r="A26" s="70" t="s">
        <v>1703</v>
      </c>
      <c r="B26" s="70">
        <v>459</v>
      </c>
      <c r="C26" s="70">
        <v>18</v>
      </c>
      <c r="D26" s="70">
        <v>27</v>
      </c>
      <c r="E26" s="70">
        <v>2021</v>
      </c>
      <c r="F26" s="70" t="s">
        <v>160</v>
      </c>
      <c r="G26" s="1064" t="s">
        <v>1685</v>
      </c>
      <c r="H26" s="70" t="s">
        <v>1686</v>
      </c>
      <c r="I26" s="148"/>
      <c r="J26" s="71">
        <v>294.14005352920174</v>
      </c>
      <c r="K26" s="71">
        <v>7.6740365058291165</v>
      </c>
      <c r="L26" s="71">
        <v>44.696840105856907</v>
      </c>
      <c r="M26" s="71">
        <v>162.33574466594405</v>
      </c>
      <c r="N26" s="71">
        <v>159.61557688153636</v>
      </c>
      <c r="O26" s="71">
        <v>118.52886240500011</v>
      </c>
      <c r="P26" s="71">
        <v>84.298796835334201</v>
      </c>
      <c r="Q26" s="71">
        <v>8.0411892049896903</v>
      </c>
      <c r="R26" s="71">
        <v>7.4808836459854451</v>
      </c>
      <c r="S26" s="71">
        <v>7.3833845847415374</v>
      </c>
      <c r="T26" s="72"/>
      <c r="U26" s="71">
        <v>61990628</v>
      </c>
      <c r="V26" s="71">
        <v>3467</v>
      </c>
      <c r="W26" s="71">
        <v>1005</v>
      </c>
      <c r="X26" s="71">
        <v>42887</v>
      </c>
      <c r="Y26" s="71">
        <v>58878</v>
      </c>
      <c r="Z26" s="71">
        <v>87209</v>
      </c>
      <c r="AA26" s="71">
        <v>18142</v>
      </c>
      <c r="AB26" s="71">
        <v>137722</v>
      </c>
      <c r="AC26" s="71">
        <v>1286506</v>
      </c>
      <c r="AD26" s="71">
        <v>7.3833845847415374</v>
      </c>
      <c r="AE26" s="72"/>
      <c r="AF26" s="71">
        <v>377365104.51755893</v>
      </c>
      <c r="AG26" s="71">
        <v>5481401.4370427122</v>
      </c>
      <c r="AH26" s="71">
        <v>6901357.5808788305</v>
      </c>
      <c r="AI26" s="71">
        <v>267949500.24675405</v>
      </c>
      <c r="AJ26" s="71">
        <v>282132327.05794579</v>
      </c>
      <c r="AK26" s="71">
        <v>0</v>
      </c>
      <c r="AL26" s="71">
        <v>0</v>
      </c>
      <c r="AM26" s="71">
        <v>18077925.156666234</v>
      </c>
      <c r="AN26" s="71">
        <v>0</v>
      </c>
      <c r="AO26" s="71">
        <v>0</v>
      </c>
      <c r="AP26" s="71">
        <v>957907615.99684668</v>
      </c>
      <c r="AQ26" s="72"/>
      <c r="AR26" s="71">
        <v>6214</v>
      </c>
      <c r="AS26" s="71">
        <v>1351</v>
      </c>
      <c r="AT26" s="71">
        <v>0</v>
      </c>
      <c r="AU26" s="71">
        <v>0</v>
      </c>
      <c r="AV26" s="71">
        <v>0</v>
      </c>
      <c r="AW26" s="71">
        <v>0</v>
      </c>
      <c r="AX26" s="71"/>
      <c r="AY26" s="72"/>
      <c r="AZ26" s="71">
        <v>28290.999999999982</v>
      </c>
      <c r="BA26" s="71">
        <v>50855.499999999978</v>
      </c>
      <c r="BB26" s="71">
        <v>0</v>
      </c>
      <c r="BC26" s="71">
        <v>0</v>
      </c>
      <c r="BD26" s="71">
        <v>0</v>
      </c>
      <c r="BE26" s="71">
        <v>0</v>
      </c>
      <c r="BF26" s="71"/>
      <c r="BG26" s="72"/>
      <c r="BH26" s="71">
        <v>0</v>
      </c>
      <c r="BI26" s="71">
        <v>0</v>
      </c>
      <c r="BJ26" s="71">
        <v>196.017</v>
      </c>
      <c r="BK26" s="71">
        <v>0</v>
      </c>
      <c r="BL26" s="71">
        <v>13.164</v>
      </c>
      <c r="BM26" s="71">
        <v>0</v>
      </c>
      <c r="BN26" s="72"/>
      <c r="BO26" s="71">
        <v>0</v>
      </c>
      <c r="BP26" s="71">
        <v>0</v>
      </c>
      <c r="BQ26" s="71">
        <v>18</v>
      </c>
      <c r="BR26" s="71">
        <v>0</v>
      </c>
      <c r="BS26" s="71">
        <v>4</v>
      </c>
      <c r="BT26" s="71">
        <v>0</v>
      </c>
      <c r="BU26"/>
      <c r="BV26" s="70">
        <v>209.18100000000001</v>
      </c>
      <c r="BW26" s="70">
        <v>0</v>
      </c>
      <c r="BX26" s="70">
        <v>0</v>
      </c>
      <c r="BY26" s="70">
        <v>0</v>
      </c>
      <c r="BZ26" s="70">
        <v>0</v>
      </c>
      <c r="CA26" s="70">
        <v>0</v>
      </c>
      <c r="CB26" s="70">
        <v>0</v>
      </c>
      <c r="CC26" s="70">
        <v>0</v>
      </c>
      <c r="CD26" s="70">
        <v>0</v>
      </c>
    </row>
    <row r="27" spans="1:82">
      <c r="A27" s="70" t="s">
        <v>1704</v>
      </c>
      <c r="B27" s="70">
        <v>459</v>
      </c>
      <c r="C27" s="70">
        <v>19</v>
      </c>
      <c r="D27" s="70">
        <v>27</v>
      </c>
      <c r="E27" s="70">
        <v>2022</v>
      </c>
      <c r="F27" s="70" t="s">
        <v>161</v>
      </c>
      <c r="G27" s="1064" t="s">
        <v>1685</v>
      </c>
      <c r="H27" s="70" t="s">
        <v>1686</v>
      </c>
      <c r="I27" s="148"/>
      <c r="J27" s="71">
        <v>256.09313265995894</v>
      </c>
      <c r="K27" s="71">
        <v>7.0335515298866289</v>
      </c>
      <c r="L27" s="71">
        <v>41.417205652965791</v>
      </c>
      <c r="M27" s="71">
        <v>154.88384146823873</v>
      </c>
      <c r="N27" s="71">
        <v>173.69280481431295</v>
      </c>
      <c r="O27" s="71">
        <v>124.92472010503667</v>
      </c>
      <c r="P27" s="71">
        <v>83.284732830106549</v>
      </c>
      <c r="Q27" s="71">
        <v>8.0768835221294548</v>
      </c>
      <c r="R27" s="71">
        <v>7.9946549371757714</v>
      </c>
      <c r="S27" s="71">
        <v>6.6039754568608364</v>
      </c>
      <c r="T27" s="72"/>
      <c r="U27" s="71">
        <v>65257867</v>
      </c>
      <c r="V27" s="71">
        <v>3467</v>
      </c>
      <c r="W27" s="71">
        <v>1005</v>
      </c>
      <c r="X27" s="71">
        <v>42887</v>
      </c>
      <c r="Y27" s="71">
        <v>59491</v>
      </c>
      <c r="Z27" s="71">
        <v>87329</v>
      </c>
      <c r="AA27" s="71">
        <v>18197</v>
      </c>
      <c r="AB27" s="71">
        <v>137199</v>
      </c>
      <c r="AC27" s="71">
        <v>1392127.9999999998</v>
      </c>
      <c r="AD27" s="71">
        <v>6.6039754568608364</v>
      </c>
      <c r="AE27" s="72"/>
      <c r="AF27" s="71">
        <v>331291400.42017573</v>
      </c>
      <c r="AG27" s="71">
        <v>5333929.7980768066</v>
      </c>
      <c r="AH27" s="71">
        <v>7798044.7074308135</v>
      </c>
      <c r="AI27" s="71">
        <v>249723029.47055209</v>
      </c>
      <c r="AJ27" s="71">
        <v>322346068.1948722</v>
      </c>
      <c r="AK27" s="71">
        <v>0</v>
      </c>
      <c r="AL27" s="71">
        <v>0</v>
      </c>
      <c r="AM27" s="71">
        <v>17716135.665361848</v>
      </c>
      <c r="AN27" s="71">
        <v>0</v>
      </c>
      <c r="AO27" s="71">
        <v>0</v>
      </c>
      <c r="AP27" s="71">
        <v>934208608.25646949</v>
      </c>
      <c r="AQ27" s="72"/>
      <c r="AR27" s="71">
        <v>6614</v>
      </c>
      <c r="AS27" s="71">
        <v>1361</v>
      </c>
      <c r="AT27" s="71">
        <v>0</v>
      </c>
      <c r="AU27" s="71">
        <v>0</v>
      </c>
      <c r="AV27" s="71">
        <v>0</v>
      </c>
      <c r="AW27" s="71">
        <v>0</v>
      </c>
      <c r="AX27" s="71"/>
      <c r="AY27" s="72"/>
      <c r="AZ27" s="71">
        <v>30595.800000000061</v>
      </c>
      <c r="BA27" s="71">
        <v>51170.89999999998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1705</v>
      </c>
      <c r="B28" s="70">
        <v>459</v>
      </c>
      <c r="C28" s="70">
        <v>20</v>
      </c>
      <c r="D28" s="70">
        <v>27</v>
      </c>
      <c r="E28" s="70">
        <v>2023</v>
      </c>
      <c r="F28" s="70" t="s">
        <v>1539</v>
      </c>
      <c r="G28" s="70" t="s">
        <v>1685</v>
      </c>
      <c r="H28" s="70" t="s">
        <v>1686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6996</v>
      </c>
      <c r="AS28" s="71">
        <v>1369</v>
      </c>
      <c r="AT28" s="71">
        <v>0</v>
      </c>
      <c r="AU28" s="71">
        <v>0</v>
      </c>
      <c r="AV28" s="71">
        <v>0</v>
      </c>
      <c r="AW28" s="71">
        <v>0</v>
      </c>
      <c r="AX28" s="71"/>
      <c r="AY28" s="72"/>
      <c r="AZ28" s="71">
        <v>32693.000000000175</v>
      </c>
      <c r="BA28" s="71">
        <v>51431.099999999984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1706</v>
      </c>
      <c r="B29" s="70">
        <v>459</v>
      </c>
      <c r="C29" s="70">
        <v>21</v>
      </c>
      <c r="D29" s="70">
        <v>27</v>
      </c>
      <c r="E29" s="70">
        <v>2024</v>
      </c>
      <c r="F29" s="70" t="s">
        <v>1558</v>
      </c>
      <c r="G29" s="70" t="s">
        <v>1685</v>
      </c>
      <c r="H29" s="70" t="s">
        <v>1686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1707</v>
      </c>
      <c r="B30" s="70">
        <v>290</v>
      </c>
      <c r="C30" s="70">
        <v>1</v>
      </c>
      <c r="D30" s="70">
        <v>18</v>
      </c>
      <c r="E30" s="70">
        <v>1990</v>
      </c>
      <c r="F30" s="70" t="s">
        <v>787</v>
      </c>
      <c r="G30" s="70" t="s">
        <v>1708</v>
      </c>
      <c r="H30" s="70" t="s">
        <v>1709</v>
      </c>
      <c r="I30" s="148"/>
      <c r="J30" s="71">
        <v>5900.6419381199948</v>
      </c>
      <c r="K30" s="71">
        <v>70.772834423136629</v>
      </c>
      <c r="L30" s="71">
        <v>14.398923349325131</v>
      </c>
      <c r="M30" s="71">
        <v>191.43898783402159</v>
      </c>
      <c r="N30" s="71">
        <v>208.60770458608059</v>
      </c>
      <c r="O30" s="71">
        <v>121.5890546291613</v>
      </c>
      <c r="P30" s="71">
        <v>142.76118735896139</v>
      </c>
      <c r="Q30" s="71">
        <v>10.1372158398938</v>
      </c>
      <c r="R30" s="71">
        <v>51.41255078542909</v>
      </c>
      <c r="S30" s="71">
        <v>9.9273631853548476</v>
      </c>
      <c r="T30" s="72"/>
      <c r="U30" s="71">
        <v>106034420</v>
      </c>
      <c r="V30" s="71">
        <v>13115</v>
      </c>
      <c r="W30" s="71">
        <v>132</v>
      </c>
      <c r="X30" s="71">
        <v>58778</v>
      </c>
      <c r="Y30" s="71">
        <v>56693</v>
      </c>
      <c r="Z30" s="71">
        <v>50011</v>
      </c>
      <c r="AA30" s="71">
        <v>34664</v>
      </c>
      <c r="AB30" s="71">
        <v>164594</v>
      </c>
      <c r="AC30" s="71">
        <v>8904746.333333334</v>
      </c>
      <c r="AD30" s="71">
        <v>9.9273631853548476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1710</v>
      </c>
      <c r="B31" s="70">
        <v>291</v>
      </c>
      <c r="C31" s="70">
        <v>2</v>
      </c>
      <c r="D31" s="70">
        <v>18</v>
      </c>
      <c r="E31" s="70">
        <v>2005</v>
      </c>
      <c r="F31" s="70" t="s">
        <v>789</v>
      </c>
      <c r="G31" s="70" t="s">
        <v>1708</v>
      </c>
      <c r="H31" s="70" t="s">
        <v>1709</v>
      </c>
      <c r="I31" s="148"/>
      <c r="J31" s="71">
        <v>6357.9738890856142</v>
      </c>
      <c r="K31" s="71">
        <v>48.279686914279807</v>
      </c>
      <c r="L31" s="71">
        <v>5.1979483353605662</v>
      </c>
      <c r="M31" s="71">
        <v>321.42790563387501</v>
      </c>
      <c r="N31" s="71">
        <v>310.62960001431418</v>
      </c>
      <c r="O31" s="71">
        <v>169.32720144786839</v>
      </c>
      <c r="P31" s="71">
        <v>138.15247255622421</v>
      </c>
      <c r="Q31" s="71">
        <v>9.1075053415113807</v>
      </c>
      <c r="R31" s="71">
        <v>54.511522246752001</v>
      </c>
      <c r="S31" s="71">
        <v>5.4168841343013208</v>
      </c>
      <c r="T31" s="72"/>
      <c r="U31" s="71">
        <v>152198809</v>
      </c>
      <c r="V31" s="71">
        <v>9689</v>
      </c>
      <c r="W31" s="71">
        <v>52</v>
      </c>
      <c r="X31" s="71">
        <v>46058</v>
      </c>
      <c r="Y31" s="71">
        <v>64848</v>
      </c>
      <c r="Z31" s="71">
        <v>80594</v>
      </c>
      <c r="AA31" s="71">
        <v>27473</v>
      </c>
      <c r="AB31" s="71">
        <v>154589</v>
      </c>
      <c r="AC31" s="71">
        <v>9639234</v>
      </c>
      <c r="AD31" s="71">
        <v>5.4168841343013208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1711</v>
      </c>
      <c r="B32" s="70">
        <v>292</v>
      </c>
      <c r="C32" s="70">
        <v>3</v>
      </c>
      <c r="D32" s="70">
        <v>18</v>
      </c>
      <c r="E32" s="70">
        <v>2006</v>
      </c>
      <c r="F32" s="70" t="s">
        <v>790</v>
      </c>
      <c r="G32" s="70" t="s">
        <v>1708</v>
      </c>
      <c r="H32" s="70" t="s">
        <v>1709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1712</v>
      </c>
      <c r="B33" s="70">
        <v>293</v>
      </c>
      <c r="C33" s="70">
        <v>4</v>
      </c>
      <c r="D33" s="70">
        <v>18</v>
      </c>
      <c r="E33" s="70">
        <v>2007</v>
      </c>
      <c r="F33" s="70" t="s">
        <v>791</v>
      </c>
      <c r="G33" s="70" t="s">
        <v>1708</v>
      </c>
      <c r="H33" s="70" t="s">
        <v>1709</v>
      </c>
      <c r="I33" s="148"/>
      <c r="J33" s="71">
        <v>6848.1419415382279</v>
      </c>
      <c r="K33" s="71">
        <v>39.419431483789253</v>
      </c>
      <c r="L33" s="71">
        <v>4.8467979278338031</v>
      </c>
      <c r="M33" s="71">
        <v>334.74062258122279</v>
      </c>
      <c r="N33" s="71">
        <v>288.87419293901559</v>
      </c>
      <c r="O33" s="71">
        <v>163.8468649092147</v>
      </c>
      <c r="P33" s="71">
        <v>136.20571211927339</v>
      </c>
      <c r="Q33" s="71">
        <v>9.5029100921241305</v>
      </c>
      <c r="R33" s="71">
        <v>52.90769795900961</v>
      </c>
      <c r="S33" s="71">
        <v>7.5723598927567766</v>
      </c>
      <c r="T33" s="72"/>
      <c r="U33" s="71">
        <v>189617991</v>
      </c>
      <c r="V33" s="71">
        <v>10045</v>
      </c>
      <c r="W33" s="71">
        <v>46</v>
      </c>
      <c r="X33" s="71">
        <v>54018</v>
      </c>
      <c r="Y33" s="71">
        <v>65525</v>
      </c>
      <c r="Z33" s="71">
        <v>81070</v>
      </c>
      <c r="AA33" s="71">
        <v>26673</v>
      </c>
      <c r="AB33" s="71">
        <v>152771</v>
      </c>
      <c r="AC33" s="71">
        <v>9624068</v>
      </c>
      <c r="AD33" s="71">
        <v>7.5723598927567766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1713</v>
      </c>
      <c r="B34" s="70">
        <v>294</v>
      </c>
      <c r="C34" s="70">
        <v>5</v>
      </c>
      <c r="D34" s="70">
        <v>18</v>
      </c>
      <c r="E34" s="70">
        <v>2008</v>
      </c>
      <c r="F34" s="70" t="s">
        <v>792</v>
      </c>
      <c r="G34" s="70" t="s">
        <v>1708</v>
      </c>
      <c r="H34" s="70" t="s">
        <v>1709</v>
      </c>
      <c r="I34" s="148"/>
      <c r="J34" s="71">
        <v>6342.8234515156264</v>
      </c>
      <c r="K34" s="71">
        <v>31.373843316415542</v>
      </c>
      <c r="L34" s="71">
        <v>3.9312714350475142</v>
      </c>
      <c r="M34" s="71">
        <v>345.34942010599258</v>
      </c>
      <c r="N34" s="71">
        <v>297.61011882048791</v>
      </c>
      <c r="O34" s="71">
        <v>159.12680415282301</v>
      </c>
      <c r="P34" s="71">
        <v>131.63329511354229</v>
      </c>
      <c r="Q34" s="71">
        <v>9.3242907222392493</v>
      </c>
      <c r="R34" s="71">
        <v>59.160629933379923</v>
      </c>
      <c r="S34" s="71">
        <v>4.2404074196370836</v>
      </c>
      <c r="T34" s="72"/>
      <c r="U34" s="71">
        <v>195151491</v>
      </c>
      <c r="V34" s="71">
        <v>10045</v>
      </c>
      <c r="W34" s="71">
        <v>46</v>
      </c>
      <c r="X34" s="71">
        <v>54018</v>
      </c>
      <c r="Y34" s="71">
        <v>66002</v>
      </c>
      <c r="Z34" s="71">
        <v>81498</v>
      </c>
      <c r="AA34" s="71">
        <v>25807</v>
      </c>
      <c r="AB34" s="71">
        <v>152365</v>
      </c>
      <c r="AC34" s="71">
        <v>11174629</v>
      </c>
      <c r="AD34" s="71">
        <v>4.2404074196370836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1714</v>
      </c>
      <c r="B35" s="70">
        <v>295</v>
      </c>
      <c r="C35" s="70">
        <v>6</v>
      </c>
      <c r="D35" s="70">
        <v>18</v>
      </c>
      <c r="E35" s="70">
        <v>2009</v>
      </c>
      <c r="F35" s="70" t="s">
        <v>176</v>
      </c>
      <c r="G35" s="70" t="s">
        <v>1708</v>
      </c>
      <c r="H35" s="70" t="s">
        <v>1709</v>
      </c>
      <c r="I35" s="148"/>
      <c r="J35" s="71">
        <v>6354.9921625137868</v>
      </c>
      <c r="K35" s="71">
        <v>26.861200281307859</v>
      </c>
      <c r="L35" s="71">
        <v>7.7900686259619452</v>
      </c>
      <c r="M35" s="71">
        <v>347.00767909123749</v>
      </c>
      <c r="N35" s="71">
        <v>261.48354277921652</v>
      </c>
      <c r="O35" s="71">
        <v>162.32450123068389</v>
      </c>
      <c r="P35" s="71">
        <v>125.2846086452042</v>
      </c>
      <c r="Q35" s="71">
        <v>8.8533866241825692</v>
      </c>
      <c r="R35" s="71">
        <v>43.535976019379177</v>
      </c>
      <c r="S35" s="71">
        <v>6.1742910238609383</v>
      </c>
      <c r="T35" s="72"/>
      <c r="U35" s="71">
        <v>150776654</v>
      </c>
      <c r="V35" s="71">
        <v>8810</v>
      </c>
      <c r="W35" s="71">
        <v>136</v>
      </c>
      <c r="X35" s="71">
        <v>59373</v>
      </c>
      <c r="Y35" s="71">
        <v>66390</v>
      </c>
      <c r="Z35" s="71">
        <v>82059</v>
      </c>
      <c r="AA35" s="71">
        <v>25216</v>
      </c>
      <c r="AB35" s="71">
        <v>151866</v>
      </c>
      <c r="AC35" s="71">
        <v>8022534</v>
      </c>
      <c r="AD35" s="71">
        <v>6.1742910238609383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15287.687</v>
      </c>
      <c r="BK35" s="71">
        <v>851.13099999999997</v>
      </c>
      <c r="BL35" s="71">
        <v>6.66</v>
      </c>
      <c r="BM35" s="71">
        <v>0</v>
      </c>
      <c r="BN35" s="72"/>
      <c r="BO35" s="71">
        <v>0</v>
      </c>
      <c r="BP35" s="71">
        <v>0</v>
      </c>
      <c r="BQ35" s="71">
        <v>25</v>
      </c>
      <c r="BR35" s="71">
        <v>2</v>
      </c>
      <c r="BS35" s="71">
        <v>1</v>
      </c>
      <c r="BT35" s="71">
        <v>0</v>
      </c>
      <c r="BU35"/>
      <c r="BV35" s="70">
        <v>13363.826999999999</v>
      </c>
      <c r="BW35" s="70">
        <v>253.4</v>
      </c>
      <c r="BX35" s="70">
        <v>2354.067</v>
      </c>
      <c r="BY35" s="70">
        <v>3.4</v>
      </c>
      <c r="BZ35" s="70">
        <v>167.131</v>
      </c>
      <c r="CA35" s="70">
        <v>3.653</v>
      </c>
      <c r="CB35" s="70">
        <v>0</v>
      </c>
      <c r="CC35" s="70">
        <v>0</v>
      </c>
      <c r="CD35" s="70">
        <v>0</v>
      </c>
    </row>
    <row r="36" spans="1:82">
      <c r="A36" s="70" t="s">
        <v>1715</v>
      </c>
      <c r="B36" s="70">
        <v>296</v>
      </c>
      <c r="C36" s="70">
        <v>7</v>
      </c>
      <c r="D36" s="70">
        <v>18</v>
      </c>
      <c r="E36" s="70">
        <v>2010</v>
      </c>
      <c r="F36" s="70" t="s">
        <v>177</v>
      </c>
      <c r="G36" s="70" t="s">
        <v>1708</v>
      </c>
      <c r="H36" s="70" t="s">
        <v>1709</v>
      </c>
      <c r="I36" s="148"/>
      <c r="J36" s="71">
        <v>6536.734050011416</v>
      </c>
      <c r="K36" s="71">
        <v>33.398168755253373</v>
      </c>
      <c r="L36" s="71">
        <v>7.2163177063974784</v>
      </c>
      <c r="M36" s="71">
        <v>396.86914159666378</v>
      </c>
      <c r="N36" s="71">
        <v>318.94507733851088</v>
      </c>
      <c r="O36" s="71">
        <v>162.25694164501999</v>
      </c>
      <c r="P36" s="71">
        <v>126.1444421555463</v>
      </c>
      <c r="Q36" s="71">
        <v>9.1921594033149496</v>
      </c>
      <c r="R36" s="71">
        <v>44.784675558117797</v>
      </c>
      <c r="S36" s="71">
        <v>9.215059340901794</v>
      </c>
      <c r="T36" s="72"/>
      <c r="U36" s="71">
        <v>165027519</v>
      </c>
      <c r="V36" s="71">
        <v>8810</v>
      </c>
      <c r="W36" s="71">
        <v>136</v>
      </c>
      <c r="X36" s="71">
        <v>59373</v>
      </c>
      <c r="Y36" s="71">
        <v>66624</v>
      </c>
      <c r="Z36" s="71">
        <v>82406</v>
      </c>
      <c r="AA36" s="71">
        <v>24755</v>
      </c>
      <c r="AB36" s="71">
        <v>151090</v>
      </c>
      <c r="AC36" s="71">
        <v>7820683.666666667</v>
      </c>
      <c r="AD36" s="71">
        <v>9.215059340901794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15240.960999999999</v>
      </c>
      <c r="BK36" s="71">
        <v>820.30499999999995</v>
      </c>
      <c r="BL36" s="71">
        <v>8.0500000000000007</v>
      </c>
      <c r="BM36" s="71">
        <v>0</v>
      </c>
      <c r="BN36" s="72"/>
      <c r="BO36" s="71">
        <v>0</v>
      </c>
      <c r="BP36" s="71">
        <v>0</v>
      </c>
      <c r="BQ36" s="71">
        <v>25</v>
      </c>
      <c r="BR36" s="71">
        <v>2</v>
      </c>
      <c r="BS36" s="71">
        <v>1</v>
      </c>
      <c r="BT36" s="71">
        <v>0</v>
      </c>
      <c r="BU36"/>
      <c r="BV36" s="70">
        <v>13510.902</v>
      </c>
      <c r="BW36" s="70">
        <v>265.39999999999998</v>
      </c>
      <c r="BX36" s="70">
        <v>2089.7550000000001</v>
      </c>
      <c r="BY36" s="70">
        <v>3</v>
      </c>
      <c r="BZ36" s="70">
        <v>187.637</v>
      </c>
      <c r="CA36" s="70">
        <v>12.622</v>
      </c>
      <c r="CB36" s="70">
        <v>0</v>
      </c>
      <c r="CC36" s="70">
        <v>0</v>
      </c>
      <c r="CD36" s="70">
        <v>0</v>
      </c>
    </row>
    <row r="37" spans="1:82">
      <c r="A37" s="70" t="s">
        <v>1716</v>
      </c>
      <c r="B37" s="70">
        <v>297</v>
      </c>
      <c r="C37" s="70">
        <v>8</v>
      </c>
      <c r="D37" s="70">
        <v>18</v>
      </c>
      <c r="E37" s="70">
        <v>2011</v>
      </c>
      <c r="F37" s="70" t="s">
        <v>178</v>
      </c>
      <c r="G37" s="70" t="s">
        <v>1708</v>
      </c>
      <c r="H37" s="70" t="s">
        <v>1709</v>
      </c>
      <c r="I37" s="148"/>
      <c r="J37" s="71">
        <v>5734.9456723164512</v>
      </c>
      <c r="K37" s="71">
        <v>44.373972754734581</v>
      </c>
      <c r="L37" s="71">
        <v>7.0548359626774824</v>
      </c>
      <c r="M37" s="71">
        <v>363.71361914810763</v>
      </c>
      <c r="N37" s="71">
        <v>303.71914595896141</v>
      </c>
      <c r="O37" s="71">
        <v>160.61836257684078</v>
      </c>
      <c r="P37" s="71">
        <v>121.22731767025672</v>
      </c>
      <c r="Q37" s="71">
        <v>10.539679377363999</v>
      </c>
      <c r="R37" s="71">
        <v>42.953661363019393</v>
      </c>
      <c r="S37" s="71">
        <v>10.160870250774041</v>
      </c>
      <c r="T37" s="72"/>
      <c r="U37" s="71">
        <v>152470285</v>
      </c>
      <c r="V37" s="71">
        <v>8810</v>
      </c>
      <c r="W37" s="71">
        <v>136</v>
      </c>
      <c r="X37" s="71">
        <v>59373</v>
      </c>
      <c r="Y37" s="71">
        <v>66771</v>
      </c>
      <c r="Z37" s="71">
        <v>83346</v>
      </c>
      <c r="AA37" s="71">
        <v>24498</v>
      </c>
      <c r="AB37" s="71">
        <v>150187</v>
      </c>
      <c r="AC37" s="71">
        <v>7488530.666666667</v>
      </c>
      <c r="AD37" s="71">
        <v>10.160870250774041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14620.078</v>
      </c>
      <c r="BK37" s="71">
        <v>841.05100000000004</v>
      </c>
      <c r="BL37" s="71">
        <v>9.718</v>
      </c>
      <c r="BM37" s="71">
        <v>0</v>
      </c>
      <c r="BN37" s="72"/>
      <c r="BO37" s="71">
        <v>0</v>
      </c>
      <c r="BP37" s="71">
        <v>0</v>
      </c>
      <c r="BQ37" s="71">
        <v>26</v>
      </c>
      <c r="BR37" s="71">
        <v>2</v>
      </c>
      <c r="BS37" s="71">
        <v>1</v>
      </c>
      <c r="BT37" s="71">
        <v>0</v>
      </c>
      <c r="BU37"/>
      <c r="BV37" s="70">
        <v>12855.857</v>
      </c>
      <c r="BW37" s="70">
        <v>263.11599999999999</v>
      </c>
      <c r="BX37" s="70">
        <v>2171.77</v>
      </c>
      <c r="BY37" s="70">
        <v>3.2</v>
      </c>
      <c r="BZ37" s="70">
        <v>165.47499999999999</v>
      </c>
      <c r="CA37" s="70">
        <v>11.429</v>
      </c>
      <c r="CB37" s="70">
        <v>0</v>
      </c>
      <c r="CC37" s="70">
        <v>0</v>
      </c>
      <c r="CD37" s="70">
        <v>0</v>
      </c>
    </row>
    <row r="38" spans="1:82">
      <c r="A38" s="70" t="s">
        <v>1717</v>
      </c>
      <c r="B38" s="70">
        <v>298</v>
      </c>
      <c r="C38" s="70">
        <v>9</v>
      </c>
      <c r="D38" s="70">
        <v>18</v>
      </c>
      <c r="E38" s="70">
        <v>2012</v>
      </c>
      <c r="F38" s="70" t="s">
        <v>179</v>
      </c>
      <c r="G38" s="70" t="s">
        <v>1708</v>
      </c>
      <c r="H38" s="70" t="s">
        <v>1709</v>
      </c>
      <c r="I38" s="148"/>
      <c r="J38" s="71">
        <v>5606.5153964641968</v>
      </c>
      <c r="K38" s="71">
        <v>42.871496546049713</v>
      </c>
      <c r="L38" s="71">
        <v>6.9031373600588557</v>
      </c>
      <c r="M38" s="71">
        <v>365.83792458574288</v>
      </c>
      <c r="N38" s="71">
        <v>327.39877657128551</v>
      </c>
      <c r="O38" s="71">
        <v>160.90694568007979</v>
      </c>
      <c r="P38" s="71">
        <v>120.81720976056178</v>
      </c>
      <c r="Q38" s="71">
        <v>11.4660934736811</v>
      </c>
      <c r="R38" s="71">
        <v>40.462416673521467</v>
      </c>
      <c r="S38" s="71">
        <v>5.9972189878143602</v>
      </c>
      <c r="T38" s="72"/>
      <c r="U38" s="71">
        <v>149864728</v>
      </c>
      <c r="V38" s="71">
        <v>8810</v>
      </c>
      <c r="W38" s="71">
        <v>136</v>
      </c>
      <c r="X38" s="71">
        <v>59373</v>
      </c>
      <c r="Y38" s="71">
        <v>67579</v>
      </c>
      <c r="Z38" s="71">
        <v>84158</v>
      </c>
      <c r="AA38" s="71">
        <v>24277</v>
      </c>
      <c r="AB38" s="71">
        <v>150383</v>
      </c>
      <c r="AC38" s="71">
        <v>6871498</v>
      </c>
      <c r="AD38" s="71">
        <v>5.9972189878143602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13130.098</v>
      </c>
      <c r="BK38" s="71">
        <v>748.05100000000004</v>
      </c>
      <c r="BL38" s="71">
        <v>12.629999999999999</v>
      </c>
      <c r="BM38" s="71">
        <v>0</v>
      </c>
      <c r="BN38" s="72"/>
      <c r="BO38" s="71">
        <v>0</v>
      </c>
      <c r="BP38" s="71">
        <v>0</v>
      </c>
      <c r="BQ38" s="71">
        <v>26</v>
      </c>
      <c r="BR38" s="71">
        <v>2</v>
      </c>
      <c r="BS38" s="71">
        <v>2</v>
      </c>
      <c r="BT38" s="71">
        <v>0</v>
      </c>
      <c r="BU38"/>
      <c r="BV38" s="70">
        <v>11435.317999999999</v>
      </c>
      <c r="BW38" s="70">
        <v>58.002000000000002</v>
      </c>
      <c r="BX38" s="70">
        <v>2201.0100000000002</v>
      </c>
      <c r="BY38" s="70">
        <v>3.1</v>
      </c>
      <c r="BZ38" s="70">
        <v>185.173</v>
      </c>
      <c r="CA38" s="70">
        <v>8.1760000000000002</v>
      </c>
      <c r="CB38" s="70">
        <v>0</v>
      </c>
      <c r="CC38" s="70">
        <v>0</v>
      </c>
      <c r="CD38" s="70">
        <v>0</v>
      </c>
    </row>
    <row r="39" spans="1:82">
      <c r="A39" s="70" t="s">
        <v>1718</v>
      </c>
      <c r="B39" s="70">
        <v>299</v>
      </c>
      <c r="C39" s="70">
        <v>10</v>
      </c>
      <c r="D39" s="70">
        <v>18</v>
      </c>
      <c r="E39" s="70">
        <v>2013</v>
      </c>
      <c r="F39" s="70" t="s">
        <v>180</v>
      </c>
      <c r="G39" s="70" t="s">
        <v>1708</v>
      </c>
      <c r="H39" s="70" t="s">
        <v>1709</v>
      </c>
      <c r="I39" s="148"/>
      <c r="J39" s="71">
        <v>5868.7157684348585</v>
      </c>
      <c r="K39" s="71">
        <v>28.325448302583741</v>
      </c>
      <c r="L39" s="71">
        <v>6.8252425132587922</v>
      </c>
      <c r="M39" s="71">
        <v>353.73421612427791</v>
      </c>
      <c r="N39" s="71">
        <v>336.95349533109152</v>
      </c>
      <c r="O39" s="71">
        <v>155.37868995242113</v>
      </c>
      <c r="P39" s="71">
        <v>119.81380361849763</v>
      </c>
      <c r="Q39" s="71">
        <v>11.5747674687825</v>
      </c>
      <c r="R39" s="71">
        <v>40.418677604745753</v>
      </c>
      <c r="S39" s="71">
        <v>7.3480091610429348</v>
      </c>
      <c r="T39" s="72"/>
      <c r="U39" s="71">
        <v>175486030</v>
      </c>
      <c r="V39" s="71">
        <v>8810</v>
      </c>
      <c r="W39" s="71">
        <v>136</v>
      </c>
      <c r="X39" s="71">
        <v>59373</v>
      </c>
      <c r="Y39" s="71">
        <v>67585</v>
      </c>
      <c r="Z39" s="71">
        <v>84895</v>
      </c>
      <c r="AA39" s="71">
        <v>23985</v>
      </c>
      <c r="AB39" s="71">
        <v>149632</v>
      </c>
      <c r="AC39" s="71">
        <v>6700277.333333333</v>
      </c>
      <c r="AD39" s="71">
        <v>7.3480091610429348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13323.272000000001</v>
      </c>
      <c r="BK39" s="71">
        <v>800.56399999999996</v>
      </c>
      <c r="BL39" s="71">
        <v>3.7269999999999999</v>
      </c>
      <c r="BM39" s="71">
        <v>0</v>
      </c>
      <c r="BN39" s="72"/>
      <c r="BO39" s="71">
        <v>0</v>
      </c>
      <c r="BP39" s="71">
        <v>0</v>
      </c>
      <c r="BQ39" s="71">
        <v>25</v>
      </c>
      <c r="BR39" s="71">
        <v>2</v>
      </c>
      <c r="BS39" s="71">
        <v>1</v>
      </c>
      <c r="BT39" s="71">
        <v>0</v>
      </c>
      <c r="BU39"/>
      <c r="BV39" s="70">
        <v>11303.798000000001</v>
      </c>
      <c r="BW39" s="70">
        <v>265.91500000000002</v>
      </c>
      <c r="BX39" s="70">
        <v>2343.4470000000001</v>
      </c>
      <c r="BY39" s="70">
        <v>3.4</v>
      </c>
      <c r="BZ39" s="70">
        <v>207.047</v>
      </c>
      <c r="CA39" s="70">
        <v>3.956</v>
      </c>
      <c r="CB39" s="70">
        <v>0</v>
      </c>
      <c r="CC39" s="70">
        <v>0</v>
      </c>
      <c r="CD39" s="70">
        <v>0</v>
      </c>
    </row>
    <row r="40" spans="1:82">
      <c r="A40" s="70" t="s">
        <v>1719</v>
      </c>
      <c r="B40" s="70">
        <v>300</v>
      </c>
      <c r="C40" s="70">
        <v>11</v>
      </c>
      <c r="D40" s="70">
        <v>18</v>
      </c>
      <c r="E40" s="70">
        <v>2014</v>
      </c>
      <c r="F40" s="70" t="s">
        <v>181</v>
      </c>
      <c r="G40" s="70" t="s">
        <v>1708</v>
      </c>
      <c r="H40" s="70" t="s">
        <v>1709</v>
      </c>
      <c r="I40" s="148"/>
      <c r="J40" s="71">
        <v>4467.8577440740273</v>
      </c>
      <c r="K40" s="71">
        <v>21.93100260814532</v>
      </c>
      <c r="L40" s="71">
        <v>8.3675759045034255</v>
      </c>
      <c r="M40" s="71">
        <v>318.79483555216871</v>
      </c>
      <c r="N40" s="71">
        <v>321.64989983266901</v>
      </c>
      <c r="O40" s="71">
        <v>148.39059637780923</v>
      </c>
      <c r="P40" s="71">
        <v>119.26158647094425</v>
      </c>
      <c r="Q40" s="71">
        <v>11.0190593208915</v>
      </c>
      <c r="R40" s="71">
        <v>36.736576523148123</v>
      </c>
      <c r="S40" s="71">
        <v>7.729973183694459</v>
      </c>
      <c r="T40" s="72"/>
      <c r="U40" s="71">
        <v>129841125</v>
      </c>
      <c r="V40" s="71">
        <v>6859</v>
      </c>
      <c r="W40" s="71">
        <v>200</v>
      </c>
      <c r="X40" s="71">
        <v>53980</v>
      </c>
      <c r="Y40" s="71">
        <v>67537</v>
      </c>
      <c r="Z40" s="71">
        <v>85392</v>
      </c>
      <c r="AA40" s="71">
        <v>23751</v>
      </c>
      <c r="AB40" s="71">
        <v>148470</v>
      </c>
      <c r="AC40" s="71">
        <v>6109037.666666667</v>
      </c>
      <c r="AD40" s="71">
        <v>7.729973183694459</v>
      </c>
      <c r="AE40" s="72"/>
      <c r="AF40" s="71"/>
      <c r="AG40" s="71"/>
      <c r="AH40" s="71"/>
      <c r="AI40" s="71"/>
      <c r="AJ40" s="71"/>
      <c r="AK40" s="71"/>
      <c r="AL40" s="71"/>
      <c r="AM40" s="71"/>
      <c r="AN40" s="71"/>
      <c r="AO40" s="71"/>
      <c r="AP40" s="71"/>
      <c r="AQ40" s="72"/>
      <c r="AR40" s="71">
        <v>3440</v>
      </c>
      <c r="AS40" s="71">
        <v>391</v>
      </c>
      <c r="AT40" s="71">
        <v>0</v>
      </c>
      <c r="AU40" s="71">
        <v>1</v>
      </c>
      <c r="AV40" s="71">
        <v>0</v>
      </c>
      <c r="AW40" s="71">
        <v>1</v>
      </c>
      <c r="AX40" s="71"/>
      <c r="AY40" s="72"/>
      <c r="AZ40" s="71">
        <v>14403.215</v>
      </c>
      <c r="BA40" s="71">
        <v>12403.32</v>
      </c>
      <c r="BB40" s="71">
        <v>0</v>
      </c>
      <c r="BC40" s="71">
        <v>520</v>
      </c>
      <c r="BD40" s="71">
        <v>0</v>
      </c>
      <c r="BE40" s="71">
        <v>13260</v>
      </c>
      <c r="BF40" s="71"/>
      <c r="BG40" s="72"/>
      <c r="BH40" s="71">
        <v>0</v>
      </c>
      <c r="BI40" s="71">
        <v>0</v>
      </c>
      <c r="BJ40" s="71">
        <v>14246.932000000001</v>
      </c>
      <c r="BK40" s="71">
        <v>89.391999999999996</v>
      </c>
      <c r="BL40" s="71">
        <v>13.395</v>
      </c>
      <c r="BM40" s="71">
        <v>0</v>
      </c>
      <c r="BN40" s="72"/>
      <c r="BO40" s="71">
        <v>0</v>
      </c>
      <c r="BP40" s="71">
        <v>0</v>
      </c>
      <c r="BQ40" s="71">
        <v>23</v>
      </c>
      <c r="BR40" s="71">
        <v>1</v>
      </c>
      <c r="BS40" s="71">
        <v>2</v>
      </c>
      <c r="BT40" s="71">
        <v>0</v>
      </c>
      <c r="BU40"/>
      <c r="BV40" s="70">
        <v>11609.504999999999</v>
      </c>
      <c r="BW40" s="70">
        <v>268.49599999999998</v>
      </c>
      <c r="BX40" s="70">
        <v>2267.1210000000001</v>
      </c>
      <c r="BY40" s="70">
        <v>3.3</v>
      </c>
      <c r="BZ40" s="70">
        <v>196.29300000000001</v>
      </c>
      <c r="CA40" s="70">
        <v>5.0039999999999996</v>
      </c>
      <c r="CB40" s="70">
        <v>0</v>
      </c>
      <c r="CC40" s="70">
        <v>0</v>
      </c>
      <c r="CD40" s="70">
        <v>0</v>
      </c>
    </row>
    <row r="41" spans="1:82">
      <c r="A41" s="70" t="s">
        <v>1720</v>
      </c>
      <c r="B41" s="70">
        <v>301</v>
      </c>
      <c r="C41" s="70">
        <v>12</v>
      </c>
      <c r="D41" s="70">
        <v>18</v>
      </c>
      <c r="E41" s="70">
        <v>2015</v>
      </c>
      <c r="F41" s="70" t="s">
        <v>182</v>
      </c>
      <c r="G41" s="70" t="s">
        <v>1708</v>
      </c>
      <c r="H41" s="70" t="s">
        <v>1709</v>
      </c>
      <c r="I41" s="148"/>
      <c r="J41" s="71">
        <v>4266.5697040887899</v>
      </c>
      <c r="K41" s="71">
        <v>20.70021086444957</v>
      </c>
      <c r="L41" s="71">
        <v>8.3848682490449011</v>
      </c>
      <c r="M41" s="71">
        <v>322.05279819359492</v>
      </c>
      <c r="N41" s="71">
        <v>287.17033888393621</v>
      </c>
      <c r="O41" s="71">
        <v>147.39608165543987</v>
      </c>
      <c r="P41" s="71">
        <v>118.81810339983484</v>
      </c>
      <c r="Q41" s="71">
        <v>10.715166694306999</v>
      </c>
      <c r="R41" s="71">
        <v>37.751535456649847</v>
      </c>
      <c r="S41" s="71">
        <v>6.5566135597125834</v>
      </c>
      <c r="T41" s="72"/>
      <c r="U41" s="71">
        <v>121602133</v>
      </c>
      <c r="V41" s="71">
        <v>6859</v>
      </c>
      <c r="W41" s="71">
        <v>200</v>
      </c>
      <c r="X41" s="71">
        <v>53980</v>
      </c>
      <c r="Y41" s="71">
        <v>67759</v>
      </c>
      <c r="Z41" s="71">
        <v>85636</v>
      </c>
      <c r="AA41" s="71">
        <v>23644</v>
      </c>
      <c r="AB41" s="71">
        <v>147482</v>
      </c>
      <c r="AC41" s="71">
        <v>6453009</v>
      </c>
      <c r="AD41" s="71">
        <v>6.5566135597125834</v>
      </c>
      <c r="AE41" s="72"/>
      <c r="AF41" s="71">
        <v>1246350919.524873</v>
      </c>
      <c r="AG41" s="71">
        <v>13656720.35188156</v>
      </c>
      <c r="AH41" s="71">
        <v>1242329.548122871</v>
      </c>
      <c r="AI41" s="71">
        <v>332798921.42486531</v>
      </c>
      <c r="AJ41" s="71">
        <v>367960945.54796141</v>
      </c>
      <c r="AK41" s="71">
        <v>0</v>
      </c>
      <c r="AL41" s="71">
        <v>0</v>
      </c>
      <c r="AM41" s="71">
        <v>20211789.436278392</v>
      </c>
      <c r="AN41" s="71">
        <v>0</v>
      </c>
      <c r="AO41" s="71">
        <v>0</v>
      </c>
      <c r="AP41" s="71">
        <v>1982221625.8339825</v>
      </c>
      <c r="AQ41" s="72"/>
      <c r="AR41" s="71">
        <v>3706</v>
      </c>
      <c r="AS41" s="71">
        <v>563</v>
      </c>
      <c r="AT41" s="71">
        <v>0</v>
      </c>
      <c r="AU41" s="71">
        <v>1</v>
      </c>
      <c r="AV41" s="71">
        <v>0</v>
      </c>
      <c r="AW41" s="71">
        <v>1</v>
      </c>
      <c r="AX41" s="71"/>
      <c r="AY41" s="72"/>
      <c r="AZ41" s="71">
        <v>15688.579</v>
      </c>
      <c r="BA41" s="71">
        <v>25203.82</v>
      </c>
      <c r="BB41" s="71">
        <v>0</v>
      </c>
      <c r="BC41" s="71">
        <v>520</v>
      </c>
      <c r="BD41" s="71">
        <v>0</v>
      </c>
      <c r="BE41" s="71">
        <v>13260</v>
      </c>
      <c r="BF41" s="71"/>
      <c r="BG41" s="72"/>
      <c r="BH41" s="71">
        <v>0</v>
      </c>
      <c r="BI41" s="71">
        <v>0</v>
      </c>
      <c r="BJ41" s="71">
        <v>14981.993</v>
      </c>
      <c r="BK41" s="71">
        <v>93.644000000000005</v>
      </c>
      <c r="BL41" s="71">
        <v>13.742000000000001</v>
      </c>
      <c r="BM41" s="71">
        <v>0</v>
      </c>
      <c r="BN41" s="72"/>
      <c r="BO41" s="71">
        <v>0</v>
      </c>
      <c r="BP41" s="71">
        <v>0</v>
      </c>
      <c r="BQ41" s="71">
        <v>23</v>
      </c>
      <c r="BR41" s="71">
        <v>1</v>
      </c>
      <c r="BS41" s="71">
        <v>2</v>
      </c>
      <c r="BT41" s="71">
        <v>0</v>
      </c>
      <c r="BU41"/>
      <c r="BV41" s="70">
        <v>12363.12</v>
      </c>
      <c r="BW41" s="70">
        <v>262.82100000000003</v>
      </c>
      <c r="BX41" s="70">
        <v>2257.319</v>
      </c>
      <c r="BY41" s="70">
        <v>3.8</v>
      </c>
      <c r="BZ41" s="70">
        <v>197.01900000000001</v>
      </c>
      <c r="CA41" s="70">
        <v>5.3</v>
      </c>
      <c r="CB41" s="70">
        <v>0</v>
      </c>
      <c r="CC41" s="70">
        <v>0</v>
      </c>
      <c r="CD41" s="70">
        <v>0</v>
      </c>
    </row>
    <row r="42" spans="1:82">
      <c r="A42" s="70" t="s">
        <v>1721</v>
      </c>
      <c r="B42" s="70">
        <v>302</v>
      </c>
      <c r="C42" s="70">
        <v>13</v>
      </c>
      <c r="D42" s="70">
        <v>18</v>
      </c>
      <c r="E42" s="70">
        <v>2016</v>
      </c>
      <c r="F42" s="70" t="s">
        <v>155</v>
      </c>
      <c r="G42" s="70" t="s">
        <v>1708</v>
      </c>
      <c r="H42" s="70" t="s">
        <v>1709</v>
      </c>
      <c r="I42" s="148"/>
      <c r="J42" s="71">
        <v>4294.4561258852282</v>
      </c>
      <c r="K42" s="71">
        <v>19.635948407099988</v>
      </c>
      <c r="L42" s="71">
        <v>9.3389478023814316</v>
      </c>
      <c r="M42" s="71">
        <v>283.54550326670386</v>
      </c>
      <c r="N42" s="71">
        <v>274.28373973710541</v>
      </c>
      <c r="O42" s="71">
        <v>146.24719008827</v>
      </c>
      <c r="P42" s="71">
        <v>115.68131052805164</v>
      </c>
      <c r="Q42" s="71">
        <v>10.345826279520058</v>
      </c>
      <c r="R42" s="71">
        <v>37.063202475032867</v>
      </c>
      <c r="S42" s="71">
        <v>9.7684974762984105</v>
      </c>
      <c r="T42" s="72"/>
      <c r="U42" s="71">
        <v>110063000</v>
      </c>
      <c r="V42" s="71">
        <v>6859</v>
      </c>
      <c r="W42" s="71">
        <v>200</v>
      </c>
      <c r="X42" s="71">
        <v>53980</v>
      </c>
      <c r="Y42" s="71">
        <v>68002</v>
      </c>
      <c r="Z42" s="71">
        <v>86013</v>
      </c>
      <c r="AA42" s="71">
        <v>23809</v>
      </c>
      <c r="AB42" s="71">
        <v>146475</v>
      </c>
      <c r="AC42" s="71">
        <v>6330030.1518415576</v>
      </c>
      <c r="AD42" s="71">
        <v>9.7684974762984105</v>
      </c>
      <c r="AE42" s="72"/>
      <c r="AF42" s="71">
        <v>1279108231.941376</v>
      </c>
      <c r="AG42" s="71">
        <v>12696711.485716339</v>
      </c>
      <c r="AH42" s="71">
        <v>1189916.0207125051</v>
      </c>
      <c r="AI42" s="71">
        <v>332088695.12712061</v>
      </c>
      <c r="AJ42" s="71">
        <v>344202428.4525345</v>
      </c>
      <c r="AK42" s="71">
        <v>0</v>
      </c>
      <c r="AL42" s="71">
        <v>0</v>
      </c>
      <c r="AM42" s="71">
        <v>20089379.6712717</v>
      </c>
      <c r="AN42" s="71">
        <v>0</v>
      </c>
      <c r="AO42" s="71">
        <v>0</v>
      </c>
      <c r="AP42" s="71">
        <v>1989375362.6987317</v>
      </c>
      <c r="AQ42" s="72"/>
      <c r="AR42" s="71">
        <v>3974</v>
      </c>
      <c r="AS42" s="71">
        <v>664</v>
      </c>
      <c r="AT42" s="71">
        <v>0</v>
      </c>
      <c r="AU42" s="71">
        <v>1</v>
      </c>
      <c r="AV42" s="71">
        <v>0</v>
      </c>
      <c r="AW42" s="71">
        <v>2</v>
      </c>
      <c r="AX42" s="71"/>
      <c r="AY42" s="72"/>
      <c r="AZ42" s="71">
        <v>17058.150000000001</v>
      </c>
      <c r="BA42" s="71">
        <v>31953.119999999999</v>
      </c>
      <c r="BB42" s="71">
        <v>0</v>
      </c>
      <c r="BC42" s="71">
        <v>520</v>
      </c>
      <c r="BD42" s="71">
        <v>0</v>
      </c>
      <c r="BE42" s="71">
        <v>13309</v>
      </c>
      <c r="BF42" s="71"/>
      <c r="BG42" s="72"/>
      <c r="BH42" s="71">
        <v>0</v>
      </c>
      <c r="BI42" s="71">
        <v>0</v>
      </c>
      <c r="BJ42" s="71">
        <v>15313.133</v>
      </c>
      <c r="BK42" s="71">
        <v>96.515000000000001</v>
      </c>
      <c r="BL42" s="71">
        <v>14.045</v>
      </c>
      <c r="BM42" s="71">
        <v>0</v>
      </c>
      <c r="BN42" s="72"/>
      <c r="BO42" s="71">
        <v>0</v>
      </c>
      <c r="BP42" s="71">
        <v>0</v>
      </c>
      <c r="BQ42" s="71">
        <v>22</v>
      </c>
      <c r="BR42" s="71">
        <v>1</v>
      </c>
      <c r="BS42" s="71">
        <v>2</v>
      </c>
      <c r="BT42" s="71">
        <v>0</v>
      </c>
      <c r="BU42"/>
      <c r="BV42" s="70">
        <v>12516.021000000001</v>
      </c>
      <c r="BW42" s="70">
        <v>293.41699999999997</v>
      </c>
      <c r="BX42" s="70">
        <v>2408.5070000000001</v>
      </c>
      <c r="BY42" s="70">
        <v>4.0999999999999996</v>
      </c>
      <c r="BZ42" s="70">
        <v>195.548</v>
      </c>
      <c r="CA42" s="70">
        <v>6.1</v>
      </c>
      <c r="CB42" s="70">
        <v>0</v>
      </c>
      <c r="CC42" s="70">
        <v>0</v>
      </c>
      <c r="CD42" s="70">
        <v>0</v>
      </c>
    </row>
    <row r="43" spans="1:82">
      <c r="A43" s="70" t="s">
        <v>1722</v>
      </c>
      <c r="B43" s="70">
        <v>303</v>
      </c>
      <c r="C43" s="70">
        <v>14</v>
      </c>
      <c r="D43" s="70">
        <v>18</v>
      </c>
      <c r="E43" s="70">
        <v>2017</v>
      </c>
      <c r="F43" s="70" t="s">
        <v>156</v>
      </c>
      <c r="G43" s="70" t="s">
        <v>1708</v>
      </c>
      <c r="H43" s="70" t="s">
        <v>1709</v>
      </c>
      <c r="I43" s="148"/>
      <c r="J43" s="71">
        <v>4504.3780793958776</v>
      </c>
      <c r="K43" s="71">
        <v>22.201695511178311</v>
      </c>
      <c r="L43" s="71">
        <v>8.5711264180232298</v>
      </c>
      <c r="M43" s="71">
        <v>275.28372717379068</v>
      </c>
      <c r="N43" s="71">
        <v>277.33731630394794</v>
      </c>
      <c r="O43" s="71">
        <v>144.07821552456721</v>
      </c>
      <c r="P43" s="71">
        <v>113.82359986007589</v>
      </c>
      <c r="Q43" s="71">
        <v>9.9167386695909396</v>
      </c>
      <c r="R43" s="71">
        <v>36.613379006847353</v>
      </c>
      <c r="S43" s="71">
        <v>9.2762794589685615</v>
      </c>
      <c r="T43" s="72"/>
      <c r="U43" s="71">
        <v>124340907</v>
      </c>
      <c r="V43" s="71">
        <v>6859</v>
      </c>
      <c r="W43" s="71">
        <v>200</v>
      </c>
      <c r="X43" s="71">
        <v>53980</v>
      </c>
      <c r="Y43" s="71">
        <v>68068</v>
      </c>
      <c r="Z43" s="71">
        <v>86143</v>
      </c>
      <c r="AA43" s="71">
        <v>23576</v>
      </c>
      <c r="AB43" s="71">
        <v>145188</v>
      </c>
      <c r="AC43" s="71">
        <v>6377281.3333333312</v>
      </c>
      <c r="AD43" s="71">
        <v>9.2762794589685615</v>
      </c>
      <c r="AE43" s="72"/>
      <c r="AF43" s="71">
        <v>1340190197.1140349</v>
      </c>
      <c r="AG43" s="71">
        <v>15901324.027227569</v>
      </c>
      <c r="AH43" s="71">
        <v>1437926.574084013</v>
      </c>
      <c r="AI43" s="71">
        <v>340813962.68889779</v>
      </c>
      <c r="AJ43" s="71">
        <v>358216626.80121678</v>
      </c>
      <c r="AK43" s="71">
        <v>0</v>
      </c>
      <c r="AL43" s="71">
        <v>0</v>
      </c>
      <c r="AM43" s="71">
        <v>19944022.889286201</v>
      </c>
      <c r="AN43" s="71">
        <v>0</v>
      </c>
      <c r="AO43" s="71">
        <v>0</v>
      </c>
      <c r="AP43" s="71">
        <v>2076504060.0947475</v>
      </c>
      <c r="AQ43" s="72"/>
      <c r="AR43" s="71">
        <v>4222</v>
      </c>
      <c r="AS43" s="71">
        <v>722</v>
      </c>
      <c r="AT43" s="71">
        <v>0</v>
      </c>
      <c r="AU43" s="71">
        <v>1</v>
      </c>
      <c r="AV43" s="71">
        <v>0</v>
      </c>
      <c r="AW43" s="71">
        <v>2</v>
      </c>
      <c r="AX43" s="71"/>
      <c r="AY43" s="72"/>
      <c r="AZ43" s="71">
        <v>18273.523000000001</v>
      </c>
      <c r="BA43" s="71">
        <v>33529.020000000019</v>
      </c>
      <c r="BB43" s="71">
        <v>0</v>
      </c>
      <c r="BC43" s="71">
        <v>520</v>
      </c>
      <c r="BD43" s="71">
        <v>0</v>
      </c>
      <c r="BE43" s="71">
        <v>13309</v>
      </c>
      <c r="BF43" s="71"/>
      <c r="BG43" s="72"/>
      <c r="BH43" s="71">
        <v>0</v>
      </c>
      <c r="BI43" s="71">
        <v>0</v>
      </c>
      <c r="BJ43" s="71">
        <v>15927.593000000001</v>
      </c>
      <c r="BK43" s="71">
        <v>98.43</v>
      </c>
      <c r="BL43" s="71">
        <v>13.531000000000001</v>
      </c>
      <c r="BM43" s="71">
        <v>0</v>
      </c>
      <c r="BN43" s="72"/>
      <c r="BO43" s="71">
        <v>0</v>
      </c>
      <c r="BP43" s="71">
        <v>0</v>
      </c>
      <c r="BQ43" s="71">
        <v>21</v>
      </c>
      <c r="BR43" s="71">
        <v>1</v>
      </c>
      <c r="BS43" s="71">
        <v>2</v>
      </c>
      <c r="BT43" s="71">
        <v>0</v>
      </c>
      <c r="BU43"/>
      <c r="BV43" s="70">
        <v>13007.361000000001</v>
      </c>
      <c r="BW43" s="70">
        <v>300.51400000000001</v>
      </c>
      <c r="BX43" s="70">
        <v>2535.038</v>
      </c>
      <c r="BY43" s="70">
        <v>4.3</v>
      </c>
      <c r="BZ43" s="70">
        <v>192.34100000000001</v>
      </c>
      <c r="CA43" s="70">
        <v>0</v>
      </c>
      <c r="CB43" s="70">
        <v>0</v>
      </c>
      <c r="CC43" s="70">
        <v>0</v>
      </c>
      <c r="CD43" s="70">
        <v>0</v>
      </c>
    </row>
    <row r="44" spans="1:82">
      <c r="A44" s="70" t="s">
        <v>1723</v>
      </c>
      <c r="B44" s="70">
        <v>304</v>
      </c>
      <c r="C44" s="70">
        <v>15</v>
      </c>
      <c r="D44" s="70">
        <v>18</v>
      </c>
      <c r="E44" s="70">
        <v>2018</v>
      </c>
      <c r="F44" s="70" t="s">
        <v>183</v>
      </c>
      <c r="G44" s="70" t="s">
        <v>1708</v>
      </c>
      <c r="H44" s="70" t="s">
        <v>1709</v>
      </c>
      <c r="I44" s="148"/>
      <c r="J44" s="71">
        <v>4138.1400406316934</v>
      </c>
      <c r="K44" s="71">
        <v>18.544229414591928</v>
      </c>
      <c r="L44" s="71">
        <v>7.8036732265735784</v>
      </c>
      <c r="M44" s="71">
        <v>244.61121356453458</v>
      </c>
      <c r="N44" s="71">
        <v>254.41549478320059</v>
      </c>
      <c r="O44" s="71">
        <v>140.85926977035749</v>
      </c>
      <c r="P44" s="71">
        <v>112.1169865100439</v>
      </c>
      <c r="Q44" s="71">
        <v>9.1158751225739092</v>
      </c>
      <c r="R44" s="71">
        <v>36.398525986386481</v>
      </c>
      <c r="S44" s="71">
        <v>8.7067419844237435</v>
      </c>
      <c r="T44" s="72"/>
      <c r="U44" s="71">
        <v>127978008</v>
      </c>
      <c r="V44" s="71">
        <v>6859</v>
      </c>
      <c r="W44" s="71">
        <v>200</v>
      </c>
      <c r="X44" s="71">
        <v>53980</v>
      </c>
      <c r="Y44" s="71">
        <v>68147</v>
      </c>
      <c r="Z44" s="71">
        <v>85831</v>
      </c>
      <c r="AA44" s="71">
        <v>23456</v>
      </c>
      <c r="AB44" s="71">
        <v>143827</v>
      </c>
      <c r="AC44" s="71">
        <v>6315011.666666666</v>
      </c>
      <c r="AD44" s="71">
        <v>8.7067419844237435</v>
      </c>
      <c r="AE44" s="72"/>
      <c r="AF44" s="71">
        <v>1287349659.723994</v>
      </c>
      <c r="AG44" s="71">
        <v>11976979.91527367</v>
      </c>
      <c r="AH44" s="71">
        <v>1337228.22049858</v>
      </c>
      <c r="AI44" s="71">
        <v>309545281.02060652</v>
      </c>
      <c r="AJ44" s="71">
        <v>352831120.46949232</v>
      </c>
      <c r="AK44" s="71">
        <v>0</v>
      </c>
      <c r="AL44" s="71">
        <v>0</v>
      </c>
      <c r="AM44" s="71">
        <v>19797946.300324321</v>
      </c>
      <c r="AN44" s="71">
        <v>0</v>
      </c>
      <c r="AO44" s="71">
        <v>0</v>
      </c>
      <c r="AP44" s="71">
        <v>1982838215.6501894</v>
      </c>
      <c r="AQ44" s="72"/>
      <c r="AR44" s="71">
        <v>4477</v>
      </c>
      <c r="AS44" s="71">
        <v>806</v>
      </c>
      <c r="AT44" s="71">
        <v>0</v>
      </c>
      <c r="AU44" s="71">
        <v>1</v>
      </c>
      <c r="AV44" s="71">
        <v>0</v>
      </c>
      <c r="AW44" s="71">
        <v>2</v>
      </c>
      <c r="AX44" s="71"/>
      <c r="AY44" s="72"/>
      <c r="AZ44" s="71">
        <v>19548.577999999994</v>
      </c>
      <c r="BA44" s="71">
        <v>35806.92</v>
      </c>
      <c r="BB44" s="71">
        <v>0</v>
      </c>
      <c r="BC44" s="71">
        <v>520</v>
      </c>
      <c r="BD44" s="71">
        <v>0</v>
      </c>
      <c r="BE44" s="71">
        <v>49205.38</v>
      </c>
      <c r="BF44" s="71"/>
      <c r="BG44" s="72"/>
      <c r="BH44" s="71">
        <v>0</v>
      </c>
      <c r="BI44" s="71">
        <v>0</v>
      </c>
      <c r="BJ44" s="71">
        <v>15901.126</v>
      </c>
      <c r="BK44" s="71">
        <v>100.163</v>
      </c>
      <c r="BL44" s="71">
        <v>11.143000000000001</v>
      </c>
      <c r="BM44" s="71">
        <v>0</v>
      </c>
      <c r="BN44" s="72"/>
      <c r="BO44" s="71">
        <v>0</v>
      </c>
      <c r="BP44" s="71">
        <v>0</v>
      </c>
      <c r="BQ44" s="71">
        <v>22</v>
      </c>
      <c r="BR44" s="71">
        <v>1</v>
      </c>
      <c r="BS44" s="71">
        <v>2</v>
      </c>
      <c r="BT44" s="71">
        <v>0</v>
      </c>
      <c r="BU44"/>
      <c r="BV44" s="70">
        <v>12904.322</v>
      </c>
      <c r="BW44" s="70">
        <v>362.22300000000001</v>
      </c>
      <c r="BX44" s="70">
        <v>2532.915</v>
      </c>
      <c r="BY44" s="70">
        <v>4.2</v>
      </c>
      <c r="BZ44" s="70">
        <v>199.32300000000001</v>
      </c>
      <c r="CA44" s="70">
        <v>9.44</v>
      </c>
      <c r="CB44" s="70">
        <v>0</v>
      </c>
      <c r="CC44" s="70">
        <v>8.9999999999999993E-3</v>
      </c>
      <c r="CD44" s="70">
        <v>0</v>
      </c>
    </row>
    <row r="45" spans="1:82">
      <c r="A45" s="70" t="s">
        <v>1724</v>
      </c>
      <c r="B45" s="70">
        <v>304</v>
      </c>
      <c r="C45" s="70">
        <v>16</v>
      </c>
      <c r="D45" s="70">
        <v>18</v>
      </c>
      <c r="E45" s="70">
        <v>2019</v>
      </c>
      <c r="F45" s="70" t="s">
        <v>158</v>
      </c>
      <c r="G45" s="1064" t="s">
        <v>1708</v>
      </c>
      <c r="H45" s="70" t="s">
        <v>1709</v>
      </c>
      <c r="I45" s="148"/>
      <c r="J45" s="71">
        <v>3790.8849296195926</v>
      </c>
      <c r="K45" s="71">
        <v>18.740136001913122</v>
      </c>
      <c r="L45" s="71">
        <v>7.808678031830568</v>
      </c>
      <c r="M45" s="71">
        <v>220.5969887883461</v>
      </c>
      <c r="N45" s="71">
        <v>203.78280366286867</v>
      </c>
      <c r="O45" s="71">
        <v>137.0061000243997</v>
      </c>
      <c r="P45" s="71">
        <v>111.51292311911044</v>
      </c>
      <c r="Q45" s="71">
        <v>8.7925955010645591</v>
      </c>
      <c r="R45" s="71">
        <v>27.748146631588305</v>
      </c>
      <c r="S45" s="71">
        <v>8.0447769510931142</v>
      </c>
      <c r="T45" s="72"/>
      <c r="U45" s="71">
        <v>128011931</v>
      </c>
      <c r="V45" s="71">
        <v>6859</v>
      </c>
      <c r="W45" s="71">
        <v>200</v>
      </c>
      <c r="X45" s="71">
        <v>53980</v>
      </c>
      <c r="Y45" s="71">
        <v>68150</v>
      </c>
      <c r="Z45" s="71">
        <v>85775</v>
      </c>
      <c r="AA45" s="71">
        <v>23155</v>
      </c>
      <c r="AB45" s="71">
        <v>142482</v>
      </c>
      <c r="AC45" s="71">
        <v>4893053.25</v>
      </c>
      <c r="AD45" s="71">
        <v>8.0447769510931142</v>
      </c>
      <c r="AE45" s="72"/>
      <c r="AF45" s="71">
        <v>1257551686.7050209</v>
      </c>
      <c r="AG45" s="71">
        <v>14606988.23202491</v>
      </c>
      <c r="AH45" s="71">
        <v>1452996.222245917</v>
      </c>
      <c r="AI45" s="71">
        <v>309672332.66358721</v>
      </c>
      <c r="AJ45" s="71">
        <v>315004742.66648281</v>
      </c>
      <c r="AK45" s="71">
        <v>0</v>
      </c>
      <c r="AL45" s="71">
        <v>0</v>
      </c>
      <c r="AM45" s="71">
        <v>19404975.796078268</v>
      </c>
      <c r="AN45" s="71">
        <v>0</v>
      </c>
      <c r="AO45" s="71">
        <v>0</v>
      </c>
      <c r="AP45" s="71">
        <v>1917693722.28544</v>
      </c>
      <c r="AQ45" s="72"/>
      <c r="AR45" s="71">
        <v>4731</v>
      </c>
      <c r="AS45" s="71">
        <v>860</v>
      </c>
      <c r="AT45" s="71">
        <v>0</v>
      </c>
      <c r="AU45" s="71">
        <v>1</v>
      </c>
      <c r="AV45" s="71">
        <v>0</v>
      </c>
      <c r="AW45" s="71">
        <v>2</v>
      </c>
      <c r="AX45" s="71"/>
      <c r="AY45" s="72"/>
      <c r="AZ45" s="71">
        <v>20776.117999999969</v>
      </c>
      <c r="BA45" s="71">
        <v>38656.220000000023</v>
      </c>
      <c r="BB45" s="71">
        <v>0</v>
      </c>
      <c r="BC45" s="71">
        <v>520</v>
      </c>
      <c r="BD45" s="71">
        <v>0</v>
      </c>
      <c r="BE45" s="71">
        <v>49205.38</v>
      </c>
      <c r="BF45" s="71"/>
      <c r="BG45" s="72"/>
      <c r="BH45" s="71">
        <v>0</v>
      </c>
      <c r="BI45" s="71">
        <v>0</v>
      </c>
      <c r="BJ45" s="71">
        <v>15371.450999999999</v>
      </c>
      <c r="BK45" s="71">
        <v>97.85</v>
      </c>
      <c r="BL45" s="71">
        <v>12.303000000000001</v>
      </c>
      <c r="BM45" s="71">
        <v>0</v>
      </c>
      <c r="BN45" s="72"/>
      <c r="BO45" s="71">
        <v>0</v>
      </c>
      <c r="BP45" s="71">
        <v>0</v>
      </c>
      <c r="BQ45" s="71">
        <v>21</v>
      </c>
      <c r="BR45" s="71">
        <v>1</v>
      </c>
      <c r="BS45" s="71">
        <v>2</v>
      </c>
      <c r="BT45" s="71">
        <v>0</v>
      </c>
      <c r="BU45"/>
      <c r="BV45" s="70">
        <v>12330.203</v>
      </c>
      <c r="BW45" s="70">
        <v>290.60300000000001</v>
      </c>
      <c r="BX45" s="70">
        <v>2634.6320000000001</v>
      </c>
      <c r="BY45" s="70">
        <v>4.3</v>
      </c>
      <c r="BZ45" s="70">
        <v>205.11600000000001</v>
      </c>
      <c r="CA45" s="70">
        <v>16.75</v>
      </c>
      <c r="CB45" s="70">
        <v>0</v>
      </c>
      <c r="CC45" s="70">
        <v>0</v>
      </c>
      <c r="CD45" s="70">
        <v>0</v>
      </c>
    </row>
    <row r="46" spans="1:82">
      <c r="A46" s="70" t="s">
        <v>1725</v>
      </c>
      <c r="B46" s="70">
        <v>304</v>
      </c>
      <c r="C46" s="70">
        <v>17</v>
      </c>
      <c r="D46" s="70">
        <v>18</v>
      </c>
      <c r="E46" s="70">
        <v>2020</v>
      </c>
      <c r="F46" s="70" t="s">
        <v>159</v>
      </c>
      <c r="G46" s="1064" t="s">
        <v>1708</v>
      </c>
      <c r="H46" s="70" t="s">
        <v>1709</v>
      </c>
      <c r="I46" s="148"/>
      <c r="J46" s="71">
        <v>3562.4161571159711</v>
      </c>
      <c r="K46" s="71">
        <v>19.160222281311942</v>
      </c>
      <c r="L46" s="71">
        <v>8.2670673409843349</v>
      </c>
      <c r="M46" s="71">
        <v>202.13455486666365</v>
      </c>
      <c r="N46" s="71">
        <v>221.23404491645243</v>
      </c>
      <c r="O46" s="71">
        <v>119.85758600905389</v>
      </c>
      <c r="P46" s="71">
        <v>104.78297079457427</v>
      </c>
      <c r="Q46" s="71">
        <v>8.3133440778009007</v>
      </c>
      <c r="R46" s="71">
        <v>35.964087138666955</v>
      </c>
      <c r="S46" s="71">
        <v>7.8833080277788348</v>
      </c>
      <c r="T46" s="72"/>
      <c r="U46" s="71">
        <v>113176074</v>
      </c>
      <c r="V46" s="71">
        <v>6397</v>
      </c>
      <c r="W46" s="71">
        <v>223</v>
      </c>
      <c r="X46" s="71">
        <v>53840</v>
      </c>
      <c r="Y46" s="71">
        <v>68197</v>
      </c>
      <c r="Z46" s="71">
        <v>85647</v>
      </c>
      <c r="AA46" s="71">
        <v>23126</v>
      </c>
      <c r="AB46" s="71">
        <v>140998</v>
      </c>
      <c r="AC46" s="71">
        <v>6375345.3333333321</v>
      </c>
      <c r="AD46" s="71">
        <v>7.8833080277788348</v>
      </c>
      <c r="AE46" s="72"/>
      <c r="AF46" s="71">
        <v>1213005843.274545</v>
      </c>
      <c r="AG46" s="71">
        <v>14763619.956642805</v>
      </c>
      <c r="AH46" s="71">
        <v>1598030.3730644863</v>
      </c>
      <c r="AI46" s="71">
        <v>293263464.51349062</v>
      </c>
      <c r="AJ46" s="71">
        <v>358272656.34916693</v>
      </c>
      <c r="AK46" s="71"/>
      <c r="AL46" s="71"/>
      <c r="AM46" s="71">
        <v>18401805.520452987</v>
      </c>
      <c r="AN46" s="71"/>
      <c r="AO46" s="71"/>
      <c r="AP46" s="71">
        <v>1899305419.9873629</v>
      </c>
      <c r="AQ46" s="72"/>
      <c r="AR46" s="71">
        <v>4983</v>
      </c>
      <c r="AS46" s="71">
        <v>912</v>
      </c>
      <c r="AT46" s="71">
        <v>0</v>
      </c>
      <c r="AU46" s="71">
        <v>2</v>
      </c>
      <c r="AV46" s="71">
        <v>0</v>
      </c>
      <c r="AW46" s="71">
        <v>2</v>
      </c>
      <c r="AX46" s="71"/>
      <c r="AY46" s="72"/>
      <c r="AZ46" s="71">
        <v>22093.268999999931</v>
      </c>
      <c r="BA46" s="71">
        <v>40978.719999999958</v>
      </c>
      <c r="BB46" s="71">
        <v>0</v>
      </c>
      <c r="BC46" s="71">
        <v>1020</v>
      </c>
      <c r="BD46" s="71">
        <v>0</v>
      </c>
      <c r="BE46" s="71">
        <v>49205.38</v>
      </c>
      <c r="BF46" s="71"/>
      <c r="BG46" s="72"/>
      <c r="BH46" s="71">
        <v>0</v>
      </c>
      <c r="BI46" s="71">
        <v>0</v>
      </c>
      <c r="BJ46" s="71">
        <v>14920.397999999999</v>
      </c>
      <c r="BK46" s="71">
        <v>96.26</v>
      </c>
      <c r="BL46" s="71">
        <v>10.704000000000001</v>
      </c>
      <c r="BM46" s="71">
        <v>0</v>
      </c>
      <c r="BN46" s="72"/>
      <c r="BO46" s="71">
        <v>0</v>
      </c>
      <c r="BP46" s="71">
        <v>0</v>
      </c>
      <c r="BQ46" s="71">
        <v>21</v>
      </c>
      <c r="BR46" s="71">
        <v>1</v>
      </c>
      <c r="BS46" s="71">
        <v>2</v>
      </c>
      <c r="BT46" s="71">
        <v>0</v>
      </c>
      <c r="BU46"/>
      <c r="BV46" s="70">
        <v>11965.413</v>
      </c>
      <c r="BW46" s="70">
        <v>305.32100000000003</v>
      </c>
      <c r="BX46" s="70">
        <v>2560.9520000000002</v>
      </c>
      <c r="BY46" s="70">
        <v>4.5</v>
      </c>
      <c r="BZ46" s="70">
        <v>187.22300000000001</v>
      </c>
      <c r="CA46" s="70">
        <v>3.9529999999999998</v>
      </c>
      <c r="CB46" s="70">
        <v>0</v>
      </c>
      <c r="CC46" s="70">
        <v>0</v>
      </c>
      <c r="CD46" s="70">
        <v>0</v>
      </c>
    </row>
    <row r="47" spans="1:82">
      <c r="A47" s="70" t="s">
        <v>1726</v>
      </c>
      <c r="B47" s="70">
        <v>304</v>
      </c>
      <c r="C47" s="70">
        <v>18</v>
      </c>
      <c r="D47" s="70">
        <v>18</v>
      </c>
      <c r="E47" s="70">
        <v>2021</v>
      </c>
      <c r="F47" s="70" t="s">
        <v>160</v>
      </c>
      <c r="G47" s="70" t="s">
        <v>1708</v>
      </c>
      <c r="H47" s="70" t="s">
        <v>1709</v>
      </c>
      <c r="I47" s="148"/>
      <c r="J47" s="71">
        <v>4194.9270672689781</v>
      </c>
      <c r="K47" s="71">
        <v>22.228875131934899</v>
      </c>
      <c r="L47" s="71">
        <v>7.4629782799962996</v>
      </c>
      <c r="M47" s="71">
        <v>218.64781658498478</v>
      </c>
      <c r="N47" s="71">
        <v>243.313749630757</v>
      </c>
      <c r="O47" s="71">
        <v>116.29987991071397</v>
      </c>
      <c r="P47" s="71">
        <v>107.60154549199835</v>
      </c>
      <c r="Q47" s="71">
        <v>8.1443008366535601</v>
      </c>
      <c r="R47" s="71">
        <v>36.617187552603674</v>
      </c>
      <c r="S47" s="71">
        <v>9.4589538315676052</v>
      </c>
      <c r="T47" s="72"/>
      <c r="U47" s="71">
        <v>140502092</v>
      </c>
      <c r="V47" s="71">
        <v>6397</v>
      </c>
      <c r="W47" s="71">
        <v>223</v>
      </c>
      <c r="X47" s="71">
        <v>53840</v>
      </c>
      <c r="Y47" s="71">
        <v>68113</v>
      </c>
      <c r="Z47" s="71">
        <v>85569</v>
      </c>
      <c r="AA47" s="71">
        <v>23157</v>
      </c>
      <c r="AB47" s="71">
        <v>139488</v>
      </c>
      <c r="AC47" s="71">
        <v>6297147.9999999991</v>
      </c>
      <c r="AD47" s="71">
        <v>9.4589538315676052</v>
      </c>
      <c r="AE47" s="72"/>
      <c r="AF47" s="71">
        <v>1335613908.2461252</v>
      </c>
      <c r="AG47" s="71">
        <v>16565031.246421618</v>
      </c>
      <c r="AH47" s="71">
        <v>1326682.4600178115</v>
      </c>
      <c r="AI47" s="71">
        <v>322633972.91624057</v>
      </c>
      <c r="AJ47" s="71">
        <v>370653834.33371383</v>
      </c>
      <c r="AK47" s="71">
        <v>0</v>
      </c>
      <c r="AL47" s="71">
        <v>0</v>
      </c>
      <c r="AM47" s="71">
        <v>18309737.182534814</v>
      </c>
      <c r="AN47" s="71">
        <v>0</v>
      </c>
      <c r="AO47" s="71">
        <v>0</v>
      </c>
      <c r="AP47" s="71">
        <v>2065103166.3850541</v>
      </c>
      <c r="AQ47" s="72"/>
      <c r="AR47" s="71">
        <v>5247</v>
      </c>
      <c r="AS47" s="71">
        <v>946</v>
      </c>
      <c r="AT47" s="71">
        <v>0</v>
      </c>
      <c r="AU47" s="71">
        <v>2</v>
      </c>
      <c r="AV47" s="71">
        <v>0</v>
      </c>
      <c r="AW47" s="71">
        <v>2</v>
      </c>
      <c r="AX47" s="71"/>
      <c r="AY47" s="72"/>
      <c r="AZ47" s="71">
        <v>23501.254999999928</v>
      </c>
      <c r="BA47" s="71">
        <v>45780.819999999942</v>
      </c>
      <c r="BB47" s="71">
        <v>0</v>
      </c>
      <c r="BC47" s="71">
        <v>1020</v>
      </c>
      <c r="BD47" s="71">
        <v>0</v>
      </c>
      <c r="BE47" s="71">
        <v>49205.38</v>
      </c>
      <c r="BF47" s="71"/>
      <c r="BG47" s="72"/>
      <c r="BH47" s="71">
        <v>0</v>
      </c>
      <c r="BI47" s="71">
        <v>0</v>
      </c>
      <c r="BJ47" s="71">
        <v>15509.708000000001</v>
      </c>
      <c r="BK47" s="71">
        <v>94.403999999999996</v>
      </c>
      <c r="BL47" s="71">
        <v>11.690999999999999</v>
      </c>
      <c r="BM47" s="71">
        <v>0</v>
      </c>
      <c r="BN47" s="72"/>
      <c r="BO47" s="71">
        <v>0</v>
      </c>
      <c r="BP47" s="71">
        <v>0</v>
      </c>
      <c r="BQ47" s="71">
        <v>21</v>
      </c>
      <c r="BR47" s="71">
        <v>1</v>
      </c>
      <c r="BS47" s="71">
        <v>2</v>
      </c>
      <c r="BT47" s="71">
        <v>0</v>
      </c>
      <c r="BU47"/>
      <c r="BV47" s="70">
        <v>12506.964</v>
      </c>
      <c r="BW47" s="70">
        <v>324.339</v>
      </c>
      <c r="BX47" s="70">
        <v>2550.2959999999998</v>
      </c>
      <c r="BY47" s="70">
        <v>4.5</v>
      </c>
      <c r="BZ47" s="70">
        <v>208.756</v>
      </c>
      <c r="CA47" s="70">
        <v>20.948</v>
      </c>
      <c r="CB47" s="70">
        <v>0</v>
      </c>
      <c r="CC47" s="70">
        <v>0</v>
      </c>
      <c r="CD47" s="70">
        <v>0</v>
      </c>
    </row>
    <row r="48" spans="1:82">
      <c r="A48" s="70" t="s">
        <v>1727</v>
      </c>
      <c r="B48" s="70">
        <v>304</v>
      </c>
      <c r="C48" s="70">
        <v>19</v>
      </c>
      <c r="D48" s="70">
        <v>18</v>
      </c>
      <c r="E48" s="70">
        <v>2022</v>
      </c>
      <c r="F48" s="70" t="s">
        <v>161</v>
      </c>
      <c r="G48" s="70" t="s">
        <v>1708</v>
      </c>
      <c r="H48" s="70" t="s">
        <v>1709</v>
      </c>
      <c r="I48" s="148"/>
      <c r="J48" s="71">
        <v>4132.5709790507572</v>
      </c>
      <c r="K48" s="71">
        <v>16.239149438514062</v>
      </c>
      <c r="L48" s="71">
        <v>5.9224812964044551</v>
      </c>
      <c r="M48" s="71">
        <v>218.21695734511451</v>
      </c>
      <c r="N48" s="71">
        <v>263.00155806143101</v>
      </c>
      <c r="O48" s="71">
        <v>122.0908863209778</v>
      </c>
      <c r="P48" s="71">
        <v>106.35199960285684</v>
      </c>
      <c r="Q48" s="71">
        <v>8.1301607295983658</v>
      </c>
      <c r="R48" s="71">
        <v>35.740212722678315</v>
      </c>
      <c r="S48" s="71">
        <v>8.2769674786820548</v>
      </c>
      <c r="T48" s="72"/>
      <c r="U48" s="71">
        <v>162289500</v>
      </c>
      <c r="V48" s="71">
        <v>6397</v>
      </c>
      <c r="W48" s="71">
        <v>223</v>
      </c>
      <c r="X48" s="71">
        <v>53840</v>
      </c>
      <c r="Y48" s="71">
        <v>68078</v>
      </c>
      <c r="Z48" s="71">
        <v>85348</v>
      </c>
      <c r="AA48" s="71">
        <v>23237</v>
      </c>
      <c r="AB48" s="71">
        <v>138104</v>
      </c>
      <c r="AC48" s="71">
        <v>6223526.9999999991</v>
      </c>
      <c r="AD48" s="71">
        <v>8.2769674786820548</v>
      </c>
      <c r="AE48" s="72"/>
      <c r="AF48" s="71">
        <v>1268949593.4372385</v>
      </c>
      <c r="AG48" s="71">
        <v>12287005.330200687</v>
      </c>
      <c r="AH48" s="71">
        <v>1216055.5558807291</v>
      </c>
      <c r="AI48" s="71">
        <v>303491918.85705221</v>
      </c>
      <c r="AJ48" s="71">
        <v>413764861.98268437</v>
      </c>
      <c r="AK48" s="71">
        <v>0</v>
      </c>
      <c r="AL48" s="71">
        <v>0</v>
      </c>
      <c r="AM48" s="71">
        <v>17832995.86680029</v>
      </c>
      <c r="AN48" s="71">
        <v>0</v>
      </c>
      <c r="AO48" s="71">
        <v>0</v>
      </c>
      <c r="AP48" s="71">
        <v>2017542431.0298569</v>
      </c>
      <c r="AQ48" s="72"/>
      <c r="AR48" s="71">
        <v>5552</v>
      </c>
      <c r="AS48" s="71">
        <v>964</v>
      </c>
      <c r="AT48" s="71">
        <v>0</v>
      </c>
      <c r="AU48" s="71">
        <v>2</v>
      </c>
      <c r="AV48" s="71">
        <v>0</v>
      </c>
      <c r="AW48" s="71">
        <v>6</v>
      </c>
      <c r="AX48" s="71"/>
      <c r="AY48" s="72"/>
      <c r="AZ48" s="71">
        <v>25189.366999999915</v>
      </c>
      <c r="BA48" s="71">
        <v>46726.919999999933</v>
      </c>
      <c r="BB48" s="71">
        <v>0</v>
      </c>
      <c r="BC48" s="71">
        <v>1020</v>
      </c>
      <c r="BD48" s="71">
        <v>0</v>
      </c>
      <c r="BE48" s="71">
        <v>187325.38</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1728</v>
      </c>
      <c r="B49" s="70">
        <v>304</v>
      </c>
      <c r="C49" s="70">
        <v>20</v>
      </c>
      <c r="D49" s="70">
        <v>18</v>
      </c>
      <c r="E49" s="70">
        <v>2023</v>
      </c>
      <c r="F49" s="70" t="s">
        <v>1539</v>
      </c>
      <c r="G49" s="70" t="s">
        <v>1708</v>
      </c>
      <c r="H49" s="70" t="s">
        <v>1709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5904</v>
      </c>
      <c r="AS49" s="71">
        <v>975</v>
      </c>
      <c r="AT49" s="71">
        <v>0</v>
      </c>
      <c r="AU49" s="71">
        <v>2</v>
      </c>
      <c r="AV49" s="71">
        <v>0</v>
      </c>
      <c r="AW49" s="71">
        <v>6</v>
      </c>
      <c r="AX49" s="71"/>
      <c r="AY49" s="72"/>
      <c r="AZ49" s="71">
        <v>26933.058999999983</v>
      </c>
      <c r="BA49" s="71">
        <v>47560.019999999931</v>
      </c>
      <c r="BB49" s="71">
        <v>0</v>
      </c>
      <c r="BC49" s="71">
        <v>1020</v>
      </c>
      <c r="BD49" s="71">
        <v>0</v>
      </c>
      <c r="BE49" s="71">
        <v>187325.38</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1729</v>
      </c>
      <c r="B50" s="70">
        <v>304</v>
      </c>
      <c r="C50" s="70">
        <v>21</v>
      </c>
      <c r="D50" s="70">
        <v>18</v>
      </c>
      <c r="E50" s="70">
        <v>2024</v>
      </c>
      <c r="F50" s="70" t="s">
        <v>1558</v>
      </c>
      <c r="G50" s="70" t="s">
        <v>1708</v>
      </c>
      <c r="H50" s="70" t="s">
        <v>1709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1730</v>
      </c>
      <c r="B51" s="70">
        <v>273</v>
      </c>
      <c r="C51" s="70">
        <v>1</v>
      </c>
      <c r="D51" s="70">
        <v>17</v>
      </c>
      <c r="E51" s="70">
        <v>1990</v>
      </c>
      <c r="F51" s="70" t="s">
        <v>787</v>
      </c>
      <c r="G51" s="70" t="s">
        <v>1731</v>
      </c>
      <c r="H51" s="70" t="s">
        <v>1732</v>
      </c>
      <c r="I51" s="148"/>
      <c r="J51" s="71">
        <v>612.64418833471325</v>
      </c>
      <c r="K51" s="71">
        <v>29.447015964334341</v>
      </c>
      <c r="L51" s="71">
        <v>191.0489548355325</v>
      </c>
      <c r="M51" s="71">
        <v>123.7441274954286</v>
      </c>
      <c r="N51" s="71">
        <v>137.19328707113419</v>
      </c>
      <c r="O51" s="71">
        <v>129.0456867810407</v>
      </c>
      <c r="P51" s="71">
        <v>160.75871761394239</v>
      </c>
      <c r="Q51" s="71">
        <v>11.265345556282799</v>
      </c>
      <c r="R51" s="71">
        <v>11.71115427903174</v>
      </c>
      <c r="S51" s="71">
        <v>12.210862428160629</v>
      </c>
      <c r="T51" s="72"/>
      <c r="U51" s="71">
        <v>42824668</v>
      </c>
      <c r="V51" s="71">
        <v>9751</v>
      </c>
      <c r="W51" s="71">
        <v>1677</v>
      </c>
      <c r="X51" s="71">
        <v>50803</v>
      </c>
      <c r="Y51" s="71">
        <v>52820</v>
      </c>
      <c r="Z51" s="71">
        <v>53078</v>
      </c>
      <c r="AA51" s="71">
        <v>39034</v>
      </c>
      <c r="AB51" s="71">
        <v>182911</v>
      </c>
      <c r="AC51" s="71">
        <v>2028393</v>
      </c>
      <c r="AD51" s="71">
        <v>12.210862428160629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1733</v>
      </c>
      <c r="B52" s="70">
        <v>274</v>
      </c>
      <c r="C52" s="70">
        <v>2</v>
      </c>
      <c r="D52" s="70">
        <v>17</v>
      </c>
      <c r="E52" s="70">
        <v>2005</v>
      </c>
      <c r="F52" s="70" t="s">
        <v>789</v>
      </c>
      <c r="G52" s="70" t="s">
        <v>1731</v>
      </c>
      <c r="H52" s="70" t="s">
        <v>1732</v>
      </c>
      <c r="I52" s="148"/>
      <c r="J52" s="71">
        <v>587.06135401187419</v>
      </c>
      <c r="K52" s="71">
        <v>22.636335929508761</v>
      </c>
      <c r="L52" s="71">
        <v>93.294498741224984</v>
      </c>
      <c r="M52" s="71">
        <v>242.21087123590749</v>
      </c>
      <c r="N52" s="71">
        <v>235.23662627180531</v>
      </c>
      <c r="O52" s="71">
        <v>182.81555831432641</v>
      </c>
      <c r="P52" s="71">
        <v>158.61410437041539</v>
      </c>
      <c r="Q52" s="71">
        <v>9.9911022669846492</v>
      </c>
      <c r="R52" s="71">
        <v>8.1145435047141419</v>
      </c>
      <c r="S52" s="71">
        <v>26.93340225734168</v>
      </c>
      <c r="T52" s="72"/>
      <c r="U52" s="71">
        <v>34019757</v>
      </c>
      <c r="V52" s="71">
        <v>8516</v>
      </c>
      <c r="W52" s="71">
        <v>786</v>
      </c>
      <c r="X52" s="71">
        <v>43147</v>
      </c>
      <c r="Y52" s="71">
        <v>59169</v>
      </c>
      <c r="Z52" s="71">
        <v>87014</v>
      </c>
      <c r="AA52" s="71">
        <v>31542</v>
      </c>
      <c r="AB52" s="71">
        <v>169587</v>
      </c>
      <c r="AC52" s="71">
        <v>1434889</v>
      </c>
      <c r="AD52" s="71">
        <v>26.93340225734168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1734</v>
      </c>
      <c r="B53" s="70">
        <v>275</v>
      </c>
      <c r="C53" s="70">
        <v>3</v>
      </c>
      <c r="D53" s="70">
        <v>17</v>
      </c>
      <c r="E53" s="70">
        <v>2006</v>
      </c>
      <c r="F53" s="70" t="s">
        <v>790</v>
      </c>
      <c r="G53" s="70" t="s">
        <v>1731</v>
      </c>
      <c r="H53" s="70" t="s">
        <v>1732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1735</v>
      </c>
      <c r="B54" s="70">
        <v>276</v>
      </c>
      <c r="C54" s="70">
        <v>4</v>
      </c>
      <c r="D54" s="70">
        <v>17</v>
      </c>
      <c r="E54" s="70">
        <v>2007</v>
      </c>
      <c r="F54" s="70" t="s">
        <v>791</v>
      </c>
      <c r="G54" s="70" t="s">
        <v>1731</v>
      </c>
      <c r="H54" s="70" t="s">
        <v>1732</v>
      </c>
      <c r="I54" s="148"/>
      <c r="J54" s="71">
        <v>687.24274274267464</v>
      </c>
      <c r="K54" s="71">
        <v>17.727856636521189</v>
      </c>
      <c r="L54" s="71">
        <v>101.8848321926414</v>
      </c>
      <c r="M54" s="71">
        <v>231.23594862246239</v>
      </c>
      <c r="N54" s="71">
        <v>221.96638349676931</v>
      </c>
      <c r="O54" s="71">
        <v>175.7912952979338</v>
      </c>
      <c r="P54" s="71">
        <v>154.26230110640461</v>
      </c>
      <c r="Q54" s="71">
        <v>10.347262106514901</v>
      </c>
      <c r="R54" s="71">
        <v>7.9911829287963831</v>
      </c>
      <c r="S54" s="71">
        <v>30.42752482357184</v>
      </c>
      <c r="T54" s="72"/>
      <c r="U54" s="71">
        <v>38160831</v>
      </c>
      <c r="V54" s="71">
        <v>7224</v>
      </c>
      <c r="W54" s="71">
        <v>965</v>
      </c>
      <c r="X54" s="71">
        <v>49917</v>
      </c>
      <c r="Y54" s="71">
        <v>59934</v>
      </c>
      <c r="Z54" s="71">
        <v>86980</v>
      </c>
      <c r="AA54" s="71">
        <v>30209</v>
      </c>
      <c r="AB54" s="71">
        <v>166345</v>
      </c>
      <c r="AC54" s="71">
        <v>1453620</v>
      </c>
      <c r="AD54" s="71">
        <v>30.42752482357184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1736</v>
      </c>
      <c r="B55" s="70">
        <v>277</v>
      </c>
      <c r="C55" s="70">
        <v>5</v>
      </c>
      <c r="D55" s="70">
        <v>17</v>
      </c>
      <c r="E55" s="70">
        <v>2008</v>
      </c>
      <c r="F55" s="70" t="s">
        <v>792</v>
      </c>
      <c r="G55" s="70" t="s">
        <v>1731</v>
      </c>
      <c r="H55" s="70" t="s">
        <v>1732</v>
      </c>
      <c r="I55" s="148"/>
      <c r="J55" s="71">
        <v>701.88440923310736</v>
      </c>
      <c r="K55" s="71">
        <v>13.30365361386327</v>
      </c>
      <c r="L55" s="71">
        <v>85.345289060090224</v>
      </c>
      <c r="M55" s="71">
        <v>239.00672464340391</v>
      </c>
      <c r="N55" s="71">
        <v>199.91894273448639</v>
      </c>
      <c r="O55" s="71">
        <v>171.19926028765951</v>
      </c>
      <c r="P55" s="71">
        <v>149.87333321661609</v>
      </c>
      <c r="Q55" s="71">
        <v>10.103574140721101</v>
      </c>
      <c r="R55" s="71">
        <v>7.1343311893159322</v>
      </c>
      <c r="S55" s="71">
        <v>23.0929141548818</v>
      </c>
      <c r="T55" s="72"/>
      <c r="U55" s="71">
        <v>41493332</v>
      </c>
      <c r="V55" s="71">
        <v>7224</v>
      </c>
      <c r="W55" s="71">
        <v>965</v>
      </c>
      <c r="X55" s="71">
        <v>49917</v>
      </c>
      <c r="Y55" s="71">
        <v>60349</v>
      </c>
      <c r="Z55" s="71">
        <v>87681</v>
      </c>
      <c r="AA55" s="71">
        <v>29383</v>
      </c>
      <c r="AB55" s="71">
        <v>165099</v>
      </c>
      <c r="AC55" s="71">
        <v>1347577</v>
      </c>
      <c r="AD55" s="71">
        <v>23.0929141548818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1737</v>
      </c>
      <c r="B56" s="70">
        <v>278</v>
      </c>
      <c r="C56" s="70">
        <v>6</v>
      </c>
      <c r="D56" s="70">
        <v>17</v>
      </c>
      <c r="E56" s="70">
        <v>2009</v>
      </c>
      <c r="F56" s="70" t="s">
        <v>176</v>
      </c>
      <c r="G56" s="70" t="s">
        <v>1731</v>
      </c>
      <c r="H56" s="70" t="s">
        <v>1732</v>
      </c>
      <c r="I56" s="148"/>
      <c r="J56" s="71">
        <v>698.59172632808156</v>
      </c>
      <c r="K56" s="71">
        <v>11.89066141963923</v>
      </c>
      <c r="L56" s="71">
        <v>102.3039344256031</v>
      </c>
      <c r="M56" s="71">
        <v>248.7887627736406</v>
      </c>
      <c r="N56" s="71">
        <v>236.3660391949266</v>
      </c>
      <c r="O56" s="71">
        <v>174.32392145838989</v>
      </c>
      <c r="P56" s="71">
        <v>142.4208164187333</v>
      </c>
      <c r="Q56" s="71">
        <v>9.5370980429887204</v>
      </c>
      <c r="R56" s="71">
        <v>8.2379865489335966</v>
      </c>
      <c r="S56" s="71">
        <v>20.948071891253502</v>
      </c>
      <c r="T56" s="72"/>
      <c r="U56" s="71">
        <v>36007562</v>
      </c>
      <c r="V56" s="71">
        <v>6580</v>
      </c>
      <c r="W56" s="71">
        <v>1333</v>
      </c>
      <c r="X56" s="71">
        <v>51982</v>
      </c>
      <c r="Y56" s="71">
        <v>60525</v>
      </c>
      <c r="Z56" s="71">
        <v>88125</v>
      </c>
      <c r="AA56" s="71">
        <v>28665</v>
      </c>
      <c r="AB56" s="71">
        <v>163594</v>
      </c>
      <c r="AC56" s="71">
        <v>1518044</v>
      </c>
      <c r="AD56" s="71">
        <v>20.948071891253502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1461.393</v>
      </c>
      <c r="BK56" s="71">
        <v>0</v>
      </c>
      <c r="BL56" s="71">
        <v>14.110000000000001</v>
      </c>
      <c r="BM56" s="71">
        <v>0</v>
      </c>
      <c r="BN56" s="72"/>
      <c r="BO56" s="71">
        <v>0</v>
      </c>
      <c r="BP56" s="71">
        <v>0</v>
      </c>
      <c r="BQ56" s="71">
        <v>17</v>
      </c>
      <c r="BR56" s="71">
        <v>0</v>
      </c>
      <c r="BS56" s="71">
        <v>3</v>
      </c>
      <c r="BT56" s="71">
        <v>0</v>
      </c>
      <c r="BU56"/>
      <c r="BV56" s="70">
        <v>1392.26</v>
      </c>
      <c r="BW56" s="70">
        <v>38.453000000000003</v>
      </c>
      <c r="BX56" s="70">
        <v>8.3000000000000007</v>
      </c>
      <c r="BY56" s="70">
        <v>4.6779999999999999</v>
      </c>
      <c r="BZ56" s="70">
        <v>31.812000000000001</v>
      </c>
      <c r="CA56" s="70">
        <v>0</v>
      </c>
      <c r="CB56" s="70">
        <v>0</v>
      </c>
      <c r="CC56" s="70">
        <v>0</v>
      </c>
      <c r="CD56" s="70">
        <v>0</v>
      </c>
    </row>
    <row r="57" spans="1:82">
      <c r="A57" s="70" t="s">
        <v>1738</v>
      </c>
      <c r="B57" s="70">
        <v>279</v>
      </c>
      <c r="C57" s="70">
        <v>7</v>
      </c>
      <c r="D57" s="70">
        <v>17</v>
      </c>
      <c r="E57" s="70">
        <v>2010</v>
      </c>
      <c r="F57" s="70" t="s">
        <v>177</v>
      </c>
      <c r="G57" s="70" t="s">
        <v>1731</v>
      </c>
      <c r="H57" s="70" t="s">
        <v>1732</v>
      </c>
      <c r="I57" s="148"/>
      <c r="J57" s="71">
        <v>546.14924707445368</v>
      </c>
      <c r="K57" s="71">
        <v>12.05998717894254</v>
      </c>
      <c r="L57" s="71">
        <v>89.057158338030462</v>
      </c>
      <c r="M57" s="71">
        <v>242.01069639573191</v>
      </c>
      <c r="N57" s="71">
        <v>220.08605831958221</v>
      </c>
      <c r="O57" s="71">
        <v>175.2050479510857</v>
      </c>
      <c r="P57" s="71">
        <v>143.70937417373119</v>
      </c>
      <c r="Q57" s="71">
        <v>9.8337671408711103</v>
      </c>
      <c r="R57" s="71">
        <v>8.8153446839235414</v>
      </c>
      <c r="S57" s="71">
        <v>23.081949032740351</v>
      </c>
      <c r="T57" s="72"/>
      <c r="U57" s="71">
        <v>36716594</v>
      </c>
      <c r="V57" s="71">
        <v>6580</v>
      </c>
      <c r="W57" s="71">
        <v>1333</v>
      </c>
      <c r="X57" s="71">
        <v>51982</v>
      </c>
      <c r="Y57" s="71">
        <v>60711</v>
      </c>
      <c r="Z57" s="71">
        <v>88982</v>
      </c>
      <c r="AA57" s="71">
        <v>28202</v>
      </c>
      <c r="AB57" s="71">
        <v>161636</v>
      </c>
      <c r="AC57" s="71">
        <v>1539411</v>
      </c>
      <c r="AD57" s="71">
        <v>23.081949032740351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1253.1690000000001</v>
      </c>
      <c r="BK57" s="71">
        <v>0</v>
      </c>
      <c r="BL57" s="71">
        <v>13.692</v>
      </c>
      <c r="BM57" s="71">
        <v>0</v>
      </c>
      <c r="BN57" s="72"/>
      <c r="BO57" s="71">
        <v>0</v>
      </c>
      <c r="BP57" s="71">
        <v>0</v>
      </c>
      <c r="BQ57" s="71">
        <v>8</v>
      </c>
      <c r="BR57" s="71">
        <v>0</v>
      </c>
      <c r="BS57" s="71">
        <v>3</v>
      </c>
      <c r="BT57" s="71">
        <v>0</v>
      </c>
      <c r="BU57"/>
      <c r="BV57" s="70">
        <v>1193.4290000000001</v>
      </c>
      <c r="BW57" s="70">
        <v>36.85</v>
      </c>
      <c r="BX57" s="70">
        <v>0</v>
      </c>
      <c r="BY57" s="70">
        <v>4.9370000000000003</v>
      </c>
      <c r="BZ57" s="70">
        <v>31.645</v>
      </c>
      <c r="CA57" s="70">
        <v>0</v>
      </c>
      <c r="CB57" s="70">
        <v>0</v>
      </c>
      <c r="CC57" s="70">
        <v>0</v>
      </c>
      <c r="CD57" s="70">
        <v>0</v>
      </c>
    </row>
    <row r="58" spans="1:82">
      <c r="A58" s="70" t="s">
        <v>1739</v>
      </c>
      <c r="B58" s="70">
        <v>280</v>
      </c>
      <c r="C58" s="70">
        <v>8</v>
      </c>
      <c r="D58" s="70">
        <v>17</v>
      </c>
      <c r="E58" s="70">
        <v>2011</v>
      </c>
      <c r="F58" s="70" t="s">
        <v>178</v>
      </c>
      <c r="G58" s="70" t="s">
        <v>1731</v>
      </c>
      <c r="H58" s="70" t="s">
        <v>1732</v>
      </c>
      <c r="I58" s="148"/>
      <c r="J58" s="71">
        <v>179.26677811870201</v>
      </c>
      <c r="K58" s="71">
        <v>16.750604569171209</v>
      </c>
      <c r="L58" s="71">
        <v>75.244493930750281</v>
      </c>
      <c r="M58" s="71">
        <v>255.3453936155106</v>
      </c>
      <c r="N58" s="71">
        <v>253.07506912380941</v>
      </c>
      <c r="O58" s="71">
        <v>170.47369224134735</v>
      </c>
      <c r="P58" s="71">
        <v>138.98238403489387</v>
      </c>
      <c r="Q58" s="71">
        <v>10.6686647801991</v>
      </c>
      <c r="R58" s="71">
        <v>3.5399098206541799</v>
      </c>
      <c r="S58" s="71">
        <v>20.210114538320941</v>
      </c>
      <c r="T58" s="72"/>
      <c r="U58" s="71">
        <v>13766120</v>
      </c>
      <c r="V58" s="71">
        <v>6580</v>
      </c>
      <c r="W58" s="71">
        <v>1333</v>
      </c>
      <c r="X58" s="71">
        <v>51982</v>
      </c>
      <c r="Y58" s="71">
        <v>58137</v>
      </c>
      <c r="Z58" s="71">
        <v>88460</v>
      </c>
      <c r="AA58" s="71">
        <v>28086</v>
      </c>
      <c r="AB58" s="71">
        <v>152025</v>
      </c>
      <c r="AC58" s="71">
        <v>617147</v>
      </c>
      <c r="AD58" s="71">
        <v>20.210114538320941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323.10399999999998</v>
      </c>
      <c r="BK58" s="71">
        <v>0</v>
      </c>
      <c r="BL58" s="71">
        <v>34.912999999999997</v>
      </c>
      <c r="BM58" s="71">
        <v>0</v>
      </c>
      <c r="BN58" s="72"/>
      <c r="BO58" s="71">
        <v>0</v>
      </c>
      <c r="BP58" s="71">
        <v>0</v>
      </c>
      <c r="BQ58" s="71">
        <v>11</v>
      </c>
      <c r="BR58" s="71">
        <v>0</v>
      </c>
      <c r="BS58" s="71">
        <v>4</v>
      </c>
      <c r="BT58" s="71">
        <v>0</v>
      </c>
      <c r="BU58"/>
      <c r="BV58" s="70">
        <v>303.53899999999999</v>
      </c>
      <c r="BW58" s="70">
        <v>19.550999999999998</v>
      </c>
      <c r="BX58" s="70">
        <v>22.870999999999999</v>
      </c>
      <c r="BY58" s="70">
        <v>2.895</v>
      </c>
      <c r="BZ58" s="70">
        <v>9.1609999999999996</v>
      </c>
      <c r="CA58" s="70">
        <v>0</v>
      </c>
      <c r="CB58" s="70">
        <v>0</v>
      </c>
      <c r="CC58" s="70">
        <v>0</v>
      </c>
      <c r="CD58" s="70">
        <v>0</v>
      </c>
    </row>
    <row r="59" spans="1:82">
      <c r="A59" s="70" t="s">
        <v>1740</v>
      </c>
      <c r="B59" s="70">
        <v>281</v>
      </c>
      <c r="C59" s="70">
        <v>9</v>
      </c>
      <c r="D59" s="70">
        <v>17</v>
      </c>
      <c r="E59" s="70">
        <v>2012</v>
      </c>
      <c r="F59" s="70" t="s">
        <v>179</v>
      </c>
      <c r="G59" s="70" t="s">
        <v>1731</v>
      </c>
      <c r="H59" s="70" t="s">
        <v>1732</v>
      </c>
      <c r="I59" s="148"/>
      <c r="J59" s="71">
        <v>352.91679056857453</v>
      </c>
      <c r="K59" s="71">
        <v>15.686255213230011</v>
      </c>
      <c r="L59" s="71">
        <v>75.043883437550633</v>
      </c>
      <c r="M59" s="71">
        <v>286.26264943877311</v>
      </c>
      <c r="N59" s="71">
        <v>268.97165590538089</v>
      </c>
      <c r="O59" s="71">
        <v>174.22950084416161</v>
      </c>
      <c r="P59" s="71">
        <v>146.08346893403345</v>
      </c>
      <c r="Q59" s="71">
        <v>11.533189902511699</v>
      </c>
      <c r="R59" s="71">
        <v>5.5442683504194887</v>
      </c>
      <c r="S59" s="71">
        <v>24.26683820198506</v>
      </c>
      <c r="T59" s="72"/>
      <c r="U59" s="71">
        <v>22058607</v>
      </c>
      <c r="V59" s="71">
        <v>6580</v>
      </c>
      <c r="W59" s="71">
        <v>1333</v>
      </c>
      <c r="X59" s="71">
        <v>51982</v>
      </c>
      <c r="Y59" s="71">
        <v>58838</v>
      </c>
      <c r="Z59" s="71">
        <v>91126</v>
      </c>
      <c r="AA59" s="71">
        <v>29354</v>
      </c>
      <c r="AB59" s="71">
        <v>151263</v>
      </c>
      <c r="AC59" s="71">
        <v>941551</v>
      </c>
      <c r="AD59" s="71">
        <v>24.26683820198506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1142.374</v>
      </c>
      <c r="BK59" s="71">
        <v>0</v>
      </c>
      <c r="BL59" s="71">
        <v>43.427999999999997</v>
      </c>
      <c r="BM59" s="71">
        <v>0</v>
      </c>
      <c r="BN59" s="72"/>
      <c r="BO59" s="71">
        <v>0</v>
      </c>
      <c r="BP59" s="71">
        <v>0</v>
      </c>
      <c r="BQ59" s="71">
        <v>15</v>
      </c>
      <c r="BR59" s="71">
        <v>0</v>
      </c>
      <c r="BS59" s="71">
        <v>4</v>
      </c>
      <c r="BT59" s="71">
        <v>0</v>
      </c>
      <c r="BU59"/>
      <c r="BV59" s="70">
        <v>1073.8789999999999</v>
      </c>
      <c r="BW59" s="70">
        <v>33.457999999999998</v>
      </c>
      <c r="BX59" s="70">
        <v>38.372</v>
      </c>
      <c r="BY59" s="70">
        <v>6.5620000000000003</v>
      </c>
      <c r="BZ59" s="70">
        <v>33.530999999999999</v>
      </c>
      <c r="CA59" s="70">
        <v>0</v>
      </c>
      <c r="CB59" s="70">
        <v>0</v>
      </c>
      <c r="CC59" s="70">
        <v>0</v>
      </c>
      <c r="CD59" s="70">
        <v>0</v>
      </c>
    </row>
    <row r="60" spans="1:82">
      <c r="A60" s="70" t="s">
        <v>1741</v>
      </c>
      <c r="B60" s="70">
        <v>282</v>
      </c>
      <c r="C60" s="70">
        <v>10</v>
      </c>
      <c r="D60" s="70">
        <v>17</v>
      </c>
      <c r="E60" s="70">
        <v>2013</v>
      </c>
      <c r="F60" s="70" t="s">
        <v>180</v>
      </c>
      <c r="G60" s="70" t="s">
        <v>1731</v>
      </c>
      <c r="H60" s="70" t="s">
        <v>1732</v>
      </c>
      <c r="I60" s="148"/>
      <c r="J60" s="71">
        <v>452.98840800948551</v>
      </c>
      <c r="K60" s="71">
        <v>14.15564978218473</v>
      </c>
      <c r="L60" s="71">
        <v>53.078555019323368</v>
      </c>
      <c r="M60" s="71">
        <v>280.70619508994929</v>
      </c>
      <c r="N60" s="71">
        <v>267.07116245951619</v>
      </c>
      <c r="O60" s="71">
        <v>170.71797731317551</v>
      </c>
      <c r="P60" s="71">
        <v>150.88496720019683</v>
      </c>
      <c r="Q60" s="71">
        <v>11.677958897109001</v>
      </c>
      <c r="R60" s="71">
        <v>8.1399364718143499</v>
      </c>
      <c r="S60" s="71">
        <v>23.18423777216756</v>
      </c>
      <c r="T60" s="72"/>
      <c r="U60" s="71">
        <v>29138912</v>
      </c>
      <c r="V60" s="71">
        <v>6580</v>
      </c>
      <c r="W60" s="71">
        <v>1333</v>
      </c>
      <c r="X60" s="71">
        <v>51982</v>
      </c>
      <c r="Y60" s="71">
        <v>59473</v>
      </c>
      <c r="Z60" s="71">
        <v>93276</v>
      </c>
      <c r="AA60" s="71">
        <v>30205</v>
      </c>
      <c r="AB60" s="71">
        <v>150966</v>
      </c>
      <c r="AC60" s="71">
        <v>1349372</v>
      </c>
      <c r="AD60" s="71">
        <v>23.18423777216756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1243.086</v>
      </c>
      <c r="BK60" s="71">
        <v>0</v>
      </c>
      <c r="BL60" s="71">
        <v>41.728000000000002</v>
      </c>
      <c r="BM60" s="71">
        <v>0</v>
      </c>
      <c r="BN60" s="72"/>
      <c r="BO60" s="71">
        <v>0</v>
      </c>
      <c r="BP60" s="71">
        <v>0</v>
      </c>
      <c r="BQ60" s="71">
        <v>15</v>
      </c>
      <c r="BR60" s="71">
        <v>0</v>
      </c>
      <c r="BS60" s="71">
        <v>3</v>
      </c>
      <c r="BT60" s="71">
        <v>0</v>
      </c>
      <c r="BU60"/>
      <c r="BV60" s="70">
        <v>1177.7080000000001</v>
      </c>
      <c r="BW60" s="70">
        <v>37.073999999999998</v>
      </c>
      <c r="BX60" s="70">
        <v>31.763999999999999</v>
      </c>
      <c r="BY60" s="70">
        <v>4.4539999999999997</v>
      </c>
      <c r="BZ60" s="70">
        <v>33.814</v>
      </c>
      <c r="CA60" s="70">
        <v>0</v>
      </c>
      <c r="CB60" s="70">
        <v>0</v>
      </c>
      <c r="CC60" s="70">
        <v>0</v>
      </c>
      <c r="CD60" s="70">
        <v>0</v>
      </c>
    </row>
    <row r="61" spans="1:82">
      <c r="A61" s="70" t="s">
        <v>1742</v>
      </c>
      <c r="B61" s="70">
        <v>283</v>
      </c>
      <c r="C61" s="70">
        <v>11</v>
      </c>
      <c r="D61" s="70">
        <v>17</v>
      </c>
      <c r="E61" s="70">
        <v>2014</v>
      </c>
      <c r="F61" s="70" t="s">
        <v>181</v>
      </c>
      <c r="G61" s="70" t="s">
        <v>1731</v>
      </c>
      <c r="H61" s="70" t="s">
        <v>1732</v>
      </c>
      <c r="I61" s="148"/>
      <c r="J61" s="71">
        <v>431.00349884567368</v>
      </c>
      <c r="K61" s="71">
        <v>13.376337358344401</v>
      </c>
      <c r="L61" s="71">
        <v>46.796251175879071</v>
      </c>
      <c r="M61" s="71">
        <v>226.49153562165739</v>
      </c>
      <c r="N61" s="71">
        <v>232.5278350836561</v>
      </c>
      <c r="O61" s="71">
        <v>163.93657580440518</v>
      </c>
      <c r="P61" s="71">
        <v>151.64915889895107</v>
      </c>
      <c r="Q61" s="71">
        <v>11.123260568864399</v>
      </c>
      <c r="R61" s="71">
        <v>7.7903672717869981</v>
      </c>
      <c r="S61" s="71">
        <v>24.280803030639241</v>
      </c>
      <c r="T61" s="72"/>
      <c r="U61" s="71">
        <v>30628747</v>
      </c>
      <c r="V61" s="71">
        <v>6291</v>
      </c>
      <c r="W61" s="71">
        <v>942</v>
      </c>
      <c r="X61" s="71">
        <v>42920</v>
      </c>
      <c r="Y61" s="71">
        <v>59933</v>
      </c>
      <c r="Z61" s="71">
        <v>94338</v>
      </c>
      <c r="AA61" s="71">
        <v>30201</v>
      </c>
      <c r="AB61" s="71">
        <v>149874</v>
      </c>
      <c r="AC61" s="71">
        <v>1295484</v>
      </c>
      <c r="AD61" s="71">
        <v>24.280803030639241</v>
      </c>
      <c r="AE61" s="72"/>
      <c r="AF61" s="71"/>
      <c r="AG61" s="71"/>
      <c r="AH61" s="71"/>
      <c r="AI61" s="71"/>
      <c r="AJ61" s="71"/>
      <c r="AK61" s="71"/>
      <c r="AL61" s="71"/>
      <c r="AM61" s="71"/>
      <c r="AN61" s="71"/>
      <c r="AO61" s="71"/>
      <c r="AP61" s="71"/>
      <c r="AQ61" s="72"/>
      <c r="AR61" s="71">
        <v>3413</v>
      </c>
      <c r="AS61" s="71">
        <v>384</v>
      </c>
      <c r="AT61" s="71">
        <v>0</v>
      </c>
      <c r="AU61" s="71">
        <v>0</v>
      </c>
      <c r="AV61" s="71">
        <v>0</v>
      </c>
      <c r="AW61" s="71">
        <v>1</v>
      </c>
      <c r="AX61" s="71"/>
      <c r="AY61" s="72"/>
      <c r="AZ61" s="71">
        <v>14416.8</v>
      </c>
      <c r="BA61" s="71">
        <v>22295.9</v>
      </c>
      <c r="BB61" s="71">
        <v>0</v>
      </c>
      <c r="BC61" s="71">
        <v>0</v>
      </c>
      <c r="BD61" s="71">
        <v>0</v>
      </c>
      <c r="BE61" s="71">
        <v>1188</v>
      </c>
      <c r="BF61" s="71"/>
      <c r="BG61" s="72"/>
      <c r="BH61" s="71">
        <v>0</v>
      </c>
      <c r="BI61" s="71">
        <v>0</v>
      </c>
      <c r="BJ61" s="71">
        <v>1161.1969999999999</v>
      </c>
      <c r="BK61" s="71">
        <v>0</v>
      </c>
      <c r="BL61" s="71">
        <v>40.591000000000001</v>
      </c>
      <c r="BM61" s="71">
        <v>0</v>
      </c>
      <c r="BN61" s="72"/>
      <c r="BO61" s="71">
        <v>0</v>
      </c>
      <c r="BP61" s="71">
        <v>0</v>
      </c>
      <c r="BQ61" s="71">
        <v>14</v>
      </c>
      <c r="BR61" s="71">
        <v>0</v>
      </c>
      <c r="BS61" s="71">
        <v>3</v>
      </c>
      <c r="BT61" s="71">
        <v>0</v>
      </c>
      <c r="BU61"/>
      <c r="BV61" s="70">
        <v>1103.4069999999999</v>
      </c>
      <c r="BW61" s="70">
        <v>37.79</v>
      </c>
      <c r="BX61" s="70">
        <v>31.338000000000001</v>
      </c>
      <c r="BY61" s="70">
        <v>3.4569999999999999</v>
      </c>
      <c r="BZ61" s="70">
        <v>25.795999999999999</v>
      </c>
      <c r="CA61" s="70">
        <v>0</v>
      </c>
      <c r="CB61" s="70">
        <v>0</v>
      </c>
      <c r="CC61" s="70">
        <v>0</v>
      </c>
      <c r="CD61" s="70">
        <v>0</v>
      </c>
    </row>
    <row r="62" spans="1:82">
      <c r="A62" s="70" t="s">
        <v>1743</v>
      </c>
      <c r="B62" s="70">
        <v>284</v>
      </c>
      <c r="C62" s="70">
        <v>12</v>
      </c>
      <c r="D62" s="70">
        <v>17</v>
      </c>
      <c r="E62" s="70">
        <v>2015</v>
      </c>
      <c r="F62" s="70" t="s">
        <v>182</v>
      </c>
      <c r="G62" s="70" t="s">
        <v>1731</v>
      </c>
      <c r="H62" s="70" t="s">
        <v>1732</v>
      </c>
      <c r="I62" s="148"/>
      <c r="J62" s="71">
        <v>436.68295875156218</v>
      </c>
      <c r="K62" s="71">
        <v>14.96114601599829</v>
      </c>
      <c r="L62" s="71">
        <v>60.516923578396323</v>
      </c>
      <c r="M62" s="71">
        <v>216.8001355602255</v>
      </c>
      <c r="N62" s="71">
        <v>201.94906419310101</v>
      </c>
      <c r="O62" s="71">
        <v>163.83691695803179</v>
      </c>
      <c r="P62" s="71">
        <v>150.61817776602308</v>
      </c>
      <c r="Q62" s="71">
        <v>10.810779442775999</v>
      </c>
      <c r="R62" s="71">
        <v>0.14203754083591108</v>
      </c>
      <c r="S62" s="71">
        <v>21.589485985266919</v>
      </c>
      <c r="T62" s="72"/>
      <c r="U62" s="71">
        <v>33678751</v>
      </c>
      <c r="V62" s="71">
        <v>6291</v>
      </c>
      <c r="W62" s="71">
        <v>942</v>
      </c>
      <c r="X62" s="71">
        <v>42920</v>
      </c>
      <c r="Y62" s="71">
        <v>60554</v>
      </c>
      <c r="Z62" s="71">
        <v>95188</v>
      </c>
      <c r="AA62" s="71">
        <v>29972</v>
      </c>
      <c r="AB62" s="71">
        <v>148798</v>
      </c>
      <c r="AC62" s="71">
        <v>24279</v>
      </c>
      <c r="AD62" s="71">
        <v>21.589485985266919</v>
      </c>
      <c r="AE62" s="72"/>
      <c r="AF62" s="71">
        <v>246424939.78003421</v>
      </c>
      <c r="AG62" s="71">
        <v>11347187.56129241</v>
      </c>
      <c r="AH62" s="71">
        <v>8999938.380221663</v>
      </c>
      <c r="AI62" s="71">
        <v>264969451.4712905</v>
      </c>
      <c r="AJ62" s="71">
        <v>261987451.8386997</v>
      </c>
      <c r="AK62" s="71">
        <v>0</v>
      </c>
      <c r="AL62" s="71">
        <v>0</v>
      </c>
      <c r="AM62" s="71">
        <v>20392141.715866011</v>
      </c>
      <c r="AN62" s="71">
        <v>0</v>
      </c>
      <c r="AO62" s="71">
        <v>0</v>
      </c>
      <c r="AP62" s="71">
        <v>814121110.74740446</v>
      </c>
      <c r="AQ62" s="72"/>
      <c r="AR62" s="71">
        <v>3874</v>
      </c>
      <c r="AS62" s="71">
        <v>546</v>
      </c>
      <c r="AT62" s="71">
        <v>1</v>
      </c>
      <c r="AU62" s="71">
        <v>0</v>
      </c>
      <c r="AV62" s="71">
        <v>0</v>
      </c>
      <c r="AW62" s="71">
        <v>1</v>
      </c>
      <c r="AX62" s="71"/>
      <c r="AY62" s="72"/>
      <c r="AZ62" s="71">
        <v>16630</v>
      </c>
      <c r="BA62" s="71">
        <v>33180.800000000003</v>
      </c>
      <c r="BB62" s="71">
        <v>6.4</v>
      </c>
      <c r="BC62" s="71">
        <v>0</v>
      </c>
      <c r="BD62" s="71">
        <v>0</v>
      </c>
      <c r="BE62" s="71">
        <v>1188</v>
      </c>
      <c r="BF62" s="71"/>
      <c r="BG62" s="72"/>
      <c r="BH62" s="71">
        <v>0</v>
      </c>
      <c r="BI62" s="71">
        <v>0</v>
      </c>
      <c r="BJ62" s="71">
        <v>1144.991</v>
      </c>
      <c r="BK62" s="71">
        <v>0</v>
      </c>
      <c r="BL62" s="71">
        <v>46.364999999999995</v>
      </c>
      <c r="BM62" s="71">
        <v>0</v>
      </c>
      <c r="BN62" s="72"/>
      <c r="BO62" s="71">
        <v>0</v>
      </c>
      <c r="BP62" s="71">
        <v>0</v>
      </c>
      <c r="BQ62" s="71">
        <v>15</v>
      </c>
      <c r="BR62" s="71">
        <v>0</v>
      </c>
      <c r="BS62" s="71">
        <v>4</v>
      </c>
      <c r="BT62" s="71">
        <v>0</v>
      </c>
      <c r="BU62"/>
      <c r="BV62" s="70">
        <v>1094.27</v>
      </c>
      <c r="BW62" s="70">
        <v>35.558999999999997</v>
      </c>
      <c r="BX62" s="70">
        <v>32.094000000000001</v>
      </c>
      <c r="BY62" s="70">
        <v>3.0049999999999999</v>
      </c>
      <c r="BZ62" s="70">
        <v>26.428000000000001</v>
      </c>
      <c r="CA62" s="70">
        <v>0</v>
      </c>
      <c r="CB62" s="70">
        <v>0</v>
      </c>
      <c r="CC62" s="70">
        <v>0</v>
      </c>
      <c r="CD62" s="70">
        <v>0</v>
      </c>
    </row>
    <row r="63" spans="1:82">
      <c r="A63" s="70" t="s">
        <v>1744</v>
      </c>
      <c r="B63" s="70">
        <v>285</v>
      </c>
      <c r="C63" s="70">
        <v>13</v>
      </c>
      <c r="D63" s="70">
        <v>17</v>
      </c>
      <c r="E63" s="70">
        <v>2016</v>
      </c>
      <c r="F63" s="70" t="s">
        <v>155</v>
      </c>
      <c r="G63" s="70" t="s">
        <v>1731</v>
      </c>
      <c r="H63" s="70" t="s">
        <v>1732</v>
      </c>
      <c r="I63" s="148"/>
      <c r="J63" s="71">
        <v>432.61227029339159</v>
      </c>
      <c r="K63" s="71">
        <v>15.120398488543266</v>
      </c>
      <c r="L63" s="71">
        <v>52.826448031493307</v>
      </c>
      <c r="M63" s="71">
        <v>178.47895270229228</v>
      </c>
      <c r="N63" s="71">
        <v>202.41832920915195</v>
      </c>
      <c r="O63" s="71">
        <v>162.86244059159594</v>
      </c>
      <c r="P63" s="71">
        <v>146.21837788362328</v>
      </c>
      <c r="Q63" s="71">
        <v>10.427194375604762</v>
      </c>
      <c r="R63" s="71">
        <v>52.857025464173311</v>
      </c>
      <c r="S63" s="71">
        <v>22.272259241631932</v>
      </c>
      <c r="T63" s="72"/>
      <c r="U63" s="71">
        <v>32935055</v>
      </c>
      <c r="V63" s="71">
        <v>6291</v>
      </c>
      <c r="W63" s="71">
        <v>942</v>
      </c>
      <c r="X63" s="71">
        <v>42920</v>
      </c>
      <c r="Y63" s="71">
        <v>61009</v>
      </c>
      <c r="Z63" s="71">
        <v>95785</v>
      </c>
      <c r="AA63" s="71">
        <v>30094</v>
      </c>
      <c r="AB63" s="71">
        <v>147627</v>
      </c>
      <c r="AC63" s="71">
        <v>9027459.6522052791</v>
      </c>
      <c r="AD63" s="71">
        <v>22.272259241631929</v>
      </c>
      <c r="AE63" s="72"/>
      <c r="AF63" s="71">
        <v>243021658.0718683</v>
      </c>
      <c r="AG63" s="71">
        <v>10977869.03701322</v>
      </c>
      <c r="AH63" s="71">
        <v>6113814.3463823479</v>
      </c>
      <c r="AI63" s="71">
        <v>249249013.19497421</v>
      </c>
      <c r="AJ63" s="71">
        <v>241080955.4275423</v>
      </c>
      <c r="AK63" s="71">
        <v>0</v>
      </c>
      <c r="AL63" s="71">
        <v>0</v>
      </c>
      <c r="AM63" s="71">
        <v>20247379.0935711</v>
      </c>
      <c r="AN63" s="71">
        <v>0</v>
      </c>
      <c r="AO63" s="71">
        <v>0</v>
      </c>
      <c r="AP63" s="71">
        <v>770690689.17135143</v>
      </c>
      <c r="AQ63" s="72"/>
      <c r="AR63" s="71">
        <v>4318</v>
      </c>
      <c r="AS63" s="71">
        <v>699</v>
      </c>
      <c r="AT63" s="71">
        <v>1</v>
      </c>
      <c r="AU63" s="71">
        <v>0</v>
      </c>
      <c r="AV63" s="71">
        <v>0</v>
      </c>
      <c r="AW63" s="71">
        <v>1</v>
      </c>
      <c r="AX63" s="71"/>
      <c r="AY63" s="72"/>
      <c r="AZ63" s="71">
        <v>18769</v>
      </c>
      <c r="BA63" s="71">
        <v>39043.699999999997</v>
      </c>
      <c r="BB63" s="71">
        <v>6.4</v>
      </c>
      <c r="BC63" s="71">
        <v>0</v>
      </c>
      <c r="BD63" s="71">
        <v>0</v>
      </c>
      <c r="BE63" s="71">
        <v>1188</v>
      </c>
      <c r="BF63" s="71"/>
      <c r="BG63" s="72"/>
      <c r="BH63" s="71">
        <v>0</v>
      </c>
      <c r="BI63" s="71">
        <v>0</v>
      </c>
      <c r="BJ63" s="71">
        <v>1148.4780000000001</v>
      </c>
      <c r="BK63" s="71">
        <v>0</v>
      </c>
      <c r="BL63" s="71">
        <v>41.405999999999999</v>
      </c>
      <c r="BM63" s="71">
        <v>0</v>
      </c>
      <c r="BN63" s="72"/>
      <c r="BO63" s="71">
        <v>0</v>
      </c>
      <c r="BP63" s="71">
        <v>0</v>
      </c>
      <c r="BQ63" s="71">
        <v>16</v>
      </c>
      <c r="BR63" s="71">
        <v>0</v>
      </c>
      <c r="BS63" s="71">
        <v>3</v>
      </c>
      <c r="BT63" s="71">
        <v>0</v>
      </c>
      <c r="BU63"/>
      <c r="BV63" s="70">
        <v>1090.8140000000001</v>
      </c>
      <c r="BW63" s="70">
        <v>39.621000000000002</v>
      </c>
      <c r="BX63" s="70">
        <v>32.058</v>
      </c>
      <c r="BY63" s="70">
        <v>3.3519999999999999</v>
      </c>
      <c r="BZ63" s="70">
        <v>24.039000000000001</v>
      </c>
      <c r="CA63" s="70">
        <v>0</v>
      </c>
      <c r="CB63" s="70">
        <v>0</v>
      </c>
      <c r="CC63" s="70">
        <v>0</v>
      </c>
      <c r="CD63" s="70">
        <v>0</v>
      </c>
    </row>
    <row r="64" spans="1:82">
      <c r="A64" s="70" t="s">
        <v>1745</v>
      </c>
      <c r="B64" s="70">
        <v>286</v>
      </c>
      <c r="C64" s="70">
        <v>14</v>
      </c>
      <c r="D64" s="70">
        <v>17</v>
      </c>
      <c r="E64" s="70">
        <v>2017</v>
      </c>
      <c r="F64" s="70" t="s">
        <v>156</v>
      </c>
      <c r="G64" s="1064" t="s">
        <v>1731</v>
      </c>
      <c r="H64" s="70" t="s">
        <v>1732</v>
      </c>
      <c r="I64" s="148"/>
      <c r="J64" s="71">
        <v>415.30569161621889</v>
      </c>
      <c r="K64" s="71">
        <v>15.467524686366591</v>
      </c>
      <c r="L64" s="71">
        <v>56.261650323080225</v>
      </c>
      <c r="M64" s="71">
        <v>173.30995505516228</v>
      </c>
      <c r="N64" s="71">
        <v>219.83635442228942</v>
      </c>
      <c r="O64" s="71">
        <v>160.53607792501464</v>
      </c>
      <c r="P64" s="71">
        <v>142.17811300811735</v>
      </c>
      <c r="Q64" s="71">
        <v>9.9832655413997706</v>
      </c>
      <c r="R64" s="71">
        <v>51.791182221301121</v>
      </c>
      <c r="S64" s="71">
        <v>25.163810222275334</v>
      </c>
      <c r="T64" s="72"/>
      <c r="U64" s="71">
        <v>34432633</v>
      </c>
      <c r="V64" s="71">
        <v>6291</v>
      </c>
      <c r="W64" s="71">
        <v>942</v>
      </c>
      <c r="X64" s="71">
        <v>42920</v>
      </c>
      <c r="Y64" s="71">
        <v>61259</v>
      </c>
      <c r="Z64" s="71">
        <v>95983</v>
      </c>
      <c r="AA64" s="71">
        <v>29449</v>
      </c>
      <c r="AB64" s="71">
        <v>146162</v>
      </c>
      <c r="AC64" s="71">
        <v>9020935.7499999981</v>
      </c>
      <c r="AD64" s="71">
        <v>25.16381022227533</v>
      </c>
      <c r="AE64" s="72"/>
      <c r="AF64" s="71">
        <v>246162205.59899181</v>
      </c>
      <c r="AG64" s="71">
        <v>11143959.41719844</v>
      </c>
      <c r="AH64" s="71">
        <v>9125287.832695188</v>
      </c>
      <c r="AI64" s="71">
        <v>254643283.2389794</v>
      </c>
      <c r="AJ64" s="71">
        <v>275672880.13015759</v>
      </c>
      <c r="AK64" s="71">
        <v>0</v>
      </c>
      <c r="AL64" s="71">
        <v>0</v>
      </c>
      <c r="AM64" s="71">
        <v>20077818.232525069</v>
      </c>
      <c r="AN64" s="71">
        <v>0</v>
      </c>
      <c r="AO64" s="71">
        <v>0</v>
      </c>
      <c r="AP64" s="71">
        <v>816825434.45054758</v>
      </c>
      <c r="AQ64" s="72"/>
      <c r="AR64" s="71">
        <v>4696</v>
      </c>
      <c r="AS64" s="71">
        <v>780</v>
      </c>
      <c r="AT64" s="71">
        <v>2</v>
      </c>
      <c r="AU64" s="71">
        <v>0</v>
      </c>
      <c r="AV64" s="71">
        <v>0</v>
      </c>
      <c r="AW64" s="71">
        <v>2</v>
      </c>
      <c r="AX64" s="71"/>
      <c r="AY64" s="72"/>
      <c r="AZ64" s="71">
        <v>20581.3</v>
      </c>
      <c r="BA64" s="71">
        <v>53685.3</v>
      </c>
      <c r="BB64" s="71">
        <v>25.9</v>
      </c>
      <c r="BC64" s="71">
        <v>0</v>
      </c>
      <c r="BD64" s="71">
        <v>0</v>
      </c>
      <c r="BE64" s="71">
        <v>26559.72</v>
      </c>
      <c r="BF64" s="71"/>
      <c r="BG64" s="72"/>
      <c r="BH64" s="71">
        <v>0</v>
      </c>
      <c r="BI64" s="71">
        <v>0</v>
      </c>
      <c r="BJ64" s="71">
        <v>1177.7380000000001</v>
      </c>
      <c r="BK64" s="71">
        <v>6.742</v>
      </c>
      <c r="BL64" s="71">
        <v>41.048999999999999</v>
      </c>
      <c r="BM64" s="71">
        <v>0</v>
      </c>
      <c r="BN64" s="72"/>
      <c r="BO64" s="71">
        <v>0</v>
      </c>
      <c r="BP64" s="71">
        <v>0</v>
      </c>
      <c r="BQ64" s="71">
        <v>17</v>
      </c>
      <c r="BR64" s="71">
        <v>1</v>
      </c>
      <c r="BS64" s="71">
        <v>3</v>
      </c>
      <c r="BT64" s="71">
        <v>0</v>
      </c>
      <c r="BU64"/>
      <c r="BV64" s="70">
        <v>1122.652</v>
      </c>
      <c r="BW64" s="70">
        <v>41.487000000000002</v>
      </c>
      <c r="BX64" s="70">
        <v>34.143999999999998</v>
      </c>
      <c r="BY64" s="70">
        <v>2.8849999999999998</v>
      </c>
      <c r="BZ64" s="70">
        <v>24.361000000000001</v>
      </c>
      <c r="CA64" s="70">
        <v>0</v>
      </c>
      <c r="CB64" s="70">
        <v>0</v>
      </c>
      <c r="CC64" s="70">
        <v>0</v>
      </c>
      <c r="CD64" s="70">
        <v>0</v>
      </c>
    </row>
    <row r="65" spans="1:82">
      <c r="A65" s="70" t="s">
        <v>1746</v>
      </c>
      <c r="B65" s="70">
        <v>287</v>
      </c>
      <c r="C65" s="70">
        <v>15</v>
      </c>
      <c r="D65" s="70">
        <v>17</v>
      </c>
      <c r="E65" s="70">
        <v>2018</v>
      </c>
      <c r="F65" s="70" t="s">
        <v>183</v>
      </c>
      <c r="G65" s="1064" t="s">
        <v>1731</v>
      </c>
      <c r="H65" s="70" t="s">
        <v>1732</v>
      </c>
      <c r="I65" s="148"/>
      <c r="J65" s="71">
        <v>394.17603518617301</v>
      </c>
      <c r="K65" s="71">
        <v>14.350135741355697</v>
      </c>
      <c r="L65" s="71">
        <v>52.115893793222853</v>
      </c>
      <c r="M65" s="71">
        <v>184.80035079635962</v>
      </c>
      <c r="N65" s="71">
        <v>205.58002079210786</v>
      </c>
      <c r="O65" s="71">
        <v>157.44938707189826</v>
      </c>
      <c r="P65" s="71">
        <v>138.97516127129632</v>
      </c>
      <c r="Q65" s="71">
        <v>9.1603684676068102</v>
      </c>
      <c r="R65" s="71">
        <v>53.324904905563272</v>
      </c>
      <c r="S65" s="71">
        <v>22.396997596373183</v>
      </c>
      <c r="T65" s="72"/>
      <c r="U65" s="71">
        <v>34779572</v>
      </c>
      <c r="V65" s="71">
        <v>6291</v>
      </c>
      <c r="W65" s="71">
        <v>942</v>
      </c>
      <c r="X65" s="71">
        <v>42920</v>
      </c>
      <c r="Y65" s="71">
        <v>61386</v>
      </c>
      <c r="Z65" s="71">
        <v>95940</v>
      </c>
      <c r="AA65" s="71">
        <v>29075</v>
      </c>
      <c r="AB65" s="71">
        <v>144529</v>
      </c>
      <c r="AC65" s="71">
        <v>9251676.75</v>
      </c>
      <c r="AD65" s="71">
        <v>22.396997596373179</v>
      </c>
      <c r="AE65" s="72"/>
      <c r="AF65" s="71">
        <v>223762150.50567609</v>
      </c>
      <c r="AG65" s="71">
        <v>9836267.6873328872</v>
      </c>
      <c r="AH65" s="71">
        <v>8571931.8484284058</v>
      </c>
      <c r="AI65" s="71">
        <v>242326533.30757421</v>
      </c>
      <c r="AJ65" s="71">
        <v>266791232.40892231</v>
      </c>
      <c r="AK65" s="71">
        <v>0</v>
      </c>
      <c r="AL65" s="71">
        <v>0</v>
      </c>
      <c r="AM65" s="71">
        <v>19894577.380043902</v>
      </c>
      <c r="AN65" s="71">
        <v>0</v>
      </c>
      <c r="AO65" s="71">
        <v>0</v>
      </c>
      <c r="AP65" s="71">
        <v>771182693.13797772</v>
      </c>
      <c r="AQ65" s="72"/>
      <c r="AR65" s="71">
        <v>5065</v>
      </c>
      <c r="AS65" s="71">
        <v>858</v>
      </c>
      <c r="AT65" s="71">
        <v>2</v>
      </c>
      <c r="AU65" s="71">
        <v>0</v>
      </c>
      <c r="AV65" s="71">
        <v>0</v>
      </c>
      <c r="AW65" s="71">
        <v>2</v>
      </c>
      <c r="AX65" s="71"/>
      <c r="AY65" s="72"/>
      <c r="AZ65" s="71">
        <v>22434.300000000003</v>
      </c>
      <c r="BA65" s="71">
        <v>59971.5</v>
      </c>
      <c r="BB65" s="71">
        <v>26</v>
      </c>
      <c r="BC65" s="71">
        <v>0</v>
      </c>
      <c r="BD65" s="71">
        <v>0</v>
      </c>
      <c r="BE65" s="71">
        <v>63845</v>
      </c>
      <c r="BF65" s="71"/>
      <c r="BG65" s="72"/>
      <c r="BH65" s="71">
        <v>0</v>
      </c>
      <c r="BI65" s="71">
        <v>0</v>
      </c>
      <c r="BJ65" s="71">
        <v>1076.55</v>
      </c>
      <c r="BK65" s="71">
        <v>199.518</v>
      </c>
      <c r="BL65" s="71">
        <v>40.494</v>
      </c>
      <c r="BM65" s="71">
        <v>0</v>
      </c>
      <c r="BN65" s="72"/>
      <c r="BO65" s="71">
        <v>0</v>
      </c>
      <c r="BP65" s="71">
        <v>0</v>
      </c>
      <c r="BQ65" s="71">
        <v>17</v>
      </c>
      <c r="BR65" s="71">
        <v>1</v>
      </c>
      <c r="BS65" s="71">
        <v>3</v>
      </c>
      <c r="BT65" s="71">
        <v>0</v>
      </c>
      <c r="BU65"/>
      <c r="BV65" s="70">
        <v>1221.009</v>
      </c>
      <c r="BW65" s="70">
        <v>40.335000000000001</v>
      </c>
      <c r="BX65" s="70">
        <v>27.442</v>
      </c>
      <c r="BY65" s="70">
        <v>3.5310000000000001</v>
      </c>
      <c r="BZ65" s="70">
        <v>24.245000000000001</v>
      </c>
      <c r="CA65" s="70">
        <v>0</v>
      </c>
      <c r="CB65" s="70">
        <v>0</v>
      </c>
      <c r="CC65" s="70">
        <v>0</v>
      </c>
      <c r="CD65" s="70">
        <v>0</v>
      </c>
    </row>
    <row r="66" spans="1:82">
      <c r="A66" s="70" t="s">
        <v>1747</v>
      </c>
      <c r="B66" s="70">
        <v>288</v>
      </c>
      <c r="C66" s="70">
        <v>16</v>
      </c>
      <c r="D66" s="70">
        <v>17</v>
      </c>
      <c r="E66" s="70">
        <v>2019</v>
      </c>
      <c r="F66" s="70" t="s">
        <v>158</v>
      </c>
      <c r="G66" s="70" t="s">
        <v>1731</v>
      </c>
      <c r="H66" s="70" t="s">
        <v>1732</v>
      </c>
      <c r="I66" s="148"/>
      <c r="J66" s="71">
        <v>393.43827780260779</v>
      </c>
      <c r="K66" s="71">
        <v>13.362663275545458</v>
      </c>
      <c r="L66" s="71">
        <v>52.682352888053281</v>
      </c>
      <c r="M66" s="71">
        <v>176.69599645923259</v>
      </c>
      <c r="N66" s="71">
        <v>180.04564754687354</v>
      </c>
      <c r="O66" s="71">
        <v>153.15612832339951</v>
      </c>
      <c r="P66" s="71">
        <v>135.2506557062016</v>
      </c>
      <c r="Q66" s="71">
        <v>8.8022222953134204</v>
      </c>
      <c r="R66" s="71">
        <v>51.834598535568645</v>
      </c>
      <c r="S66" s="71">
        <v>23.521375460667212</v>
      </c>
      <c r="T66" s="72"/>
      <c r="U66" s="71">
        <v>35711670</v>
      </c>
      <c r="V66" s="71">
        <v>6291</v>
      </c>
      <c r="W66" s="71">
        <v>942</v>
      </c>
      <c r="X66" s="71">
        <v>42920</v>
      </c>
      <c r="Y66" s="71">
        <v>61573</v>
      </c>
      <c r="Z66" s="71">
        <v>95886</v>
      </c>
      <c r="AA66" s="71">
        <v>28084</v>
      </c>
      <c r="AB66" s="71">
        <v>142638</v>
      </c>
      <c r="AC66" s="71">
        <v>9140410.5</v>
      </c>
      <c r="AD66" s="71">
        <v>23.521375460667208</v>
      </c>
      <c r="AE66" s="72"/>
      <c r="AF66" s="71">
        <v>232507766.86344391</v>
      </c>
      <c r="AG66" s="71">
        <v>9594222.4855910763</v>
      </c>
      <c r="AH66" s="71">
        <v>9300228.0925599337</v>
      </c>
      <c r="AI66" s="71">
        <v>241945548.9455739</v>
      </c>
      <c r="AJ66" s="71">
        <v>239474783.92053661</v>
      </c>
      <c r="AK66" s="71">
        <v>0</v>
      </c>
      <c r="AL66" s="71">
        <v>0</v>
      </c>
      <c r="AM66" s="71">
        <v>19426221.821710896</v>
      </c>
      <c r="AN66" s="71">
        <v>0</v>
      </c>
      <c r="AO66" s="71">
        <v>0</v>
      </c>
      <c r="AP66" s="71">
        <v>752248772.12941635</v>
      </c>
      <c r="AQ66" s="72"/>
      <c r="AR66" s="71">
        <v>5399</v>
      </c>
      <c r="AS66" s="71">
        <v>913</v>
      </c>
      <c r="AT66" s="71">
        <v>3</v>
      </c>
      <c r="AU66" s="71">
        <v>0</v>
      </c>
      <c r="AV66" s="71">
        <v>0</v>
      </c>
      <c r="AW66" s="71">
        <v>2</v>
      </c>
      <c r="AX66" s="71"/>
      <c r="AY66" s="72"/>
      <c r="AZ66" s="71">
        <v>24162.400000000001</v>
      </c>
      <c r="BA66" s="71">
        <v>63583.000000000007</v>
      </c>
      <c r="BB66" s="71">
        <v>20425.900000000001</v>
      </c>
      <c r="BC66" s="71">
        <v>0</v>
      </c>
      <c r="BD66" s="71">
        <v>0</v>
      </c>
      <c r="BE66" s="71">
        <v>63845.48</v>
      </c>
      <c r="BF66" s="71"/>
      <c r="BG66" s="72"/>
      <c r="BH66" s="71">
        <v>0</v>
      </c>
      <c r="BI66" s="71">
        <v>0</v>
      </c>
      <c r="BJ66" s="71">
        <v>1067.6310000000001</v>
      </c>
      <c r="BK66" s="71">
        <v>41.652000000000001</v>
      </c>
      <c r="BL66" s="71">
        <v>40.043999999999997</v>
      </c>
      <c r="BM66" s="71">
        <v>0</v>
      </c>
      <c r="BN66" s="72"/>
      <c r="BO66" s="71">
        <v>0</v>
      </c>
      <c r="BP66" s="71">
        <v>0</v>
      </c>
      <c r="BQ66" s="71">
        <v>17</v>
      </c>
      <c r="BR66" s="71">
        <v>1</v>
      </c>
      <c r="BS66" s="71">
        <v>3</v>
      </c>
      <c r="BT66" s="71">
        <v>0</v>
      </c>
      <c r="BU66"/>
      <c r="BV66" s="70">
        <v>1053.617</v>
      </c>
      <c r="BW66" s="70">
        <v>40.664999999999999</v>
      </c>
      <c r="BX66" s="70">
        <v>27.242000000000001</v>
      </c>
      <c r="BY66" s="70">
        <v>3.3959999999999999</v>
      </c>
      <c r="BZ66" s="70">
        <v>24.407</v>
      </c>
      <c r="CA66" s="70">
        <v>0</v>
      </c>
      <c r="CB66" s="70">
        <v>0</v>
      </c>
      <c r="CC66" s="70">
        <v>0</v>
      </c>
      <c r="CD66" s="70">
        <v>0</v>
      </c>
    </row>
    <row r="67" spans="1:82">
      <c r="A67" s="70" t="s">
        <v>1748</v>
      </c>
      <c r="B67" s="70">
        <v>289</v>
      </c>
      <c r="C67" s="70">
        <v>17</v>
      </c>
      <c r="D67" s="70">
        <v>17</v>
      </c>
      <c r="E67" s="70">
        <v>2020</v>
      </c>
      <c r="F67" s="70" t="s">
        <v>159</v>
      </c>
      <c r="G67" s="70" t="s">
        <v>1731</v>
      </c>
      <c r="H67" s="70" t="s">
        <v>1732</v>
      </c>
      <c r="I67" s="148"/>
      <c r="J67" s="71">
        <v>354.36941293133879</v>
      </c>
      <c r="K67" s="71">
        <v>14.89150251899925</v>
      </c>
      <c r="L67" s="71">
        <v>56.767277035654466</v>
      </c>
      <c r="M67" s="71">
        <v>160.36669433505574</v>
      </c>
      <c r="N67" s="71">
        <v>186.15896906590478</v>
      </c>
      <c r="O67" s="71">
        <v>134.07026880597559</v>
      </c>
      <c r="P67" s="71">
        <v>126.17363087937861</v>
      </c>
      <c r="Q67" s="71">
        <v>8.3030849119294903</v>
      </c>
      <c r="R67" s="71">
        <v>49.828357192705653</v>
      </c>
      <c r="S67" s="71">
        <v>22.094566751470492</v>
      </c>
      <c r="T67" s="72"/>
      <c r="U67" s="71">
        <v>34572128</v>
      </c>
      <c r="V67" s="71">
        <v>6732</v>
      </c>
      <c r="W67" s="71">
        <v>1396</v>
      </c>
      <c r="X67" s="71">
        <v>45719</v>
      </c>
      <c r="Y67" s="71">
        <v>61869</v>
      </c>
      <c r="Z67" s="71">
        <v>95803</v>
      </c>
      <c r="AA67" s="71">
        <v>27847</v>
      </c>
      <c r="AB67" s="71">
        <v>140824</v>
      </c>
      <c r="AC67" s="71">
        <v>8833061.2499999981</v>
      </c>
      <c r="AD67" s="71">
        <v>22.094566751470492</v>
      </c>
      <c r="AE67" s="72"/>
      <c r="AF67" s="71">
        <v>217304703.16477439</v>
      </c>
      <c r="AG67" s="71">
        <v>10408776.960244179</v>
      </c>
      <c r="AH67" s="71">
        <v>10805911.247208221</v>
      </c>
      <c r="AI67" s="71">
        <v>231878371.09447527</v>
      </c>
      <c r="AJ67" s="71">
        <v>255675453.40423751</v>
      </c>
      <c r="AK67" s="71"/>
      <c r="AL67" s="71"/>
      <c r="AM67" s="71">
        <v>18379096.58727267</v>
      </c>
      <c r="AN67" s="71"/>
      <c r="AO67" s="71"/>
      <c r="AP67" s="71">
        <v>744452312.45821214</v>
      </c>
      <c r="AQ67" s="72"/>
      <c r="AR67" s="71">
        <v>5618</v>
      </c>
      <c r="AS67" s="71">
        <v>967</v>
      </c>
      <c r="AT67" s="71">
        <v>3</v>
      </c>
      <c r="AU67" s="71">
        <v>0</v>
      </c>
      <c r="AV67" s="71">
        <v>0</v>
      </c>
      <c r="AW67" s="71">
        <v>2</v>
      </c>
      <c r="AX67" s="71"/>
      <c r="AY67" s="72"/>
      <c r="AZ67" s="71">
        <v>25313.00000000004</v>
      </c>
      <c r="BA67" s="71">
        <v>73897.599999999962</v>
      </c>
      <c r="BB67" s="71">
        <v>20425.900000000001</v>
      </c>
      <c r="BC67" s="71">
        <v>0</v>
      </c>
      <c r="BD67" s="71">
        <v>0</v>
      </c>
      <c r="BE67" s="71">
        <v>63845.48</v>
      </c>
      <c r="BF67" s="71"/>
      <c r="BG67" s="72"/>
      <c r="BH67" s="71">
        <v>0</v>
      </c>
      <c r="BI67" s="71">
        <v>0</v>
      </c>
      <c r="BJ67" s="71">
        <v>1097.2239999999999</v>
      </c>
      <c r="BK67" s="71">
        <v>42.189</v>
      </c>
      <c r="BL67" s="71">
        <v>39.244999999999997</v>
      </c>
      <c r="BM67" s="71">
        <v>0</v>
      </c>
      <c r="BN67" s="72"/>
      <c r="BO67" s="71">
        <v>0</v>
      </c>
      <c r="BP67" s="71">
        <v>0</v>
      </c>
      <c r="BQ67" s="71">
        <v>18</v>
      </c>
      <c r="BR67" s="71">
        <v>1</v>
      </c>
      <c r="BS67" s="71">
        <v>3</v>
      </c>
      <c r="BT67" s="71">
        <v>0</v>
      </c>
      <c r="BU67"/>
      <c r="BV67" s="70">
        <v>1090.367</v>
      </c>
      <c r="BW67" s="70">
        <v>36.363999999999997</v>
      </c>
      <c r="BX67" s="70">
        <v>26.637</v>
      </c>
      <c r="BY67" s="70">
        <v>3.2069999999999999</v>
      </c>
      <c r="BZ67" s="70">
        <v>22.082999999999998</v>
      </c>
      <c r="CA67" s="70">
        <v>0</v>
      </c>
      <c r="CB67" s="70">
        <v>0</v>
      </c>
      <c r="CC67" s="70">
        <v>0</v>
      </c>
      <c r="CD67" s="70">
        <v>0</v>
      </c>
    </row>
    <row r="68" spans="1:82">
      <c r="A68" s="70" t="s">
        <v>1749</v>
      </c>
      <c r="B68" s="70">
        <v>289</v>
      </c>
      <c r="C68" s="70">
        <v>18</v>
      </c>
      <c r="D68" s="70">
        <v>17</v>
      </c>
      <c r="E68" s="70">
        <v>2021</v>
      </c>
      <c r="F68" s="70" t="s">
        <v>160</v>
      </c>
      <c r="G68" s="70" t="s">
        <v>1731</v>
      </c>
      <c r="H68" s="70" t="s">
        <v>1732</v>
      </c>
      <c r="I68" s="148"/>
      <c r="J68" s="71">
        <v>344.41296225200364</v>
      </c>
      <c r="K68" s="71">
        <v>15.932339753482132</v>
      </c>
      <c r="L68" s="71">
        <v>56.614747380100717</v>
      </c>
      <c r="M68" s="71">
        <v>181.71090614550667</v>
      </c>
      <c r="N68" s="71">
        <v>178.87711220988848</v>
      </c>
      <c r="O68" s="71">
        <v>130.05841027026193</v>
      </c>
      <c r="P68" s="71">
        <v>127.47509604126108</v>
      </c>
      <c r="Q68" s="71">
        <v>8.0974743765208093</v>
      </c>
      <c r="R68" s="71">
        <v>48.985943804469407</v>
      </c>
      <c r="S68" s="71">
        <v>22.312926626222222</v>
      </c>
      <c r="T68" s="72"/>
      <c r="U68" s="71">
        <v>35418452</v>
      </c>
      <c r="V68" s="71">
        <v>6732</v>
      </c>
      <c r="W68" s="71">
        <v>1396</v>
      </c>
      <c r="X68" s="71">
        <v>45719</v>
      </c>
      <c r="Y68" s="71">
        <v>61933</v>
      </c>
      <c r="Z68" s="71">
        <v>95692</v>
      </c>
      <c r="AA68" s="71">
        <v>27434</v>
      </c>
      <c r="AB68" s="71">
        <v>138686</v>
      </c>
      <c r="AC68" s="71">
        <v>8424233.5</v>
      </c>
      <c r="AD68" s="71">
        <v>22.312926626222222</v>
      </c>
      <c r="AE68" s="72"/>
      <c r="AF68" s="71">
        <v>221410911.19035637</v>
      </c>
      <c r="AG68" s="71">
        <v>11071121.955324514</v>
      </c>
      <c r="AH68" s="71">
        <v>9057210.2286534701</v>
      </c>
      <c r="AI68" s="71">
        <v>267336610.06936398</v>
      </c>
      <c r="AJ68" s="71">
        <v>239175642.9458867</v>
      </c>
      <c r="AK68" s="71">
        <v>0</v>
      </c>
      <c r="AL68" s="71">
        <v>0</v>
      </c>
      <c r="AM68" s="71">
        <v>18204463.544512954</v>
      </c>
      <c r="AN68" s="71">
        <v>0</v>
      </c>
      <c r="AO68" s="71">
        <v>0</v>
      </c>
      <c r="AP68" s="71">
        <v>766255959.93409801</v>
      </c>
      <c r="AQ68" s="72"/>
      <c r="AR68" s="71">
        <v>5842</v>
      </c>
      <c r="AS68" s="71">
        <v>1035</v>
      </c>
      <c r="AT68" s="71">
        <v>3</v>
      </c>
      <c r="AU68" s="71">
        <v>0</v>
      </c>
      <c r="AV68" s="71">
        <v>0</v>
      </c>
      <c r="AW68" s="71">
        <v>2</v>
      </c>
      <c r="AX68" s="71"/>
      <c r="AY68" s="72"/>
      <c r="AZ68" s="71">
        <v>26541.800000000061</v>
      </c>
      <c r="BA68" s="71">
        <v>78201.799999999959</v>
      </c>
      <c r="BB68" s="71">
        <v>20425.900000000001</v>
      </c>
      <c r="BC68" s="71">
        <v>0</v>
      </c>
      <c r="BD68" s="71">
        <v>0</v>
      </c>
      <c r="BE68" s="71">
        <v>63845.48</v>
      </c>
      <c r="BF68" s="71"/>
      <c r="BG68" s="72"/>
      <c r="BH68" s="71">
        <v>0</v>
      </c>
      <c r="BI68" s="71">
        <v>0</v>
      </c>
      <c r="BJ68" s="71">
        <v>1092.454</v>
      </c>
      <c r="BK68" s="71">
        <v>52.052</v>
      </c>
      <c r="BL68" s="71">
        <v>34.387999999999998</v>
      </c>
      <c r="BM68" s="71">
        <v>0</v>
      </c>
      <c r="BN68" s="72"/>
      <c r="BO68" s="71">
        <v>0</v>
      </c>
      <c r="BP68" s="71">
        <v>0</v>
      </c>
      <c r="BQ68" s="71">
        <v>16</v>
      </c>
      <c r="BR68" s="71">
        <v>2</v>
      </c>
      <c r="BS68" s="71">
        <v>2</v>
      </c>
      <c r="BT68" s="71">
        <v>0</v>
      </c>
      <c r="BU68"/>
      <c r="BV68" s="70">
        <v>1076.412</v>
      </c>
      <c r="BW68" s="70">
        <v>42.746000000000002</v>
      </c>
      <c r="BX68" s="70">
        <v>26.15</v>
      </c>
      <c r="BY68" s="70">
        <v>3.5379999999999998</v>
      </c>
      <c r="BZ68" s="70">
        <v>21.475999999999999</v>
      </c>
      <c r="CA68" s="70">
        <v>0</v>
      </c>
      <c r="CB68" s="70">
        <v>0</v>
      </c>
      <c r="CC68" s="70">
        <v>8.5719999999999992</v>
      </c>
      <c r="CD68" s="70">
        <v>0</v>
      </c>
    </row>
    <row r="69" spans="1:82">
      <c r="A69" s="70" t="s">
        <v>1750</v>
      </c>
      <c r="B69" s="70">
        <v>289</v>
      </c>
      <c r="C69" s="70">
        <v>19</v>
      </c>
      <c r="D69" s="70">
        <v>17</v>
      </c>
      <c r="E69" s="70">
        <v>2022</v>
      </c>
      <c r="F69" s="70" t="s">
        <v>161</v>
      </c>
      <c r="G69" s="70" t="s">
        <v>1731</v>
      </c>
      <c r="H69" s="70" t="s">
        <v>1732</v>
      </c>
      <c r="I69" s="148"/>
      <c r="J69" s="71">
        <v>344.37085509467204</v>
      </c>
      <c r="K69" s="71">
        <v>14.552084031960289</v>
      </c>
      <c r="L69" s="71">
        <v>57.415696046992174</v>
      </c>
      <c r="M69" s="71">
        <v>167.81200969447147</v>
      </c>
      <c r="N69" s="71">
        <v>184.97449365194853</v>
      </c>
      <c r="O69" s="71">
        <v>136.05120126223503</v>
      </c>
      <c r="P69" s="71">
        <v>124.27489973819216</v>
      </c>
      <c r="Q69" s="71">
        <v>8.0546895915042835</v>
      </c>
      <c r="R69" s="71">
        <v>51.96157167636035</v>
      </c>
      <c r="S69" s="71">
        <v>19.192764153498949</v>
      </c>
      <c r="T69" s="72"/>
      <c r="U69" s="71">
        <v>39870795</v>
      </c>
      <c r="V69" s="71">
        <v>6732</v>
      </c>
      <c r="W69" s="71">
        <v>1396</v>
      </c>
      <c r="X69" s="71">
        <v>45719</v>
      </c>
      <c r="Y69" s="71">
        <v>62209</v>
      </c>
      <c r="Z69" s="71">
        <v>95107</v>
      </c>
      <c r="AA69" s="71">
        <v>27153</v>
      </c>
      <c r="AB69" s="71">
        <v>136822</v>
      </c>
      <c r="AC69" s="71">
        <v>9048190.25</v>
      </c>
      <c r="AD69" s="71">
        <v>19.192764153498949</v>
      </c>
      <c r="AE69" s="72"/>
      <c r="AF69" s="71">
        <v>224144513.81295756</v>
      </c>
      <c r="AG69" s="71">
        <v>10876483.510817507</v>
      </c>
      <c r="AH69" s="71">
        <v>12893706.116605626</v>
      </c>
      <c r="AI69" s="71">
        <v>255149183.81165501</v>
      </c>
      <c r="AJ69" s="71">
        <v>269785403.8350696</v>
      </c>
      <c r="AK69" s="71">
        <v>0</v>
      </c>
      <c r="AL69" s="71">
        <v>0</v>
      </c>
      <c r="AM69" s="71">
        <v>17667454.675370365</v>
      </c>
      <c r="AN69" s="71">
        <v>0</v>
      </c>
      <c r="AO69" s="71">
        <v>0</v>
      </c>
      <c r="AP69" s="71">
        <v>790516745.76247561</v>
      </c>
      <c r="AQ69" s="72"/>
      <c r="AR69" s="71">
        <v>6104</v>
      </c>
      <c r="AS69" s="71">
        <v>1067</v>
      </c>
      <c r="AT69" s="71">
        <v>3</v>
      </c>
      <c r="AU69" s="71">
        <v>0</v>
      </c>
      <c r="AV69" s="71">
        <v>0</v>
      </c>
      <c r="AW69" s="71">
        <v>2</v>
      </c>
      <c r="AX69" s="71"/>
      <c r="AY69" s="72"/>
      <c r="AZ69" s="71">
        <v>28087.20000000011</v>
      </c>
      <c r="BA69" s="71">
        <v>81817.499999999971</v>
      </c>
      <c r="BB69" s="71">
        <v>20425.900000000001</v>
      </c>
      <c r="BC69" s="71">
        <v>0</v>
      </c>
      <c r="BD69" s="71">
        <v>0</v>
      </c>
      <c r="BE69" s="71">
        <v>63845.48</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1751</v>
      </c>
      <c r="B70" s="70">
        <v>289</v>
      </c>
      <c r="C70" s="70">
        <v>20</v>
      </c>
      <c r="D70" s="70">
        <v>17</v>
      </c>
      <c r="E70" s="70">
        <v>2023</v>
      </c>
      <c r="F70" s="70" t="s">
        <v>1539</v>
      </c>
      <c r="G70" s="70" t="s">
        <v>1731</v>
      </c>
      <c r="H70" s="70" t="s">
        <v>1732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6288</v>
      </c>
      <c r="AS70" s="71">
        <v>1090</v>
      </c>
      <c r="AT70" s="71">
        <v>3</v>
      </c>
      <c r="AU70" s="71">
        <v>0</v>
      </c>
      <c r="AV70" s="71">
        <v>0</v>
      </c>
      <c r="AW70" s="71">
        <v>3</v>
      </c>
      <c r="AX70" s="71"/>
      <c r="AY70" s="72"/>
      <c r="AZ70" s="71">
        <v>29111.800000000185</v>
      </c>
      <c r="BA70" s="71">
        <v>82879.899999999965</v>
      </c>
      <c r="BB70" s="71">
        <v>20425.900000000001</v>
      </c>
      <c r="BC70" s="71">
        <v>0</v>
      </c>
      <c r="BD70" s="71">
        <v>0</v>
      </c>
      <c r="BE70" s="71">
        <v>138795.48000000001</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1752</v>
      </c>
      <c r="B71" s="70">
        <v>289</v>
      </c>
      <c r="C71" s="70">
        <v>21</v>
      </c>
      <c r="D71" s="70">
        <v>17</v>
      </c>
      <c r="E71" s="70">
        <v>2024</v>
      </c>
      <c r="F71" s="70" t="s">
        <v>1558</v>
      </c>
      <c r="G71" s="70" t="s">
        <v>1731</v>
      </c>
      <c r="H71" s="70" t="s">
        <v>1732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1753</v>
      </c>
      <c r="B72" s="70">
        <v>18</v>
      </c>
      <c r="C72" s="70">
        <v>1</v>
      </c>
      <c r="D72" s="70">
        <v>2</v>
      </c>
      <c r="E72" s="70">
        <v>1990</v>
      </c>
      <c r="F72" s="70" t="s">
        <v>787</v>
      </c>
      <c r="G72" s="70" t="s">
        <v>1754</v>
      </c>
      <c r="H72" s="70" t="s">
        <v>1755</v>
      </c>
      <c r="I72" s="148"/>
      <c r="J72" s="71">
        <v>163.27835079047611</v>
      </c>
      <c r="K72" s="71">
        <v>25.867713052078852</v>
      </c>
      <c r="L72" s="71">
        <v>37.912625813987823</v>
      </c>
      <c r="M72" s="71">
        <v>94.962792046476309</v>
      </c>
      <c r="N72" s="71">
        <v>97.533000714955435</v>
      </c>
      <c r="O72" s="71">
        <v>96.870574326534239</v>
      </c>
      <c r="P72" s="71">
        <v>135.36037228614649</v>
      </c>
      <c r="Q72" s="71">
        <v>8.5558510641115202</v>
      </c>
      <c r="R72" s="71">
        <v>0.47163482162753712</v>
      </c>
      <c r="S72" s="71">
        <v>9.9988484510342239</v>
      </c>
      <c r="T72" s="72"/>
      <c r="U72" s="71">
        <v>22332069</v>
      </c>
      <c r="V72" s="71">
        <v>5880</v>
      </c>
      <c r="W72" s="71">
        <v>348</v>
      </c>
      <c r="X72" s="71">
        <v>38133</v>
      </c>
      <c r="Y72" s="71">
        <v>40489</v>
      </c>
      <c r="Z72" s="71">
        <v>39844</v>
      </c>
      <c r="AA72" s="71">
        <v>32867</v>
      </c>
      <c r="AB72" s="71">
        <v>138918</v>
      </c>
      <c r="AC72" s="71">
        <v>81688</v>
      </c>
      <c r="AD72" s="71">
        <v>9.9988484510342239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1756</v>
      </c>
      <c r="B73" s="70">
        <v>19</v>
      </c>
      <c r="C73" s="70">
        <v>2</v>
      </c>
      <c r="D73" s="70">
        <v>2</v>
      </c>
      <c r="E73" s="70">
        <v>2005</v>
      </c>
      <c r="F73" s="70" t="s">
        <v>789</v>
      </c>
      <c r="G73" s="70" t="s">
        <v>1754</v>
      </c>
      <c r="H73" s="70" t="s">
        <v>1755</v>
      </c>
      <c r="I73" s="148"/>
      <c r="J73" s="71">
        <v>264.08541421308843</v>
      </c>
      <c r="K73" s="71">
        <v>14.45145827092245</v>
      </c>
      <c r="L73" s="71">
        <v>55.600976331626669</v>
      </c>
      <c r="M73" s="71">
        <v>182.0660616539727</v>
      </c>
      <c r="N73" s="71">
        <v>147.3647939543404</v>
      </c>
      <c r="O73" s="71">
        <v>160.5072447305179</v>
      </c>
      <c r="P73" s="71">
        <v>142.2357473247479</v>
      </c>
      <c r="Q73" s="71">
        <v>8.5164179996475706</v>
      </c>
      <c r="R73" s="71">
        <v>0.1187416378329493</v>
      </c>
      <c r="S73" s="71">
        <v>16.477738141155331</v>
      </c>
      <c r="T73" s="72"/>
      <c r="U73" s="71">
        <v>39368076</v>
      </c>
      <c r="V73" s="71">
        <v>6312</v>
      </c>
      <c r="W73" s="71">
        <v>464</v>
      </c>
      <c r="X73" s="71">
        <v>39802</v>
      </c>
      <c r="Y73" s="71">
        <v>54137</v>
      </c>
      <c r="Z73" s="71">
        <v>76396</v>
      </c>
      <c r="AA73" s="71">
        <v>28285</v>
      </c>
      <c r="AB73" s="71">
        <v>144556</v>
      </c>
      <c r="AC73" s="71">
        <v>20997</v>
      </c>
      <c r="AD73" s="71">
        <v>16.477738141155331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1757</v>
      </c>
      <c r="B74" s="70">
        <v>20</v>
      </c>
      <c r="C74" s="70">
        <v>3</v>
      </c>
      <c r="D74" s="70">
        <v>2</v>
      </c>
      <c r="E74" s="70">
        <v>2006</v>
      </c>
      <c r="F74" s="70" t="s">
        <v>790</v>
      </c>
      <c r="G74" s="70" t="s">
        <v>1754</v>
      </c>
      <c r="H74" s="70" t="s">
        <v>1755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1758</v>
      </c>
      <c r="B75" s="70">
        <v>21</v>
      </c>
      <c r="C75" s="70">
        <v>4</v>
      </c>
      <c r="D75" s="70">
        <v>2</v>
      </c>
      <c r="E75" s="70">
        <v>2007</v>
      </c>
      <c r="F75" s="70" t="s">
        <v>791</v>
      </c>
      <c r="G75" s="70" t="s">
        <v>1754</v>
      </c>
      <c r="H75" s="70" t="s">
        <v>1755</v>
      </c>
      <c r="I75" s="148"/>
      <c r="J75" s="71">
        <v>328.03863591771739</v>
      </c>
      <c r="K75" s="71">
        <v>13.32467344424135</v>
      </c>
      <c r="L75" s="71">
        <v>52.742279465478262</v>
      </c>
      <c r="M75" s="71">
        <v>181.3962531505409</v>
      </c>
      <c r="N75" s="71">
        <v>152.8399218387556</v>
      </c>
      <c r="O75" s="71">
        <v>157.34917561992</v>
      </c>
      <c r="P75" s="71">
        <v>139.77005010372409</v>
      </c>
      <c r="Q75" s="71">
        <v>8.8958027059112208</v>
      </c>
      <c r="R75" s="71">
        <v>7.8420924642809267E-2</v>
      </c>
      <c r="S75" s="71">
        <v>12.656338020748739</v>
      </c>
      <c r="T75" s="72"/>
      <c r="U75" s="71">
        <v>65830059</v>
      </c>
      <c r="V75" s="71">
        <v>5445</v>
      </c>
      <c r="W75" s="71">
        <v>472</v>
      </c>
      <c r="X75" s="71">
        <v>48093</v>
      </c>
      <c r="Y75" s="71">
        <v>54990</v>
      </c>
      <c r="Z75" s="71">
        <v>77855</v>
      </c>
      <c r="AA75" s="71">
        <v>27371</v>
      </c>
      <c r="AB75" s="71">
        <v>143011</v>
      </c>
      <c r="AC75" s="71">
        <v>14265</v>
      </c>
      <c r="AD75" s="71">
        <v>12.656338020748739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1759</v>
      </c>
      <c r="B76" s="70">
        <v>22</v>
      </c>
      <c r="C76" s="70">
        <v>5</v>
      </c>
      <c r="D76" s="70">
        <v>2</v>
      </c>
      <c r="E76" s="70">
        <v>2008</v>
      </c>
      <c r="F76" s="70" t="s">
        <v>792</v>
      </c>
      <c r="G76" s="70" t="s">
        <v>1754</v>
      </c>
      <c r="H76" s="70" t="s">
        <v>1755</v>
      </c>
      <c r="I76" s="148"/>
      <c r="J76" s="71">
        <v>241.2485904871811</v>
      </c>
      <c r="K76" s="71">
        <v>9.7949582854185984</v>
      </c>
      <c r="L76" s="71">
        <v>43.704111965272311</v>
      </c>
      <c r="M76" s="71">
        <v>192.94498202623609</v>
      </c>
      <c r="N76" s="71">
        <v>150.23722633546319</v>
      </c>
      <c r="O76" s="71">
        <v>152.64637686646969</v>
      </c>
      <c r="P76" s="71">
        <v>136.54015100144969</v>
      </c>
      <c r="Q76" s="71">
        <v>8.7049152331191504</v>
      </c>
      <c r="R76" s="71">
        <v>0.1179598889185169</v>
      </c>
      <c r="S76" s="71">
        <v>14.440590725251189</v>
      </c>
      <c r="T76" s="72"/>
      <c r="U76" s="71">
        <v>51575189</v>
      </c>
      <c r="V76" s="71">
        <v>5445</v>
      </c>
      <c r="W76" s="71">
        <v>472</v>
      </c>
      <c r="X76" s="71">
        <v>48093</v>
      </c>
      <c r="Y76" s="71">
        <v>55168</v>
      </c>
      <c r="Z76" s="71">
        <v>78179</v>
      </c>
      <c r="AA76" s="71">
        <v>26769</v>
      </c>
      <c r="AB76" s="71">
        <v>142244</v>
      </c>
      <c r="AC76" s="71">
        <v>22281</v>
      </c>
      <c r="AD76" s="71">
        <v>14.440590725251189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1760</v>
      </c>
      <c r="B77" s="70">
        <v>23</v>
      </c>
      <c r="C77" s="70">
        <v>6</v>
      </c>
      <c r="D77" s="70">
        <v>2</v>
      </c>
      <c r="E77" s="70">
        <v>2009</v>
      </c>
      <c r="F77" s="70" t="s">
        <v>176</v>
      </c>
      <c r="G77" s="70" t="s">
        <v>1754</v>
      </c>
      <c r="H77" s="70" t="s">
        <v>1755</v>
      </c>
      <c r="I77" s="148"/>
      <c r="J77" s="71">
        <v>227.93701362660249</v>
      </c>
      <c r="K77" s="71">
        <v>9.6416470918806816</v>
      </c>
      <c r="L77" s="71">
        <v>67.369364601117169</v>
      </c>
      <c r="M77" s="71">
        <v>190.08835741712329</v>
      </c>
      <c r="N77" s="71">
        <v>137.70693690249641</v>
      </c>
      <c r="O77" s="71">
        <v>155.4188012611946</v>
      </c>
      <c r="P77" s="71">
        <v>130.48658299686701</v>
      </c>
      <c r="Q77" s="71">
        <v>8.2658658466648092</v>
      </c>
      <c r="R77" s="71">
        <v>7.7412036884660626E-2</v>
      </c>
      <c r="S77" s="71">
        <v>13.48016367484958</v>
      </c>
      <c r="T77" s="72"/>
      <c r="U77" s="71">
        <v>42123303</v>
      </c>
      <c r="V77" s="71">
        <v>5098</v>
      </c>
      <c r="W77" s="71">
        <v>787</v>
      </c>
      <c r="X77" s="71">
        <v>49566</v>
      </c>
      <c r="Y77" s="71">
        <v>55583</v>
      </c>
      <c r="Z77" s="71">
        <v>78568</v>
      </c>
      <c r="AA77" s="71">
        <v>26263</v>
      </c>
      <c r="AB77" s="71">
        <v>141788</v>
      </c>
      <c r="AC77" s="71">
        <v>14265</v>
      </c>
      <c r="AD77" s="71">
        <v>13.48016367484958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262.66000000000003</v>
      </c>
      <c r="BK77" s="71">
        <v>0</v>
      </c>
      <c r="BL77" s="71">
        <v>39.143000000000001</v>
      </c>
      <c r="BM77" s="71">
        <v>0</v>
      </c>
      <c r="BN77" s="72"/>
      <c r="BO77" s="71">
        <v>0</v>
      </c>
      <c r="BP77" s="71">
        <v>0</v>
      </c>
      <c r="BQ77" s="71">
        <v>13</v>
      </c>
      <c r="BR77" s="71">
        <v>0</v>
      </c>
      <c r="BS77" s="71">
        <v>2</v>
      </c>
      <c r="BT77" s="71">
        <v>0</v>
      </c>
      <c r="BU77"/>
      <c r="BV77" s="70">
        <v>266.71600000000001</v>
      </c>
      <c r="BW77" s="70">
        <v>0</v>
      </c>
      <c r="BX77" s="70">
        <v>21.382999999999999</v>
      </c>
      <c r="BY77" s="70">
        <v>0</v>
      </c>
      <c r="BZ77" s="70">
        <v>0</v>
      </c>
      <c r="CA77" s="70">
        <v>0</v>
      </c>
      <c r="CB77" s="70">
        <v>9.2629999999999999</v>
      </c>
      <c r="CC77" s="70">
        <v>4.4409999999999998</v>
      </c>
      <c r="CD77" s="70">
        <v>0</v>
      </c>
    </row>
    <row r="78" spans="1:82">
      <c r="A78" s="70" t="s">
        <v>1761</v>
      </c>
      <c r="B78" s="70">
        <v>24</v>
      </c>
      <c r="C78" s="70">
        <v>7</v>
      </c>
      <c r="D78" s="70">
        <v>2</v>
      </c>
      <c r="E78" s="70">
        <v>2010</v>
      </c>
      <c r="F78" s="70" t="s">
        <v>177</v>
      </c>
      <c r="G78" s="70" t="s">
        <v>1754</v>
      </c>
      <c r="H78" s="70" t="s">
        <v>1755</v>
      </c>
      <c r="I78" s="148"/>
      <c r="J78" s="71">
        <v>166.9619342310809</v>
      </c>
      <c r="K78" s="71">
        <v>10.45640838662869</v>
      </c>
      <c r="L78" s="71">
        <v>60.715631627237293</v>
      </c>
      <c r="M78" s="71">
        <v>203.86710653875221</v>
      </c>
      <c r="N78" s="71">
        <v>157.9374006538921</v>
      </c>
      <c r="O78" s="71">
        <v>155.97978791878251</v>
      </c>
      <c r="P78" s="71">
        <v>131.4185079051318</v>
      </c>
      <c r="Q78" s="71">
        <v>8.6185696299715602</v>
      </c>
      <c r="R78" s="71">
        <v>0.44136536085126521</v>
      </c>
      <c r="S78" s="71">
        <v>18.835274717809799</v>
      </c>
      <c r="T78" s="72"/>
      <c r="U78" s="71">
        <v>36858054</v>
      </c>
      <c r="V78" s="71">
        <v>5098</v>
      </c>
      <c r="W78" s="71">
        <v>787</v>
      </c>
      <c r="X78" s="71">
        <v>49566</v>
      </c>
      <c r="Y78" s="71">
        <v>56234</v>
      </c>
      <c r="Z78" s="71">
        <v>79218</v>
      </c>
      <c r="AA78" s="71">
        <v>25790</v>
      </c>
      <c r="AB78" s="71">
        <v>141662</v>
      </c>
      <c r="AC78" s="71">
        <v>77075</v>
      </c>
      <c r="AD78" s="71">
        <v>18.835274717809799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203.328</v>
      </c>
      <c r="BK78" s="71">
        <v>0</v>
      </c>
      <c r="BL78" s="71">
        <v>46.05</v>
      </c>
      <c r="BM78" s="71">
        <v>0</v>
      </c>
      <c r="BN78" s="72"/>
      <c r="BO78" s="71">
        <v>0</v>
      </c>
      <c r="BP78" s="71">
        <v>0</v>
      </c>
      <c r="BQ78" s="71">
        <v>11</v>
      </c>
      <c r="BR78" s="71">
        <v>0</v>
      </c>
      <c r="BS78" s="71">
        <v>2</v>
      </c>
      <c r="BT78" s="71">
        <v>0</v>
      </c>
      <c r="BU78"/>
      <c r="BV78" s="70">
        <v>210.43899999999999</v>
      </c>
      <c r="BW78" s="70">
        <v>0</v>
      </c>
      <c r="BX78" s="70">
        <v>28.968</v>
      </c>
      <c r="BY78" s="70">
        <v>0</v>
      </c>
      <c r="BZ78" s="70">
        <v>0</v>
      </c>
      <c r="CA78" s="70">
        <v>0</v>
      </c>
      <c r="CB78" s="70">
        <v>9.9710000000000001</v>
      </c>
      <c r="CC78" s="70">
        <v>0</v>
      </c>
      <c r="CD78" s="70">
        <v>0</v>
      </c>
    </row>
    <row r="79" spans="1:82">
      <c r="A79" s="70" t="s">
        <v>1762</v>
      </c>
      <c r="B79" s="70">
        <v>25</v>
      </c>
      <c r="C79" s="70">
        <v>8</v>
      </c>
      <c r="D79" s="70">
        <v>2</v>
      </c>
      <c r="E79" s="70">
        <v>2011</v>
      </c>
      <c r="F79" s="70" t="s">
        <v>178</v>
      </c>
      <c r="G79" s="70" t="s">
        <v>1754</v>
      </c>
      <c r="H79" s="70" t="s">
        <v>1755</v>
      </c>
      <c r="I79" s="148"/>
      <c r="J79" s="71">
        <v>220.49671478640519</v>
      </c>
      <c r="K79" s="71">
        <v>13.972973516320851</v>
      </c>
      <c r="L79" s="71">
        <v>55.868377248441632</v>
      </c>
      <c r="M79" s="71">
        <v>236.26797425247369</v>
      </c>
      <c r="N79" s="71">
        <v>184.2054006503204</v>
      </c>
      <c r="O79" s="71">
        <v>154.93719092041425</v>
      </c>
      <c r="P79" s="71">
        <v>126.26979610547561</v>
      </c>
      <c r="Q79" s="71">
        <v>9.9177704329001699</v>
      </c>
      <c r="R79" s="71">
        <v>0.40068314440773067</v>
      </c>
      <c r="S79" s="71">
        <v>10.863609805438889</v>
      </c>
      <c r="T79" s="72"/>
      <c r="U79" s="71">
        <v>33766592</v>
      </c>
      <c r="V79" s="71">
        <v>5098</v>
      </c>
      <c r="W79" s="71">
        <v>787</v>
      </c>
      <c r="X79" s="71">
        <v>49566</v>
      </c>
      <c r="Y79" s="71">
        <v>56756</v>
      </c>
      <c r="Z79" s="71">
        <v>80398</v>
      </c>
      <c r="AA79" s="71">
        <v>25517</v>
      </c>
      <c r="AB79" s="71">
        <v>141325</v>
      </c>
      <c r="AC79" s="71">
        <v>69855</v>
      </c>
      <c r="AD79" s="71">
        <v>10.863609805438889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250.274</v>
      </c>
      <c r="BK79" s="71">
        <v>0</v>
      </c>
      <c r="BL79" s="71">
        <v>30.715</v>
      </c>
      <c r="BM79" s="71">
        <v>0</v>
      </c>
      <c r="BN79" s="72"/>
      <c r="BO79" s="71">
        <v>0</v>
      </c>
      <c r="BP79" s="71">
        <v>0</v>
      </c>
      <c r="BQ79" s="71">
        <v>12</v>
      </c>
      <c r="BR79" s="71">
        <v>0</v>
      </c>
      <c r="BS79" s="71">
        <v>2</v>
      </c>
      <c r="BT79" s="71">
        <v>0</v>
      </c>
      <c r="BU79"/>
      <c r="BV79" s="70">
        <v>252.74700000000001</v>
      </c>
      <c r="BW79" s="70">
        <v>0</v>
      </c>
      <c r="BX79" s="70">
        <v>14.2</v>
      </c>
      <c r="BY79" s="70">
        <v>0</v>
      </c>
      <c r="BZ79" s="70">
        <v>0</v>
      </c>
      <c r="CA79" s="70">
        <v>0</v>
      </c>
      <c r="CB79" s="70">
        <v>10.891999999999999</v>
      </c>
      <c r="CC79" s="70">
        <v>3.15</v>
      </c>
      <c r="CD79" s="70">
        <v>0</v>
      </c>
    </row>
    <row r="80" spans="1:82">
      <c r="A80" s="70" t="s">
        <v>1763</v>
      </c>
      <c r="B80" s="70">
        <v>26</v>
      </c>
      <c r="C80" s="70">
        <v>9</v>
      </c>
      <c r="D80" s="70">
        <v>2</v>
      </c>
      <c r="E80" s="70">
        <v>2012</v>
      </c>
      <c r="F80" s="70" t="s">
        <v>179</v>
      </c>
      <c r="G80" s="70" t="s">
        <v>1754</v>
      </c>
      <c r="H80" s="70" t="s">
        <v>1755</v>
      </c>
      <c r="I80" s="148"/>
      <c r="J80" s="71">
        <v>266.24458558331321</v>
      </c>
      <c r="K80" s="71">
        <v>13.50496582468911</v>
      </c>
      <c r="L80" s="71">
        <v>54.167364979600322</v>
      </c>
      <c r="M80" s="71">
        <v>255.95943717497599</v>
      </c>
      <c r="N80" s="71">
        <v>216.0743717565837</v>
      </c>
      <c r="O80" s="71">
        <v>155.95113870744777</v>
      </c>
      <c r="P80" s="71">
        <v>125.67438308207218</v>
      </c>
      <c r="Q80" s="71">
        <v>10.767299416598201</v>
      </c>
      <c r="R80" s="71">
        <v>1.0146668643573571</v>
      </c>
      <c r="S80" s="71">
        <v>19.130537643117371</v>
      </c>
      <c r="T80" s="72"/>
      <c r="U80" s="71">
        <v>36512757</v>
      </c>
      <c r="V80" s="71">
        <v>5098</v>
      </c>
      <c r="W80" s="71">
        <v>787</v>
      </c>
      <c r="X80" s="71">
        <v>49566</v>
      </c>
      <c r="Y80" s="71">
        <v>57537</v>
      </c>
      <c r="Z80" s="71">
        <v>81566</v>
      </c>
      <c r="AA80" s="71">
        <v>25253</v>
      </c>
      <c r="AB80" s="71">
        <v>141218</v>
      </c>
      <c r="AC80" s="71">
        <v>172315</v>
      </c>
      <c r="AD80" s="71">
        <v>19.130537643117371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323.173</v>
      </c>
      <c r="BK80" s="71">
        <v>0</v>
      </c>
      <c r="BL80" s="71">
        <v>16.423999999999999</v>
      </c>
      <c r="BM80" s="71">
        <v>0</v>
      </c>
      <c r="BN80" s="72"/>
      <c r="BO80" s="71">
        <v>0</v>
      </c>
      <c r="BP80" s="71">
        <v>0</v>
      </c>
      <c r="BQ80" s="71">
        <v>12</v>
      </c>
      <c r="BR80" s="71">
        <v>0</v>
      </c>
      <c r="BS80" s="71">
        <v>2</v>
      </c>
      <c r="BT80" s="71">
        <v>0</v>
      </c>
      <c r="BU80"/>
      <c r="BV80" s="70">
        <v>321.98599999999999</v>
      </c>
      <c r="BW80" s="70">
        <v>0</v>
      </c>
      <c r="BX80" s="70">
        <v>0</v>
      </c>
      <c r="BY80" s="70">
        <v>0</v>
      </c>
      <c r="BZ80" s="70">
        <v>0</v>
      </c>
      <c r="CA80" s="70">
        <v>0</v>
      </c>
      <c r="CB80" s="70">
        <v>13.063000000000001</v>
      </c>
      <c r="CC80" s="70">
        <v>4.548</v>
      </c>
      <c r="CD80" s="70">
        <v>0</v>
      </c>
    </row>
    <row r="81" spans="1:82">
      <c r="A81" s="70" t="s">
        <v>1764</v>
      </c>
      <c r="B81" s="70">
        <v>27</v>
      </c>
      <c r="C81" s="70">
        <v>10</v>
      </c>
      <c r="D81" s="70">
        <v>2</v>
      </c>
      <c r="E81" s="70">
        <v>2013</v>
      </c>
      <c r="F81" s="70" t="s">
        <v>180</v>
      </c>
      <c r="G81" s="70" t="s">
        <v>1754</v>
      </c>
      <c r="H81" s="70" t="s">
        <v>1755</v>
      </c>
      <c r="I81" s="148"/>
      <c r="J81" s="71">
        <v>351.51455627410883</v>
      </c>
      <c r="K81" s="71">
        <v>12.755503953947199</v>
      </c>
      <c r="L81" s="71">
        <v>54.966066985220749</v>
      </c>
      <c r="M81" s="71">
        <v>259.2482234330414</v>
      </c>
      <c r="N81" s="71">
        <v>210.7624568048825</v>
      </c>
      <c r="O81" s="71">
        <v>151.53517444620661</v>
      </c>
      <c r="P81" s="71">
        <v>124.91407018070259</v>
      </c>
      <c r="Q81" s="71">
        <v>10.9078909293499</v>
      </c>
      <c r="R81" s="71">
        <v>1.350555322813638</v>
      </c>
      <c r="S81" s="71">
        <v>12.743319547741089</v>
      </c>
      <c r="T81" s="72"/>
      <c r="U81" s="71">
        <v>35849782</v>
      </c>
      <c r="V81" s="71">
        <v>5098</v>
      </c>
      <c r="W81" s="71">
        <v>787</v>
      </c>
      <c r="X81" s="71">
        <v>49566</v>
      </c>
      <c r="Y81" s="71">
        <v>57933</v>
      </c>
      <c r="Z81" s="71">
        <v>82795</v>
      </c>
      <c r="AA81" s="71">
        <v>25006</v>
      </c>
      <c r="AB81" s="71">
        <v>141011</v>
      </c>
      <c r="AC81" s="71">
        <v>223884</v>
      </c>
      <c r="AD81" s="71">
        <v>12.743319547741089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334.71</v>
      </c>
      <c r="BK81" s="71">
        <v>0</v>
      </c>
      <c r="BL81" s="71">
        <v>14.417</v>
      </c>
      <c r="BM81" s="71">
        <v>0</v>
      </c>
      <c r="BN81" s="72"/>
      <c r="BO81" s="71">
        <v>0</v>
      </c>
      <c r="BP81" s="71">
        <v>0</v>
      </c>
      <c r="BQ81" s="71">
        <v>11</v>
      </c>
      <c r="BR81" s="71">
        <v>0</v>
      </c>
      <c r="BS81" s="71">
        <v>1</v>
      </c>
      <c r="BT81" s="71">
        <v>0</v>
      </c>
      <c r="BU81"/>
      <c r="BV81" s="70">
        <v>335.834</v>
      </c>
      <c r="BW81" s="70">
        <v>0</v>
      </c>
      <c r="BX81" s="70">
        <v>0</v>
      </c>
      <c r="BY81" s="70">
        <v>0</v>
      </c>
      <c r="BZ81" s="70">
        <v>0</v>
      </c>
      <c r="CA81" s="70">
        <v>0</v>
      </c>
      <c r="CB81" s="70">
        <v>9.4640000000000004</v>
      </c>
      <c r="CC81" s="70">
        <v>3.8290000000000002</v>
      </c>
      <c r="CD81" s="70">
        <v>0</v>
      </c>
    </row>
    <row r="82" spans="1:82">
      <c r="A82" s="70" t="s">
        <v>1765</v>
      </c>
      <c r="B82" s="70">
        <v>28</v>
      </c>
      <c r="C82" s="70">
        <v>11</v>
      </c>
      <c r="D82" s="70">
        <v>2</v>
      </c>
      <c r="E82" s="70">
        <v>2014</v>
      </c>
      <c r="F82" s="70" t="s">
        <v>181</v>
      </c>
      <c r="G82" s="70" t="s">
        <v>1754</v>
      </c>
      <c r="H82" s="70" t="s">
        <v>1755</v>
      </c>
      <c r="I82" s="148"/>
      <c r="J82" s="71">
        <v>355.53765418302561</v>
      </c>
      <c r="K82" s="71">
        <v>13.263447156998099</v>
      </c>
      <c r="L82" s="71">
        <v>51.868794647269027</v>
      </c>
      <c r="M82" s="71">
        <v>253.5777843452</v>
      </c>
      <c r="N82" s="71">
        <v>197.51222137983919</v>
      </c>
      <c r="O82" s="71">
        <v>145.43467071218888</v>
      </c>
      <c r="P82" s="71">
        <v>124.96581628152035</v>
      </c>
      <c r="Q82" s="71">
        <v>10.432667540098301</v>
      </c>
      <c r="R82" s="71">
        <v>0</v>
      </c>
      <c r="S82" s="71">
        <v>13.71039976596742</v>
      </c>
      <c r="T82" s="72"/>
      <c r="U82" s="71">
        <v>40901505</v>
      </c>
      <c r="V82" s="71">
        <v>4754</v>
      </c>
      <c r="W82" s="71">
        <v>671</v>
      </c>
      <c r="X82" s="71">
        <v>48798</v>
      </c>
      <c r="Y82" s="71">
        <v>58399</v>
      </c>
      <c r="Z82" s="71">
        <v>83691</v>
      </c>
      <c r="AA82" s="71">
        <v>24887</v>
      </c>
      <c r="AB82" s="71">
        <v>140569</v>
      </c>
      <c r="AC82" s="71">
        <v>0</v>
      </c>
      <c r="AD82" s="71">
        <v>13.71039976596742</v>
      </c>
      <c r="AE82" s="72"/>
      <c r="AF82" s="71"/>
      <c r="AG82" s="71"/>
      <c r="AH82" s="71"/>
      <c r="AI82" s="71"/>
      <c r="AJ82" s="71"/>
      <c r="AK82" s="71"/>
      <c r="AL82" s="71"/>
      <c r="AM82" s="71"/>
      <c r="AN82" s="71"/>
      <c r="AO82" s="71"/>
      <c r="AP82" s="71"/>
      <c r="AQ82" s="72"/>
      <c r="AR82" s="71">
        <v>4044</v>
      </c>
      <c r="AS82" s="71">
        <v>1060</v>
      </c>
      <c r="AT82" s="71">
        <v>1</v>
      </c>
      <c r="AU82" s="71">
        <v>0</v>
      </c>
      <c r="AV82" s="71">
        <v>0</v>
      </c>
      <c r="AW82" s="71">
        <v>0</v>
      </c>
      <c r="AX82" s="71"/>
      <c r="AY82" s="72"/>
      <c r="AZ82" s="71">
        <v>18171.203000000001</v>
      </c>
      <c r="BA82" s="71">
        <v>35839.324999999997</v>
      </c>
      <c r="BB82" s="71">
        <v>1200</v>
      </c>
      <c r="BC82" s="71">
        <v>0</v>
      </c>
      <c r="BD82" s="71">
        <v>0</v>
      </c>
      <c r="BE82" s="71">
        <v>0</v>
      </c>
      <c r="BF82" s="71"/>
      <c r="BG82" s="72"/>
      <c r="BH82" s="71">
        <v>0</v>
      </c>
      <c r="BI82" s="71">
        <v>0</v>
      </c>
      <c r="BJ82" s="71">
        <v>334.23599999999999</v>
      </c>
      <c r="BK82" s="71">
        <v>0</v>
      </c>
      <c r="BL82" s="71">
        <v>19.995000000000001</v>
      </c>
      <c r="BM82" s="71">
        <v>0</v>
      </c>
      <c r="BN82" s="72"/>
      <c r="BO82" s="71">
        <v>0</v>
      </c>
      <c r="BP82" s="71">
        <v>0</v>
      </c>
      <c r="BQ82" s="71">
        <v>11</v>
      </c>
      <c r="BR82" s="71">
        <v>0</v>
      </c>
      <c r="BS82" s="71">
        <v>2</v>
      </c>
      <c r="BT82" s="71">
        <v>0</v>
      </c>
      <c r="BU82"/>
      <c r="BV82" s="70">
        <v>338.43599999999998</v>
      </c>
      <c r="BW82" s="70">
        <v>0</v>
      </c>
      <c r="BX82" s="70">
        <v>0</v>
      </c>
      <c r="BY82" s="70">
        <v>0</v>
      </c>
      <c r="BZ82" s="70">
        <v>0</v>
      </c>
      <c r="CA82" s="70">
        <v>0</v>
      </c>
      <c r="CB82" s="70">
        <v>9.4030000000000005</v>
      </c>
      <c r="CC82" s="70">
        <v>6.3920000000000003</v>
      </c>
      <c r="CD82" s="70">
        <v>0</v>
      </c>
    </row>
    <row r="83" spans="1:82">
      <c r="A83" s="70" t="s">
        <v>1766</v>
      </c>
      <c r="B83" s="70">
        <v>29</v>
      </c>
      <c r="C83" s="70">
        <v>12</v>
      </c>
      <c r="D83" s="70">
        <v>2</v>
      </c>
      <c r="E83" s="70">
        <v>2015</v>
      </c>
      <c r="F83" s="70" t="s">
        <v>182</v>
      </c>
      <c r="G83" s="1064" t="s">
        <v>1754</v>
      </c>
      <c r="H83" s="70" t="s">
        <v>1755</v>
      </c>
      <c r="I83" s="148"/>
      <c r="J83" s="71">
        <v>259.21858994341483</v>
      </c>
      <c r="K83" s="71">
        <v>11.10528317468742</v>
      </c>
      <c r="L83" s="71">
        <v>58.962035205179582</v>
      </c>
      <c r="M83" s="71">
        <v>214.5733799743206</v>
      </c>
      <c r="N83" s="71">
        <v>173.92612913382709</v>
      </c>
      <c r="O83" s="71">
        <v>144.60947022800099</v>
      </c>
      <c r="P83" s="71">
        <v>123.46650238667495</v>
      </c>
      <c r="Q83" s="71">
        <v>10.1817405550521</v>
      </c>
      <c r="R83" s="71">
        <v>0.89329965393712429</v>
      </c>
      <c r="S83" s="71">
        <v>14.47517291093968</v>
      </c>
      <c r="T83" s="72"/>
      <c r="U83" s="71">
        <v>37832728</v>
      </c>
      <c r="V83" s="71">
        <v>4754</v>
      </c>
      <c r="W83" s="71">
        <v>671</v>
      </c>
      <c r="X83" s="71">
        <v>48798</v>
      </c>
      <c r="Y83" s="71">
        <v>58964</v>
      </c>
      <c r="Z83" s="71">
        <v>84017</v>
      </c>
      <c r="AA83" s="71">
        <v>24569</v>
      </c>
      <c r="AB83" s="71">
        <v>140140</v>
      </c>
      <c r="AC83" s="71">
        <v>152695</v>
      </c>
      <c r="AD83" s="71">
        <v>14.47517291093968</v>
      </c>
      <c r="AE83" s="72"/>
      <c r="AF83" s="71">
        <v>403991856.34404081</v>
      </c>
      <c r="AG83" s="71">
        <v>8508067.133440299</v>
      </c>
      <c r="AH83" s="71">
        <v>7328863.8878318053</v>
      </c>
      <c r="AI83" s="71">
        <v>299771017.22619098</v>
      </c>
      <c r="AJ83" s="71">
        <v>278650616.80352092</v>
      </c>
      <c r="AK83" s="71">
        <v>0</v>
      </c>
      <c r="AL83" s="71">
        <v>0</v>
      </c>
      <c r="AM83" s="71">
        <v>19205599.13481003</v>
      </c>
      <c r="AN83" s="71">
        <v>0</v>
      </c>
      <c r="AO83" s="71">
        <v>0</v>
      </c>
      <c r="AP83" s="71">
        <v>1017456020.5298347</v>
      </c>
      <c r="AQ83" s="72"/>
      <c r="AR83" s="71">
        <v>4346</v>
      </c>
      <c r="AS83" s="71">
        <v>1232</v>
      </c>
      <c r="AT83" s="71">
        <v>1</v>
      </c>
      <c r="AU83" s="71">
        <v>0</v>
      </c>
      <c r="AV83" s="71">
        <v>0</v>
      </c>
      <c r="AW83" s="71">
        <v>0</v>
      </c>
      <c r="AX83" s="71"/>
      <c r="AY83" s="72"/>
      <c r="AZ83" s="71">
        <v>19925.863000000001</v>
      </c>
      <c r="BA83" s="71">
        <v>49320.125</v>
      </c>
      <c r="BB83" s="71">
        <v>1200</v>
      </c>
      <c r="BC83" s="71">
        <v>0</v>
      </c>
      <c r="BD83" s="71">
        <v>0</v>
      </c>
      <c r="BE83" s="71">
        <v>0</v>
      </c>
      <c r="BF83" s="71"/>
      <c r="BG83" s="72"/>
      <c r="BH83" s="71">
        <v>0</v>
      </c>
      <c r="BI83" s="71">
        <v>0</v>
      </c>
      <c r="BJ83" s="71">
        <v>404.82499999999999</v>
      </c>
      <c r="BK83" s="71">
        <v>0</v>
      </c>
      <c r="BL83" s="71">
        <v>17.561</v>
      </c>
      <c r="BM83" s="71">
        <v>0</v>
      </c>
      <c r="BN83" s="72"/>
      <c r="BO83" s="71">
        <v>0</v>
      </c>
      <c r="BP83" s="71">
        <v>0</v>
      </c>
      <c r="BQ83" s="71">
        <v>10</v>
      </c>
      <c r="BR83" s="71">
        <v>0</v>
      </c>
      <c r="BS83" s="71">
        <v>2</v>
      </c>
      <c r="BT83" s="71">
        <v>0</v>
      </c>
      <c r="BU83"/>
      <c r="BV83" s="70">
        <v>358.654</v>
      </c>
      <c r="BW83" s="70">
        <v>0</v>
      </c>
      <c r="BX83" s="70">
        <v>0</v>
      </c>
      <c r="BY83" s="70">
        <v>0</v>
      </c>
      <c r="BZ83" s="70">
        <v>0</v>
      </c>
      <c r="CA83" s="70">
        <v>0</v>
      </c>
      <c r="CB83" s="70">
        <v>25.591000000000001</v>
      </c>
      <c r="CC83" s="70">
        <v>10.163</v>
      </c>
      <c r="CD83" s="70">
        <v>27.978000000000002</v>
      </c>
    </row>
    <row r="84" spans="1:82">
      <c r="A84" s="70" t="s">
        <v>1767</v>
      </c>
      <c r="B84" s="70">
        <v>30</v>
      </c>
      <c r="C84" s="70">
        <v>13</v>
      </c>
      <c r="D84" s="70">
        <v>2</v>
      </c>
      <c r="E84" s="70">
        <v>2016</v>
      </c>
      <c r="F84" s="70" t="s">
        <v>155</v>
      </c>
      <c r="G84" s="1064" t="s">
        <v>1754</v>
      </c>
      <c r="H84" s="70" t="s">
        <v>1755</v>
      </c>
      <c r="I84" s="148"/>
      <c r="J84" s="71">
        <v>252.62771655772445</v>
      </c>
      <c r="K84" s="71">
        <v>11.177772859934025</v>
      </c>
      <c r="L84" s="71">
        <v>56.213847865954818</v>
      </c>
      <c r="M84" s="71">
        <v>178.81756214157858</v>
      </c>
      <c r="N84" s="71">
        <v>160.81463906962426</v>
      </c>
      <c r="O84" s="71">
        <v>144.33606221621326</v>
      </c>
      <c r="P84" s="71">
        <v>121.89075715978124</v>
      </c>
      <c r="Q84" s="71">
        <v>9.8465991066670249</v>
      </c>
      <c r="R84" s="71">
        <v>0.93235282656074925</v>
      </c>
      <c r="S84" s="71">
        <v>15.41651996474069</v>
      </c>
      <c r="T84" s="72"/>
      <c r="U84" s="71">
        <v>41387261</v>
      </c>
      <c r="V84" s="71">
        <v>4754</v>
      </c>
      <c r="W84" s="71">
        <v>671</v>
      </c>
      <c r="X84" s="71">
        <v>48798</v>
      </c>
      <c r="Y84" s="71">
        <v>59389</v>
      </c>
      <c r="Z84" s="71">
        <v>84889</v>
      </c>
      <c r="AA84" s="71">
        <v>25087</v>
      </c>
      <c r="AB84" s="71">
        <v>139407</v>
      </c>
      <c r="AC84" s="71">
        <v>159236.68518013059</v>
      </c>
      <c r="AD84" s="71">
        <v>15.41651996474069</v>
      </c>
      <c r="AE84" s="72"/>
      <c r="AF84" s="71">
        <v>428702830.97130102</v>
      </c>
      <c r="AG84" s="71">
        <v>8331533.2090466088</v>
      </c>
      <c r="AH84" s="71">
        <v>6501396.7344691912</v>
      </c>
      <c r="AI84" s="71">
        <v>282586332.41557407</v>
      </c>
      <c r="AJ84" s="71">
        <v>255473014.1733743</v>
      </c>
      <c r="AK84" s="71">
        <v>0</v>
      </c>
      <c r="AL84" s="71">
        <v>0</v>
      </c>
      <c r="AM84" s="71">
        <v>19119987.382372241</v>
      </c>
      <c r="AN84" s="71">
        <v>0</v>
      </c>
      <c r="AO84" s="71">
        <v>0</v>
      </c>
      <c r="AP84" s="71">
        <v>1000715094.8861375</v>
      </c>
      <c r="AQ84" s="72"/>
      <c r="AR84" s="71">
        <v>4623</v>
      </c>
      <c r="AS84" s="71">
        <v>1390</v>
      </c>
      <c r="AT84" s="71">
        <v>1</v>
      </c>
      <c r="AU84" s="71">
        <v>0</v>
      </c>
      <c r="AV84" s="71">
        <v>0</v>
      </c>
      <c r="AW84" s="71">
        <v>0</v>
      </c>
      <c r="AX84" s="71"/>
      <c r="AY84" s="72"/>
      <c r="AZ84" s="71">
        <v>21554.323</v>
      </c>
      <c r="BA84" s="71">
        <v>63087.025000000001</v>
      </c>
      <c r="BB84" s="71">
        <v>1200</v>
      </c>
      <c r="BC84" s="71">
        <v>0</v>
      </c>
      <c r="BD84" s="71">
        <v>0</v>
      </c>
      <c r="BE84" s="71">
        <v>0</v>
      </c>
      <c r="BF84" s="71"/>
      <c r="BG84" s="72"/>
      <c r="BH84" s="71">
        <v>0</v>
      </c>
      <c r="BI84" s="71">
        <v>0</v>
      </c>
      <c r="BJ84" s="71">
        <v>380.06</v>
      </c>
      <c r="BK84" s="71">
        <v>0</v>
      </c>
      <c r="BL84" s="71">
        <v>15.16</v>
      </c>
      <c r="BM84" s="71">
        <v>0</v>
      </c>
      <c r="BN84" s="72"/>
      <c r="BO84" s="71">
        <v>0</v>
      </c>
      <c r="BP84" s="71">
        <v>0</v>
      </c>
      <c r="BQ84" s="71">
        <v>11</v>
      </c>
      <c r="BR84" s="71">
        <v>0</v>
      </c>
      <c r="BS84" s="71">
        <v>2</v>
      </c>
      <c r="BT84" s="71">
        <v>0</v>
      </c>
      <c r="BU84"/>
      <c r="BV84" s="70">
        <v>352.02300000000002</v>
      </c>
      <c r="BW84" s="70">
        <v>0</v>
      </c>
      <c r="BX84" s="70">
        <v>0</v>
      </c>
      <c r="BY84" s="70">
        <v>0</v>
      </c>
      <c r="BZ84" s="70">
        <v>0</v>
      </c>
      <c r="CA84" s="70">
        <v>3.3079999999999998</v>
      </c>
      <c r="CB84" s="70">
        <v>34.69</v>
      </c>
      <c r="CC84" s="70">
        <v>5.1989999999999998</v>
      </c>
      <c r="CD84" s="70">
        <v>0</v>
      </c>
    </row>
    <row r="85" spans="1:82">
      <c r="A85" s="70" t="s">
        <v>1768</v>
      </c>
      <c r="B85" s="70">
        <v>31</v>
      </c>
      <c r="C85" s="70">
        <v>14</v>
      </c>
      <c r="D85" s="70">
        <v>2</v>
      </c>
      <c r="E85" s="70">
        <v>2017</v>
      </c>
      <c r="F85" s="70" t="s">
        <v>156</v>
      </c>
      <c r="G85" s="70" t="s">
        <v>1754</v>
      </c>
      <c r="H85" s="70" t="s">
        <v>1755</v>
      </c>
      <c r="I85" s="148"/>
      <c r="J85" s="71">
        <v>215.09503784085743</v>
      </c>
      <c r="K85" s="71">
        <v>10.709450994984744</v>
      </c>
      <c r="L85" s="71">
        <v>48.797402743420527</v>
      </c>
      <c r="M85" s="71">
        <v>171.70386172330916</v>
      </c>
      <c r="N85" s="71">
        <v>163.06874319709465</v>
      </c>
      <c r="O85" s="71">
        <v>142.63313492355232</v>
      </c>
      <c r="P85" s="71">
        <v>120.69376369621806</v>
      </c>
      <c r="Q85" s="71">
        <v>9.4607495564535604</v>
      </c>
      <c r="R85" s="71">
        <v>1.0037146338195779</v>
      </c>
      <c r="S85" s="71">
        <v>21.067211857114927</v>
      </c>
      <c r="T85" s="72"/>
      <c r="U85" s="71">
        <v>42401030</v>
      </c>
      <c r="V85" s="71">
        <v>4754</v>
      </c>
      <c r="W85" s="71">
        <v>671</v>
      </c>
      <c r="X85" s="71">
        <v>48798</v>
      </c>
      <c r="Y85" s="71">
        <v>59750</v>
      </c>
      <c r="Z85" s="71">
        <v>85279</v>
      </c>
      <c r="AA85" s="71">
        <v>24999</v>
      </c>
      <c r="AB85" s="71">
        <v>138512</v>
      </c>
      <c r="AC85" s="71">
        <v>174826</v>
      </c>
      <c r="AD85" s="71">
        <v>21.06721185711493</v>
      </c>
      <c r="AE85" s="72"/>
      <c r="AF85" s="71">
        <v>390530042.56535488</v>
      </c>
      <c r="AG85" s="71">
        <v>8197881.0464816056</v>
      </c>
      <c r="AH85" s="71">
        <v>7638043.1786722559</v>
      </c>
      <c r="AI85" s="71">
        <v>284296804.46526271</v>
      </c>
      <c r="AJ85" s="71">
        <v>292222321.28942961</v>
      </c>
      <c r="AK85" s="71">
        <v>0</v>
      </c>
      <c r="AL85" s="71">
        <v>0</v>
      </c>
      <c r="AM85" s="71">
        <v>19026961.58388304</v>
      </c>
      <c r="AN85" s="71">
        <v>0</v>
      </c>
      <c r="AO85" s="71">
        <v>0</v>
      </c>
      <c r="AP85" s="71">
        <v>1001912054.1290841</v>
      </c>
      <c r="AQ85" s="72"/>
      <c r="AR85" s="71">
        <v>4833</v>
      </c>
      <c r="AS85" s="71">
        <v>1492</v>
      </c>
      <c r="AT85" s="71">
        <v>1</v>
      </c>
      <c r="AU85" s="71">
        <v>0</v>
      </c>
      <c r="AV85" s="71">
        <v>0</v>
      </c>
      <c r="AW85" s="71">
        <v>0</v>
      </c>
      <c r="AX85" s="71"/>
      <c r="AY85" s="72"/>
      <c r="AZ85" s="71">
        <v>22783.303</v>
      </c>
      <c r="BA85" s="71">
        <v>72610.724999999744</v>
      </c>
      <c r="BB85" s="71">
        <v>1200</v>
      </c>
      <c r="BC85" s="71">
        <v>0</v>
      </c>
      <c r="BD85" s="71">
        <v>0</v>
      </c>
      <c r="BE85" s="71">
        <v>0</v>
      </c>
      <c r="BF85" s="71"/>
      <c r="BG85" s="72"/>
      <c r="BH85" s="71">
        <v>0</v>
      </c>
      <c r="BI85" s="71">
        <v>0</v>
      </c>
      <c r="BJ85" s="71">
        <v>319.02100000000002</v>
      </c>
      <c r="BK85" s="71">
        <v>0</v>
      </c>
      <c r="BL85" s="71">
        <v>39.921999999999997</v>
      </c>
      <c r="BM85" s="71">
        <v>0</v>
      </c>
      <c r="BN85" s="72"/>
      <c r="BO85" s="71">
        <v>0</v>
      </c>
      <c r="BP85" s="71">
        <v>0</v>
      </c>
      <c r="BQ85" s="71">
        <v>11</v>
      </c>
      <c r="BR85" s="71">
        <v>0</v>
      </c>
      <c r="BS85" s="71">
        <v>2</v>
      </c>
      <c r="BT85" s="71">
        <v>0</v>
      </c>
      <c r="BU85"/>
      <c r="BV85" s="70">
        <v>315.12099999999998</v>
      </c>
      <c r="BW85" s="70">
        <v>0</v>
      </c>
      <c r="BX85" s="70">
        <v>25.085000000000001</v>
      </c>
      <c r="BY85" s="70">
        <v>0</v>
      </c>
      <c r="BZ85" s="70">
        <v>0</v>
      </c>
      <c r="CA85" s="70">
        <v>0</v>
      </c>
      <c r="CB85" s="70">
        <v>18.736999999999998</v>
      </c>
      <c r="CC85" s="70">
        <v>0</v>
      </c>
      <c r="CD85" s="70">
        <v>0</v>
      </c>
    </row>
    <row r="86" spans="1:82">
      <c r="A86" s="70" t="s">
        <v>1769</v>
      </c>
      <c r="B86" s="70">
        <v>32</v>
      </c>
      <c r="C86" s="70">
        <v>15</v>
      </c>
      <c r="D86" s="70">
        <v>2</v>
      </c>
      <c r="E86" s="70">
        <v>2018</v>
      </c>
      <c r="F86" s="70" t="s">
        <v>183</v>
      </c>
      <c r="G86" s="70" t="s">
        <v>1754</v>
      </c>
      <c r="H86" s="70" t="s">
        <v>1755</v>
      </c>
      <c r="I86" s="148"/>
      <c r="J86" s="71">
        <v>157.11472305692021</v>
      </c>
      <c r="K86" s="71">
        <v>9.3914964156321741</v>
      </c>
      <c r="L86" s="71">
        <v>44.002910977889371</v>
      </c>
      <c r="M86" s="71">
        <v>155.18405523834622</v>
      </c>
      <c r="N86" s="71">
        <v>122.49305817590506</v>
      </c>
      <c r="O86" s="71">
        <v>140.57043203714241</v>
      </c>
      <c r="P86" s="71">
        <v>119.97033784172886</v>
      </c>
      <c r="Q86" s="71">
        <v>8.70744903227191</v>
      </c>
      <c r="R86" s="71">
        <v>1.0000382877438887</v>
      </c>
      <c r="S86" s="71">
        <v>14.08845560493973</v>
      </c>
      <c r="T86" s="72"/>
      <c r="U86" s="71">
        <v>42063805</v>
      </c>
      <c r="V86" s="71">
        <v>4754</v>
      </c>
      <c r="W86" s="71">
        <v>671</v>
      </c>
      <c r="X86" s="71">
        <v>48798</v>
      </c>
      <c r="Y86" s="71">
        <v>59892</v>
      </c>
      <c r="Z86" s="71">
        <v>85655</v>
      </c>
      <c r="AA86" s="71">
        <v>25099</v>
      </c>
      <c r="AB86" s="71">
        <v>137383</v>
      </c>
      <c r="AC86" s="71">
        <v>173503</v>
      </c>
      <c r="AD86" s="71">
        <v>14.08845560493973</v>
      </c>
      <c r="AE86" s="72"/>
      <c r="AF86" s="71">
        <v>352022573.77317083</v>
      </c>
      <c r="AG86" s="71">
        <v>7319159.0984647945</v>
      </c>
      <c r="AH86" s="71">
        <v>6613678.5630678926</v>
      </c>
      <c r="AI86" s="71">
        <v>295795866.8316105</v>
      </c>
      <c r="AJ86" s="71">
        <v>280128114.40707278</v>
      </c>
      <c r="AK86" s="71">
        <v>0</v>
      </c>
      <c r="AL86" s="71">
        <v>0</v>
      </c>
      <c r="AM86" s="71">
        <v>18910922.54289845</v>
      </c>
      <c r="AN86" s="71">
        <v>0</v>
      </c>
      <c r="AO86" s="71">
        <v>0</v>
      </c>
      <c r="AP86" s="71">
        <v>960790315.21628523</v>
      </c>
      <c r="AQ86" s="72"/>
      <c r="AR86" s="71">
        <v>5100</v>
      </c>
      <c r="AS86" s="71">
        <v>1579</v>
      </c>
      <c r="AT86" s="71">
        <v>1</v>
      </c>
      <c r="AU86" s="71">
        <v>0</v>
      </c>
      <c r="AV86" s="71">
        <v>0</v>
      </c>
      <c r="AW86" s="71">
        <v>0</v>
      </c>
      <c r="AX86" s="71"/>
      <c r="AY86" s="72"/>
      <c r="AZ86" s="71">
        <v>24374.70299999998</v>
      </c>
      <c r="BA86" s="71">
        <v>80095.625</v>
      </c>
      <c r="BB86" s="71">
        <v>1200</v>
      </c>
      <c r="BC86" s="71">
        <v>0</v>
      </c>
      <c r="BD86" s="71">
        <v>0</v>
      </c>
      <c r="BE86" s="71">
        <v>0</v>
      </c>
      <c r="BF86" s="71"/>
      <c r="BG86" s="72"/>
      <c r="BH86" s="71">
        <v>0</v>
      </c>
      <c r="BI86" s="71">
        <v>0</v>
      </c>
      <c r="BJ86" s="71">
        <v>289.96800000000002</v>
      </c>
      <c r="BK86" s="71">
        <v>0</v>
      </c>
      <c r="BL86" s="71">
        <v>30.277999999999999</v>
      </c>
      <c r="BM86" s="71">
        <v>0</v>
      </c>
      <c r="BN86" s="72"/>
      <c r="BO86" s="71">
        <v>0</v>
      </c>
      <c r="BP86" s="71">
        <v>0</v>
      </c>
      <c r="BQ86" s="71">
        <v>10</v>
      </c>
      <c r="BR86" s="71">
        <v>0</v>
      </c>
      <c r="BS86" s="71">
        <v>2</v>
      </c>
      <c r="BT86" s="71">
        <v>0</v>
      </c>
      <c r="BU86"/>
      <c r="BV86" s="70">
        <v>290.27100000000002</v>
      </c>
      <c r="BW86" s="70">
        <v>0</v>
      </c>
      <c r="BX86" s="70">
        <v>15.083</v>
      </c>
      <c r="BY86" s="70">
        <v>0</v>
      </c>
      <c r="BZ86" s="70">
        <v>0</v>
      </c>
      <c r="CA86" s="70">
        <v>0</v>
      </c>
      <c r="CB86" s="70">
        <v>14.891999999999999</v>
      </c>
      <c r="CC86" s="70">
        <v>0</v>
      </c>
      <c r="CD86" s="70">
        <v>0</v>
      </c>
    </row>
    <row r="87" spans="1:82">
      <c r="A87" s="70" t="s">
        <v>1770</v>
      </c>
      <c r="B87" s="70">
        <v>33</v>
      </c>
      <c r="C87" s="70">
        <v>16</v>
      </c>
      <c r="D87" s="70">
        <v>2</v>
      </c>
      <c r="E87" s="70">
        <v>2019</v>
      </c>
      <c r="F87" s="70" t="s">
        <v>158</v>
      </c>
      <c r="G87" s="70" t="s">
        <v>1754</v>
      </c>
      <c r="H87" s="70" t="s">
        <v>1755</v>
      </c>
      <c r="I87" s="148"/>
      <c r="J87" s="71">
        <v>186.83595008129814</v>
      </c>
      <c r="K87" s="71">
        <v>8.8056496441916163</v>
      </c>
      <c r="L87" s="71">
        <v>44.792842905199137</v>
      </c>
      <c r="M87" s="71">
        <v>158.29277831165558</v>
      </c>
      <c r="N87" s="71">
        <v>132.03902953027242</v>
      </c>
      <c r="O87" s="71">
        <v>137.38625102184426</v>
      </c>
      <c r="P87" s="71">
        <v>119.62776982417203</v>
      </c>
      <c r="Q87" s="71">
        <v>8.43449109705087</v>
      </c>
      <c r="R87" s="71">
        <v>1.2982112384511084</v>
      </c>
      <c r="S87" s="71">
        <v>14.307411038457191</v>
      </c>
      <c r="T87" s="72"/>
      <c r="U87" s="71">
        <v>41789610</v>
      </c>
      <c r="V87" s="71">
        <v>4754</v>
      </c>
      <c r="W87" s="71">
        <v>671</v>
      </c>
      <c r="X87" s="71">
        <v>48798</v>
      </c>
      <c r="Y87" s="71">
        <v>60382</v>
      </c>
      <c r="Z87" s="71">
        <v>86013</v>
      </c>
      <c r="AA87" s="71">
        <v>24840</v>
      </c>
      <c r="AB87" s="71">
        <v>136679</v>
      </c>
      <c r="AC87" s="71">
        <v>228924</v>
      </c>
      <c r="AD87" s="71">
        <v>14.30741103845719</v>
      </c>
      <c r="AE87" s="72"/>
      <c r="AF87" s="71">
        <v>413782044.21728122</v>
      </c>
      <c r="AG87" s="71">
        <v>7081510.822856524</v>
      </c>
      <c r="AH87" s="71">
        <v>7891020.0785353426</v>
      </c>
      <c r="AI87" s="71">
        <v>279701204.0079633</v>
      </c>
      <c r="AJ87" s="71">
        <v>282665133.006392</v>
      </c>
      <c r="AK87" s="71">
        <v>0</v>
      </c>
      <c r="AL87" s="71">
        <v>0</v>
      </c>
      <c r="AM87" s="71">
        <v>18614650.881038882</v>
      </c>
      <c r="AN87" s="71">
        <v>0</v>
      </c>
      <c r="AO87" s="71">
        <v>0</v>
      </c>
      <c r="AP87" s="71">
        <v>1009735563.0140673</v>
      </c>
      <c r="AQ87" s="72"/>
      <c r="AR87" s="71">
        <v>5364</v>
      </c>
      <c r="AS87" s="71">
        <v>1669</v>
      </c>
      <c r="AT87" s="71">
        <v>1</v>
      </c>
      <c r="AU87" s="71">
        <v>0</v>
      </c>
      <c r="AV87" s="71">
        <v>0</v>
      </c>
      <c r="AW87" s="71">
        <v>0</v>
      </c>
      <c r="AX87" s="71"/>
      <c r="AY87" s="72"/>
      <c r="AZ87" s="71">
        <v>25906.092999999939</v>
      </c>
      <c r="BA87" s="71">
        <v>85848.624999999869</v>
      </c>
      <c r="BB87" s="71">
        <v>1200</v>
      </c>
      <c r="BC87" s="71">
        <v>0</v>
      </c>
      <c r="BD87" s="71">
        <v>0</v>
      </c>
      <c r="BE87" s="71">
        <v>0</v>
      </c>
      <c r="BF87" s="71"/>
      <c r="BG87" s="72"/>
      <c r="BH87" s="71">
        <v>0</v>
      </c>
      <c r="BI87" s="71">
        <v>0</v>
      </c>
      <c r="BJ87" s="71">
        <v>234.02799999999999</v>
      </c>
      <c r="BK87" s="71">
        <v>0</v>
      </c>
      <c r="BL87" s="71">
        <v>27.724</v>
      </c>
      <c r="BM87" s="71">
        <v>0</v>
      </c>
      <c r="BN87" s="72"/>
      <c r="BO87" s="71">
        <v>0</v>
      </c>
      <c r="BP87" s="71">
        <v>0</v>
      </c>
      <c r="BQ87" s="71">
        <v>10</v>
      </c>
      <c r="BR87" s="71">
        <v>0</v>
      </c>
      <c r="BS87" s="71">
        <v>2</v>
      </c>
      <c r="BT87" s="71">
        <v>0</v>
      </c>
      <c r="BU87"/>
      <c r="BV87" s="70">
        <v>231.214</v>
      </c>
      <c r="BW87" s="70">
        <v>0</v>
      </c>
      <c r="BX87" s="70">
        <v>15.534000000000001</v>
      </c>
      <c r="BY87" s="70">
        <v>0</v>
      </c>
      <c r="BZ87" s="70">
        <v>0</v>
      </c>
      <c r="CA87" s="70">
        <v>0</v>
      </c>
      <c r="CB87" s="70">
        <v>15.004</v>
      </c>
      <c r="CC87" s="70">
        <v>0</v>
      </c>
      <c r="CD87" s="70">
        <v>0</v>
      </c>
    </row>
    <row r="88" spans="1:82">
      <c r="A88" s="70" t="s">
        <v>1771</v>
      </c>
      <c r="B88" s="70">
        <v>34</v>
      </c>
      <c r="C88" s="70">
        <v>17</v>
      </c>
      <c r="D88" s="70">
        <v>2</v>
      </c>
      <c r="E88" s="70">
        <v>2020</v>
      </c>
      <c r="F88" s="70" t="s">
        <v>159</v>
      </c>
      <c r="G88" s="70" t="s">
        <v>1754</v>
      </c>
      <c r="H88" s="70" t="s">
        <v>1755</v>
      </c>
      <c r="I88" s="148"/>
      <c r="J88" s="71">
        <v>202.6373017263609</v>
      </c>
      <c r="K88" s="71">
        <v>10.905267664432326</v>
      </c>
      <c r="L88" s="71">
        <v>80.672522932965379</v>
      </c>
      <c r="M88" s="71">
        <v>165.36075654385488</v>
      </c>
      <c r="N88" s="71">
        <v>132.2998094025306</v>
      </c>
      <c r="O88" s="71">
        <v>120.94914691704905</v>
      </c>
      <c r="P88" s="71">
        <v>113.26492709170491</v>
      </c>
      <c r="Q88" s="71">
        <v>8.0109345274878407</v>
      </c>
      <c r="R88" s="71">
        <v>1.3253698275568744</v>
      </c>
      <c r="S88" s="71">
        <v>14.4341699352006</v>
      </c>
      <c r="T88" s="72"/>
      <c r="U88" s="71">
        <v>41401076</v>
      </c>
      <c r="V88" s="71">
        <v>5252</v>
      </c>
      <c r="W88" s="71">
        <v>1091</v>
      </c>
      <c r="X88" s="71">
        <v>49713</v>
      </c>
      <c r="Y88" s="71">
        <v>60745</v>
      </c>
      <c r="Z88" s="71">
        <v>86427</v>
      </c>
      <c r="AA88" s="71">
        <v>24998</v>
      </c>
      <c r="AB88" s="71">
        <v>135869</v>
      </c>
      <c r="AC88" s="71">
        <v>234947.99999999997</v>
      </c>
      <c r="AD88" s="71">
        <v>14.4341699352006</v>
      </c>
      <c r="AE88" s="72"/>
      <c r="AF88" s="71">
        <v>428707612.42663002</v>
      </c>
      <c r="AG88" s="71">
        <v>8138260.4252155917</v>
      </c>
      <c r="AH88" s="71">
        <v>16275557.319295235</v>
      </c>
      <c r="AI88" s="71">
        <v>280053118.33574873</v>
      </c>
      <c r="AJ88" s="71">
        <v>280520085.31443071</v>
      </c>
      <c r="AK88" s="71"/>
      <c r="AL88" s="71"/>
      <c r="AM88" s="71">
        <v>17732414.036074463</v>
      </c>
      <c r="AN88" s="71"/>
      <c r="AO88" s="71"/>
      <c r="AP88" s="71">
        <v>1031427047.8573948</v>
      </c>
      <c r="AQ88" s="72"/>
      <c r="AR88" s="71">
        <v>5591</v>
      </c>
      <c r="AS88" s="71">
        <v>1850</v>
      </c>
      <c r="AT88" s="71">
        <v>1</v>
      </c>
      <c r="AU88" s="71">
        <v>0</v>
      </c>
      <c r="AV88" s="71">
        <v>0</v>
      </c>
      <c r="AW88" s="71">
        <v>0</v>
      </c>
      <c r="AX88" s="71"/>
      <c r="AY88" s="72"/>
      <c r="AZ88" s="71">
        <v>27204.61299999987</v>
      </c>
      <c r="BA88" s="71">
        <v>107027.0249999996</v>
      </c>
      <c r="BB88" s="71">
        <v>1200</v>
      </c>
      <c r="BC88" s="71">
        <v>0</v>
      </c>
      <c r="BD88" s="71">
        <v>0</v>
      </c>
      <c r="BE88" s="71">
        <v>0</v>
      </c>
      <c r="BF88" s="71"/>
      <c r="BG88" s="72"/>
      <c r="BH88" s="71">
        <v>0</v>
      </c>
      <c r="BI88" s="71">
        <v>0</v>
      </c>
      <c r="BJ88" s="71">
        <v>263.589</v>
      </c>
      <c r="BK88" s="71">
        <v>0</v>
      </c>
      <c r="BL88" s="71">
        <v>29.456</v>
      </c>
      <c r="BM88" s="71">
        <v>0</v>
      </c>
      <c r="BN88" s="72"/>
      <c r="BO88" s="71">
        <v>0</v>
      </c>
      <c r="BP88" s="71">
        <v>0</v>
      </c>
      <c r="BQ88" s="71">
        <v>9</v>
      </c>
      <c r="BR88" s="71">
        <v>0</v>
      </c>
      <c r="BS88" s="71">
        <v>2</v>
      </c>
      <c r="BT88" s="71">
        <v>0</v>
      </c>
      <c r="BU88"/>
      <c r="BV88" s="70">
        <v>259.80200000000002</v>
      </c>
      <c r="BW88" s="70">
        <v>0</v>
      </c>
      <c r="BX88" s="70">
        <v>15.457000000000001</v>
      </c>
      <c r="BY88" s="70">
        <v>0</v>
      </c>
      <c r="BZ88" s="70">
        <v>0</v>
      </c>
      <c r="CA88" s="70">
        <v>0</v>
      </c>
      <c r="CB88" s="70">
        <v>17.786000000000001</v>
      </c>
      <c r="CC88" s="70">
        <v>0</v>
      </c>
      <c r="CD88" s="70">
        <v>0</v>
      </c>
    </row>
    <row r="89" spans="1:82">
      <c r="A89" s="70" t="s">
        <v>1772</v>
      </c>
      <c r="B89" s="70">
        <v>34</v>
      </c>
      <c r="C89" s="70">
        <v>18</v>
      </c>
      <c r="D89" s="70">
        <v>2</v>
      </c>
      <c r="E89" s="70">
        <v>2021</v>
      </c>
      <c r="F89" s="70" t="s">
        <v>160</v>
      </c>
      <c r="G89" s="70" t="s">
        <v>1754</v>
      </c>
      <c r="H89" s="70" t="s">
        <v>1755</v>
      </c>
      <c r="I89" s="148"/>
      <c r="J89" s="71">
        <v>197.33877012656808</v>
      </c>
      <c r="K89" s="71">
        <v>11.014785794604917</v>
      </c>
      <c r="L89" s="71">
        <v>74.154593458139715</v>
      </c>
      <c r="M89" s="71">
        <v>150.00634817719222</v>
      </c>
      <c r="N89" s="71">
        <v>117.69933741144398</v>
      </c>
      <c r="O89" s="71">
        <v>117.44291300686926</v>
      </c>
      <c r="P89" s="71">
        <v>116.22565346941983</v>
      </c>
      <c r="Q89" s="71">
        <v>7.9026365991355698</v>
      </c>
      <c r="R89" s="71">
        <v>1.1817240635269064</v>
      </c>
      <c r="S89" s="71">
        <v>13.515749923518589</v>
      </c>
      <c r="T89" s="72"/>
      <c r="U89" s="71">
        <v>41929244</v>
      </c>
      <c r="V89" s="71">
        <v>5252</v>
      </c>
      <c r="W89" s="71">
        <v>1091</v>
      </c>
      <c r="X89" s="71">
        <v>49713</v>
      </c>
      <c r="Y89" s="71">
        <v>61251</v>
      </c>
      <c r="Z89" s="71">
        <v>86410</v>
      </c>
      <c r="AA89" s="71">
        <v>25013</v>
      </c>
      <c r="AB89" s="71">
        <v>135349</v>
      </c>
      <c r="AC89" s="71">
        <v>203224</v>
      </c>
      <c r="AD89" s="71">
        <v>13.515749923518589</v>
      </c>
      <c r="AE89" s="72"/>
      <c r="AF89" s="71">
        <v>479715178.88477606</v>
      </c>
      <c r="AG89" s="71">
        <v>8466803.4054526892</v>
      </c>
      <c r="AH89" s="71">
        <v>15645281.388503436</v>
      </c>
      <c r="AI89" s="71">
        <v>296572396.87409443</v>
      </c>
      <c r="AJ89" s="71">
        <v>275925914.49897033</v>
      </c>
      <c r="AK89" s="71">
        <v>0</v>
      </c>
      <c r="AL89" s="71">
        <v>0</v>
      </c>
      <c r="AM89" s="71">
        <v>17766435.950898316</v>
      </c>
      <c r="AN89" s="71">
        <v>0</v>
      </c>
      <c r="AO89" s="71">
        <v>0</v>
      </c>
      <c r="AP89" s="71">
        <v>1094092011.0026953</v>
      </c>
      <c r="AQ89" s="72"/>
      <c r="AR89" s="71">
        <v>5874</v>
      </c>
      <c r="AS89" s="71">
        <v>1904</v>
      </c>
      <c r="AT89" s="71">
        <v>1</v>
      </c>
      <c r="AU89" s="71">
        <v>0</v>
      </c>
      <c r="AV89" s="71">
        <v>0</v>
      </c>
      <c r="AW89" s="71">
        <v>0</v>
      </c>
      <c r="AX89" s="71"/>
      <c r="AY89" s="72"/>
      <c r="AZ89" s="71">
        <v>28843.58299999989</v>
      </c>
      <c r="BA89" s="71">
        <v>109498.5499999996</v>
      </c>
      <c r="BB89" s="71">
        <v>1200</v>
      </c>
      <c r="BC89" s="71">
        <v>0</v>
      </c>
      <c r="BD89" s="71">
        <v>0</v>
      </c>
      <c r="BE89" s="71">
        <v>0</v>
      </c>
      <c r="BF89" s="71"/>
      <c r="BG89" s="72"/>
      <c r="BH89" s="71">
        <v>0</v>
      </c>
      <c r="BI89" s="71">
        <v>0</v>
      </c>
      <c r="BJ89" s="71">
        <v>312.22699999999998</v>
      </c>
      <c r="BK89" s="71">
        <v>0</v>
      </c>
      <c r="BL89" s="71">
        <v>14.052999999999999</v>
      </c>
      <c r="BM89" s="71">
        <v>0</v>
      </c>
      <c r="BN89" s="72"/>
      <c r="BO89" s="71">
        <v>0</v>
      </c>
      <c r="BP89" s="71">
        <v>0</v>
      </c>
      <c r="BQ89" s="71">
        <v>10</v>
      </c>
      <c r="BR89" s="71">
        <v>0</v>
      </c>
      <c r="BS89" s="71">
        <v>2</v>
      </c>
      <c r="BT89" s="71">
        <v>0</v>
      </c>
      <c r="BU89"/>
      <c r="BV89" s="70">
        <v>310.541</v>
      </c>
      <c r="BW89" s="70">
        <v>0</v>
      </c>
      <c r="BX89" s="70">
        <v>0</v>
      </c>
      <c r="BY89" s="70">
        <v>0</v>
      </c>
      <c r="BZ89" s="70">
        <v>0</v>
      </c>
      <c r="CA89" s="70">
        <v>0</v>
      </c>
      <c r="CB89" s="70">
        <v>15.739000000000001</v>
      </c>
      <c r="CC89" s="70">
        <v>0</v>
      </c>
      <c r="CD89" s="70">
        <v>0</v>
      </c>
    </row>
    <row r="90" spans="1:82">
      <c r="A90" s="70" t="s">
        <v>1773</v>
      </c>
      <c r="B90" s="70">
        <v>34</v>
      </c>
      <c r="C90" s="70">
        <v>19</v>
      </c>
      <c r="D90" s="70">
        <v>2</v>
      </c>
      <c r="E90" s="70">
        <v>2022</v>
      </c>
      <c r="F90" s="70" t="s">
        <v>161</v>
      </c>
      <c r="G90" s="70" t="s">
        <v>1754</v>
      </c>
      <c r="H90" s="70" t="s">
        <v>1755</v>
      </c>
      <c r="I90" s="148"/>
      <c r="J90" s="71">
        <v>265.70101177014106</v>
      </c>
      <c r="K90" s="71">
        <v>11.604875430953292</v>
      </c>
      <c r="L90" s="71">
        <v>72.47567344417584</v>
      </c>
      <c r="M90" s="71">
        <v>169.03451720100801</v>
      </c>
      <c r="N90" s="71">
        <v>154.44368427978355</v>
      </c>
      <c r="O90" s="71">
        <v>123.84468754220755</v>
      </c>
      <c r="P90" s="71">
        <v>115.05714670638282</v>
      </c>
      <c r="Q90" s="71">
        <v>7.9292379571216873</v>
      </c>
      <c r="R90" s="71">
        <v>1.3460279419419892</v>
      </c>
      <c r="S90" s="71">
        <v>13.88112957916921</v>
      </c>
      <c r="T90" s="72"/>
      <c r="U90" s="71">
        <v>44224214</v>
      </c>
      <c r="V90" s="71">
        <v>5252</v>
      </c>
      <c r="W90" s="71">
        <v>1091</v>
      </c>
      <c r="X90" s="71">
        <v>49713</v>
      </c>
      <c r="Y90" s="71">
        <v>61931</v>
      </c>
      <c r="Z90" s="71">
        <v>86574</v>
      </c>
      <c r="AA90" s="71">
        <v>25139</v>
      </c>
      <c r="AB90" s="71">
        <v>134691</v>
      </c>
      <c r="AC90" s="71">
        <v>234386.99999999994</v>
      </c>
      <c r="AD90" s="71">
        <v>13.88112957916921</v>
      </c>
      <c r="AE90" s="72"/>
      <c r="AF90" s="71">
        <v>523511732.75414747</v>
      </c>
      <c r="AG90" s="71">
        <v>8671337.4359780326</v>
      </c>
      <c r="AH90" s="71">
        <v>15463082.168836525</v>
      </c>
      <c r="AI90" s="71">
        <v>275214361.70603979</v>
      </c>
      <c r="AJ90" s="71">
        <v>288526985.83007741</v>
      </c>
      <c r="AK90" s="71">
        <v>0</v>
      </c>
      <c r="AL90" s="71">
        <v>0</v>
      </c>
      <c r="AM90" s="71">
        <v>17392284.4109888</v>
      </c>
      <c r="AN90" s="71">
        <v>0</v>
      </c>
      <c r="AO90" s="71">
        <v>0</v>
      </c>
      <c r="AP90" s="71">
        <v>1128779784.3060679</v>
      </c>
      <c r="AQ90" s="72"/>
      <c r="AR90" s="71">
        <v>6203</v>
      </c>
      <c r="AS90" s="71">
        <v>1941</v>
      </c>
      <c r="AT90" s="71">
        <v>1</v>
      </c>
      <c r="AU90" s="71">
        <v>0</v>
      </c>
      <c r="AV90" s="71">
        <v>0</v>
      </c>
      <c r="AW90" s="71">
        <v>0</v>
      </c>
      <c r="AX90" s="71"/>
      <c r="AY90" s="72"/>
      <c r="AZ90" s="71">
        <v>30718.462999999996</v>
      </c>
      <c r="BA90" s="71">
        <v>113268.44999999958</v>
      </c>
      <c r="BB90" s="71">
        <v>1200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1774</v>
      </c>
      <c r="B91" s="70">
        <v>34</v>
      </c>
      <c r="C91" s="70">
        <v>20</v>
      </c>
      <c r="D91" s="70">
        <v>2</v>
      </c>
      <c r="E91" s="70">
        <v>2023</v>
      </c>
      <c r="F91" s="70" t="s">
        <v>1539</v>
      </c>
      <c r="G91" s="70" t="s">
        <v>1754</v>
      </c>
      <c r="H91" s="70" t="s">
        <v>1755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6497</v>
      </c>
      <c r="AS91" s="71">
        <v>1967</v>
      </c>
      <c r="AT91" s="71">
        <v>1</v>
      </c>
      <c r="AU91" s="71">
        <v>0</v>
      </c>
      <c r="AV91" s="71">
        <v>0</v>
      </c>
      <c r="AW91" s="71">
        <v>0</v>
      </c>
      <c r="AX91" s="71"/>
      <c r="AY91" s="72"/>
      <c r="AZ91" s="71">
        <v>32458.20300000011</v>
      </c>
      <c r="BA91" s="71">
        <v>114950.94999999958</v>
      </c>
      <c r="BB91" s="71">
        <v>1200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1775</v>
      </c>
      <c r="B92" s="70">
        <v>34</v>
      </c>
      <c r="C92" s="70">
        <v>21</v>
      </c>
      <c r="D92" s="70">
        <v>2</v>
      </c>
      <c r="E92" s="70">
        <v>2024</v>
      </c>
      <c r="F92" s="70" t="s">
        <v>1558</v>
      </c>
      <c r="G92" s="70" t="s">
        <v>1754</v>
      </c>
      <c r="H92" s="70" t="s">
        <v>1755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1776</v>
      </c>
      <c r="B93" s="70">
        <v>35</v>
      </c>
      <c r="C93" s="70">
        <v>1</v>
      </c>
      <c r="D93" s="70">
        <v>3</v>
      </c>
      <c r="E93" s="70">
        <v>1990</v>
      </c>
      <c r="F93" s="70" t="s">
        <v>787</v>
      </c>
      <c r="G93" s="70" t="s">
        <v>1777</v>
      </c>
      <c r="H93" s="70" t="s">
        <v>1778</v>
      </c>
      <c r="I93" s="148"/>
      <c r="J93" s="71">
        <v>741.76603944998146</v>
      </c>
      <c r="K93" s="71">
        <v>7.8082076460491816</v>
      </c>
      <c r="L93" s="71">
        <v>7.5559216391880604</v>
      </c>
      <c r="M93" s="71">
        <v>64.515335879594815</v>
      </c>
      <c r="N93" s="71">
        <v>118.5972883497263</v>
      </c>
      <c r="O93" s="71">
        <v>106.28679093045621</v>
      </c>
      <c r="P93" s="71">
        <v>90.407730928453731</v>
      </c>
      <c r="Q93" s="71">
        <v>8.1595244426689604</v>
      </c>
      <c r="R93" s="71">
        <v>0</v>
      </c>
      <c r="S93" s="71">
        <v>8.860262677225057</v>
      </c>
      <c r="T93" s="72"/>
      <c r="U93" s="71">
        <v>63129364</v>
      </c>
      <c r="V93" s="71">
        <v>2922</v>
      </c>
      <c r="W93" s="71">
        <v>87</v>
      </c>
      <c r="X93" s="71">
        <v>24532</v>
      </c>
      <c r="Y93" s="71">
        <v>37990</v>
      </c>
      <c r="Z93" s="71">
        <v>43717</v>
      </c>
      <c r="AA93" s="71">
        <v>21952</v>
      </c>
      <c r="AB93" s="71">
        <v>132483</v>
      </c>
      <c r="AC93" s="71">
        <v>0</v>
      </c>
      <c r="AD93" s="71">
        <v>8.860262677225057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1779</v>
      </c>
      <c r="B94" s="70">
        <v>36</v>
      </c>
      <c r="C94" s="70">
        <v>2</v>
      </c>
      <c r="D94" s="70">
        <v>3</v>
      </c>
      <c r="E94" s="70">
        <v>2005</v>
      </c>
      <c r="F94" s="70" t="s">
        <v>789</v>
      </c>
      <c r="G94" s="70" t="s">
        <v>1777</v>
      </c>
      <c r="H94" s="70" t="s">
        <v>1778</v>
      </c>
      <c r="I94" s="148"/>
      <c r="J94" s="71">
        <v>601.86479676290003</v>
      </c>
      <c r="K94" s="71">
        <v>6.7421946248669791</v>
      </c>
      <c r="L94" s="71">
        <v>11.57431448404742</v>
      </c>
      <c r="M94" s="71">
        <v>157.12864014796901</v>
      </c>
      <c r="N94" s="71">
        <v>171.005439979426</v>
      </c>
      <c r="O94" s="71">
        <v>152.49196724678939</v>
      </c>
      <c r="P94" s="71">
        <v>94.448358007898733</v>
      </c>
      <c r="Q94" s="71">
        <v>7.9836558315548398</v>
      </c>
      <c r="R94" s="71">
        <v>0</v>
      </c>
      <c r="S94" s="71">
        <v>9.7747620599999987</v>
      </c>
      <c r="T94" s="72"/>
      <c r="U94" s="71">
        <v>61176597</v>
      </c>
      <c r="V94" s="71">
        <v>2942</v>
      </c>
      <c r="W94" s="71">
        <v>153</v>
      </c>
      <c r="X94" s="71">
        <v>31711</v>
      </c>
      <c r="Y94" s="71">
        <v>46514</v>
      </c>
      <c r="Z94" s="71">
        <v>72581</v>
      </c>
      <c r="AA94" s="71">
        <v>18782</v>
      </c>
      <c r="AB94" s="71">
        <v>135513</v>
      </c>
      <c r="AC94" s="71">
        <v>0</v>
      </c>
      <c r="AD94" s="71">
        <v>9.7747620599999987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1780</v>
      </c>
      <c r="B95" s="70">
        <v>37</v>
      </c>
      <c r="C95" s="70">
        <v>3</v>
      </c>
      <c r="D95" s="70">
        <v>3</v>
      </c>
      <c r="E95" s="70">
        <v>2006</v>
      </c>
      <c r="F95" s="70" t="s">
        <v>790</v>
      </c>
      <c r="G95" s="70" t="s">
        <v>1777</v>
      </c>
      <c r="H95" s="70" t="s">
        <v>1778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1781</v>
      </c>
      <c r="B96" s="70">
        <v>38</v>
      </c>
      <c r="C96" s="70">
        <v>4</v>
      </c>
      <c r="D96" s="70">
        <v>3</v>
      </c>
      <c r="E96" s="70">
        <v>2007</v>
      </c>
      <c r="F96" s="70" t="s">
        <v>791</v>
      </c>
      <c r="G96" s="70" t="s">
        <v>1777</v>
      </c>
      <c r="H96" s="70" t="s">
        <v>1778</v>
      </c>
      <c r="I96" s="148"/>
      <c r="J96" s="71">
        <v>791.63911767212483</v>
      </c>
      <c r="K96" s="71">
        <v>7.4933483092183168</v>
      </c>
      <c r="L96" s="71">
        <v>13.22784843087064</v>
      </c>
      <c r="M96" s="71">
        <v>166.98226023345589</v>
      </c>
      <c r="N96" s="71">
        <v>168.4029884229771</v>
      </c>
      <c r="O96" s="71">
        <v>148.65864251137651</v>
      </c>
      <c r="P96" s="71">
        <v>94.383465568197423</v>
      </c>
      <c r="Q96" s="71">
        <v>8.4368021523389896</v>
      </c>
      <c r="R96" s="71">
        <v>0</v>
      </c>
      <c r="S96" s="71">
        <v>7.4004518009999991</v>
      </c>
      <c r="T96" s="72"/>
      <c r="U96" s="71">
        <v>96028040</v>
      </c>
      <c r="V96" s="71">
        <v>3276</v>
      </c>
      <c r="W96" s="71">
        <v>150</v>
      </c>
      <c r="X96" s="71">
        <v>36885</v>
      </c>
      <c r="Y96" s="71">
        <v>47639</v>
      </c>
      <c r="Z96" s="71">
        <v>73555</v>
      </c>
      <c r="AA96" s="71">
        <v>18483</v>
      </c>
      <c r="AB96" s="71">
        <v>135632</v>
      </c>
      <c r="AC96" s="71">
        <v>0</v>
      </c>
      <c r="AD96" s="71">
        <v>7.4004518009999991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1782</v>
      </c>
      <c r="B97" s="70">
        <v>39</v>
      </c>
      <c r="C97" s="70">
        <v>5</v>
      </c>
      <c r="D97" s="70">
        <v>3</v>
      </c>
      <c r="E97" s="70">
        <v>2008</v>
      </c>
      <c r="F97" s="70" t="s">
        <v>792</v>
      </c>
      <c r="G97" s="70" t="s">
        <v>1777</v>
      </c>
      <c r="H97" s="70" t="s">
        <v>1778</v>
      </c>
      <c r="I97" s="148"/>
      <c r="J97" s="71">
        <v>644.54514176602856</v>
      </c>
      <c r="K97" s="71">
        <v>5.5959132068601951</v>
      </c>
      <c r="L97" s="71">
        <v>11.787488592418439</v>
      </c>
      <c r="M97" s="71">
        <v>166.50319744724061</v>
      </c>
      <c r="N97" s="71">
        <v>167.21581983323031</v>
      </c>
      <c r="O97" s="71">
        <v>144.27004873798049</v>
      </c>
      <c r="P97" s="71">
        <v>91.807171649112547</v>
      </c>
      <c r="Q97" s="71">
        <v>8.2526077298994505</v>
      </c>
      <c r="R97" s="71">
        <v>0</v>
      </c>
      <c r="S97" s="71">
        <v>8.4018529575500001</v>
      </c>
      <c r="T97" s="72"/>
      <c r="U97" s="71">
        <v>83322182</v>
      </c>
      <c r="V97" s="71">
        <v>3276</v>
      </c>
      <c r="W97" s="71">
        <v>150</v>
      </c>
      <c r="X97" s="71">
        <v>36885</v>
      </c>
      <c r="Y97" s="71">
        <v>47827</v>
      </c>
      <c r="Z97" s="71">
        <v>73889</v>
      </c>
      <c r="AA97" s="71">
        <v>17999</v>
      </c>
      <c r="AB97" s="71">
        <v>134853</v>
      </c>
      <c r="AC97" s="71">
        <v>0</v>
      </c>
      <c r="AD97" s="71">
        <v>8.4018529575500001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1783</v>
      </c>
      <c r="B98" s="70">
        <v>40</v>
      </c>
      <c r="C98" s="70">
        <v>6</v>
      </c>
      <c r="D98" s="70">
        <v>3</v>
      </c>
      <c r="E98" s="70">
        <v>2009</v>
      </c>
      <c r="F98" s="70" t="s">
        <v>176</v>
      </c>
      <c r="G98" s="70" t="s">
        <v>1777</v>
      </c>
      <c r="H98" s="70" t="s">
        <v>1778</v>
      </c>
      <c r="I98" s="148"/>
      <c r="J98" s="71">
        <v>710.92481501532995</v>
      </c>
      <c r="K98" s="71">
        <v>5.2041087591024224</v>
      </c>
      <c r="L98" s="71">
        <v>17.89937743298211</v>
      </c>
      <c r="M98" s="71">
        <v>174.2418958130294</v>
      </c>
      <c r="N98" s="71">
        <v>163.81692320712429</v>
      </c>
      <c r="O98" s="71">
        <v>146.92662997244719</v>
      </c>
      <c r="P98" s="71">
        <v>88.254699530645695</v>
      </c>
      <c r="Q98" s="71">
        <v>7.8717757041742402</v>
      </c>
      <c r="R98" s="71">
        <v>0</v>
      </c>
      <c r="S98" s="71">
        <v>7.4666871564600008</v>
      </c>
      <c r="T98" s="72"/>
      <c r="U98" s="71">
        <v>72250177</v>
      </c>
      <c r="V98" s="71">
        <v>3201</v>
      </c>
      <c r="W98" s="71">
        <v>387</v>
      </c>
      <c r="X98" s="71">
        <v>40835</v>
      </c>
      <c r="Y98" s="71">
        <v>48405</v>
      </c>
      <c r="Z98" s="71">
        <v>74275</v>
      </c>
      <c r="AA98" s="71">
        <v>17763</v>
      </c>
      <c r="AB98" s="71">
        <v>135028</v>
      </c>
      <c r="AC98" s="71">
        <v>0</v>
      </c>
      <c r="AD98" s="71">
        <v>7.4666871564600008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470.14</v>
      </c>
      <c r="BK98" s="71">
        <v>0</v>
      </c>
      <c r="BL98" s="71">
        <v>32.497</v>
      </c>
      <c r="BM98" s="71">
        <v>0</v>
      </c>
      <c r="BN98" s="72"/>
      <c r="BO98" s="71">
        <v>0</v>
      </c>
      <c r="BP98" s="71">
        <v>0</v>
      </c>
      <c r="BQ98" s="71">
        <v>19</v>
      </c>
      <c r="BR98" s="71">
        <v>0</v>
      </c>
      <c r="BS98" s="71">
        <v>6</v>
      </c>
      <c r="BT98" s="71">
        <v>0</v>
      </c>
      <c r="BU98"/>
      <c r="BV98" s="70">
        <v>494.851</v>
      </c>
      <c r="BW98" s="70">
        <v>0</v>
      </c>
      <c r="BX98" s="70">
        <v>0</v>
      </c>
      <c r="BY98" s="70">
        <v>0</v>
      </c>
      <c r="BZ98" s="70">
        <v>4.0110000000000001</v>
      </c>
      <c r="CA98" s="70">
        <v>0</v>
      </c>
      <c r="CB98" s="70">
        <v>3.7749999999999999</v>
      </c>
      <c r="CC98" s="70">
        <v>0</v>
      </c>
      <c r="CD98" s="70">
        <v>0</v>
      </c>
    </row>
    <row r="99" spans="1:82">
      <c r="A99" s="70" t="s">
        <v>1784</v>
      </c>
      <c r="B99" s="70">
        <v>41</v>
      </c>
      <c r="C99" s="70">
        <v>7</v>
      </c>
      <c r="D99" s="70">
        <v>3</v>
      </c>
      <c r="E99" s="70">
        <v>2010</v>
      </c>
      <c r="F99" s="70" t="s">
        <v>177</v>
      </c>
      <c r="G99" s="70" t="s">
        <v>1777</v>
      </c>
      <c r="H99" s="70" t="s">
        <v>1778</v>
      </c>
      <c r="I99" s="148"/>
      <c r="J99" s="71">
        <v>774.39318896004386</v>
      </c>
      <c r="K99" s="71">
        <v>5.5522289939580292</v>
      </c>
      <c r="L99" s="71">
        <v>16.885040698775871</v>
      </c>
      <c r="M99" s="71">
        <v>178.88037437916529</v>
      </c>
      <c r="N99" s="71">
        <v>182.43650533030751</v>
      </c>
      <c r="O99" s="71">
        <v>146.42819672493749</v>
      </c>
      <c r="P99" s="71">
        <v>88.487103131935399</v>
      </c>
      <c r="Q99" s="71">
        <v>8.2329722621893797</v>
      </c>
      <c r="R99" s="71">
        <v>0</v>
      </c>
      <c r="S99" s="71">
        <v>7.1824816730899999</v>
      </c>
      <c r="T99" s="72"/>
      <c r="U99" s="71">
        <v>79732652</v>
      </c>
      <c r="V99" s="71">
        <v>3201</v>
      </c>
      <c r="W99" s="71">
        <v>387</v>
      </c>
      <c r="X99" s="71">
        <v>40835</v>
      </c>
      <c r="Y99" s="71">
        <v>49103</v>
      </c>
      <c r="Z99" s="71">
        <v>74367</v>
      </c>
      <c r="AA99" s="71">
        <v>17365</v>
      </c>
      <c r="AB99" s="71">
        <v>135324</v>
      </c>
      <c r="AC99" s="71">
        <v>0</v>
      </c>
      <c r="AD99" s="71">
        <v>7.1824816730899999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505.46800000000002</v>
      </c>
      <c r="BK99" s="71">
        <v>0</v>
      </c>
      <c r="BL99" s="71">
        <v>23.834</v>
      </c>
      <c r="BM99" s="71">
        <v>0</v>
      </c>
      <c r="BN99" s="72"/>
      <c r="BO99" s="71">
        <v>0</v>
      </c>
      <c r="BP99" s="71">
        <v>0</v>
      </c>
      <c r="BQ99" s="71">
        <v>20</v>
      </c>
      <c r="BR99" s="71">
        <v>0</v>
      </c>
      <c r="BS99" s="71">
        <v>5</v>
      </c>
      <c r="BT99" s="71">
        <v>0</v>
      </c>
      <c r="BU99"/>
      <c r="BV99" s="70">
        <v>523.12599999999998</v>
      </c>
      <c r="BW99" s="70">
        <v>0</v>
      </c>
      <c r="BX99" s="70">
        <v>0</v>
      </c>
      <c r="BY99" s="70">
        <v>0</v>
      </c>
      <c r="BZ99" s="70">
        <v>3.6640000000000001</v>
      </c>
      <c r="CA99" s="70">
        <v>0</v>
      </c>
      <c r="CB99" s="70">
        <v>2.512</v>
      </c>
      <c r="CC99" s="70">
        <v>0</v>
      </c>
      <c r="CD99" s="70">
        <v>0</v>
      </c>
    </row>
    <row r="100" spans="1:82">
      <c r="A100" s="70" t="s">
        <v>1785</v>
      </c>
      <c r="B100" s="70">
        <v>42</v>
      </c>
      <c r="C100" s="70">
        <v>8</v>
      </c>
      <c r="D100" s="70">
        <v>3</v>
      </c>
      <c r="E100" s="70">
        <v>2011</v>
      </c>
      <c r="F100" s="70" t="s">
        <v>178</v>
      </c>
      <c r="G100" s="70" t="s">
        <v>1777</v>
      </c>
      <c r="H100" s="70" t="s">
        <v>1778</v>
      </c>
      <c r="I100" s="148"/>
      <c r="J100" s="71">
        <v>650.45638691385807</v>
      </c>
      <c r="K100" s="71">
        <v>7.5397135487327294</v>
      </c>
      <c r="L100" s="71">
        <v>17.53332117255281</v>
      </c>
      <c r="M100" s="71">
        <v>193.73155734346361</v>
      </c>
      <c r="N100" s="71">
        <v>186.3283371621404</v>
      </c>
      <c r="O100" s="71">
        <v>145.19556177413332</v>
      </c>
      <c r="P100" s="71">
        <v>85.014503942158996</v>
      </c>
      <c r="Q100" s="71">
        <v>9.5196560747480898</v>
      </c>
      <c r="R100" s="71">
        <v>0</v>
      </c>
      <c r="S100" s="71">
        <v>7.9015132817600007</v>
      </c>
      <c r="T100" s="72"/>
      <c r="U100" s="71">
        <v>65940573</v>
      </c>
      <c r="V100" s="71">
        <v>3201</v>
      </c>
      <c r="W100" s="71">
        <v>387</v>
      </c>
      <c r="X100" s="71">
        <v>40835</v>
      </c>
      <c r="Y100" s="71">
        <v>49790</v>
      </c>
      <c r="Z100" s="71">
        <v>75343</v>
      </c>
      <c r="AA100" s="71">
        <v>17180</v>
      </c>
      <c r="AB100" s="71">
        <v>135652</v>
      </c>
      <c r="AC100" s="71">
        <v>0</v>
      </c>
      <c r="AD100" s="71">
        <v>7.9015132817600007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498.82400000000001</v>
      </c>
      <c r="BK100" s="71">
        <v>0</v>
      </c>
      <c r="BL100" s="71">
        <v>30.797999999999998</v>
      </c>
      <c r="BM100" s="71">
        <v>0</v>
      </c>
      <c r="BN100" s="72"/>
      <c r="BO100" s="71">
        <v>0</v>
      </c>
      <c r="BP100" s="71">
        <v>0</v>
      </c>
      <c r="BQ100" s="71">
        <v>19</v>
      </c>
      <c r="BR100" s="71">
        <v>0</v>
      </c>
      <c r="BS100" s="71">
        <v>7</v>
      </c>
      <c r="BT100" s="71">
        <v>0</v>
      </c>
      <c r="BU100"/>
      <c r="BV100" s="70">
        <v>523.90200000000004</v>
      </c>
      <c r="BW100" s="70">
        <v>0</v>
      </c>
      <c r="BX100" s="70">
        <v>5.72</v>
      </c>
      <c r="BY100" s="70">
        <v>0</v>
      </c>
      <c r="BZ100" s="70">
        <v>0</v>
      </c>
      <c r="CA100" s="70">
        <v>0</v>
      </c>
      <c r="CB100" s="70">
        <v>0</v>
      </c>
      <c r="CC100" s="70">
        <v>0</v>
      </c>
      <c r="CD100" s="70">
        <v>0</v>
      </c>
    </row>
    <row r="101" spans="1:82">
      <c r="A101" s="70" t="s">
        <v>1786</v>
      </c>
      <c r="B101" s="70">
        <v>43</v>
      </c>
      <c r="C101" s="70">
        <v>9</v>
      </c>
      <c r="D101" s="70">
        <v>3</v>
      </c>
      <c r="E101" s="70">
        <v>2012</v>
      </c>
      <c r="F101" s="70" t="s">
        <v>179</v>
      </c>
      <c r="G101" s="70" t="s">
        <v>1777</v>
      </c>
      <c r="H101" s="70" t="s">
        <v>1778</v>
      </c>
      <c r="I101" s="148"/>
      <c r="J101" s="71">
        <v>827.75222025140386</v>
      </c>
      <c r="K101" s="71">
        <v>6.7427541606920798</v>
      </c>
      <c r="L101" s="71">
        <v>17.079507343303131</v>
      </c>
      <c r="M101" s="71">
        <v>204.66978630641631</v>
      </c>
      <c r="N101" s="71">
        <v>195.27160797065531</v>
      </c>
      <c r="O101" s="71">
        <v>145.4429924414039</v>
      </c>
      <c r="P101" s="71">
        <v>84.373480013204457</v>
      </c>
      <c r="Q101" s="71">
        <v>10.5370366722022</v>
      </c>
      <c r="R101" s="71">
        <v>0</v>
      </c>
      <c r="S101" s="71">
        <v>7.5332058908500006</v>
      </c>
      <c r="T101" s="72"/>
      <c r="U101" s="71">
        <v>90355294</v>
      </c>
      <c r="V101" s="71">
        <v>3201</v>
      </c>
      <c r="W101" s="71">
        <v>387</v>
      </c>
      <c r="X101" s="71">
        <v>40835</v>
      </c>
      <c r="Y101" s="71">
        <v>51618</v>
      </c>
      <c r="Z101" s="71">
        <v>76070</v>
      </c>
      <c r="AA101" s="71">
        <v>16954</v>
      </c>
      <c r="AB101" s="71">
        <v>138198</v>
      </c>
      <c r="AC101" s="71">
        <v>0</v>
      </c>
      <c r="AD101" s="71">
        <v>7.5332058908500006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489.65199999999999</v>
      </c>
      <c r="BK101" s="71">
        <v>0</v>
      </c>
      <c r="BL101" s="71">
        <v>29.941000000000003</v>
      </c>
      <c r="BM101" s="71">
        <v>0</v>
      </c>
      <c r="BN101" s="72"/>
      <c r="BO101" s="71">
        <v>0</v>
      </c>
      <c r="BP101" s="71">
        <v>0</v>
      </c>
      <c r="BQ101" s="71">
        <v>19</v>
      </c>
      <c r="BR101" s="71">
        <v>0</v>
      </c>
      <c r="BS101" s="71">
        <v>6</v>
      </c>
      <c r="BT101" s="71">
        <v>0</v>
      </c>
      <c r="BU101"/>
      <c r="BV101" s="70">
        <v>513.57399999999996</v>
      </c>
      <c r="BW101" s="70">
        <v>0</v>
      </c>
      <c r="BX101" s="70">
        <v>6.0190000000000001</v>
      </c>
      <c r="BY101" s="70">
        <v>0</v>
      </c>
      <c r="BZ101" s="70">
        <v>0</v>
      </c>
      <c r="CA101" s="70">
        <v>0</v>
      </c>
      <c r="CB101" s="70">
        <v>0</v>
      </c>
      <c r="CC101" s="70">
        <v>0</v>
      </c>
      <c r="CD101" s="70">
        <v>0</v>
      </c>
    </row>
    <row r="102" spans="1:82">
      <c r="A102" s="70" t="s">
        <v>1787</v>
      </c>
      <c r="B102" s="70">
        <v>44</v>
      </c>
      <c r="C102" s="70">
        <v>10</v>
      </c>
      <c r="D102" s="70">
        <v>3</v>
      </c>
      <c r="E102" s="70">
        <v>2013</v>
      </c>
      <c r="F102" s="70" t="s">
        <v>180</v>
      </c>
      <c r="G102" s="1064" t="s">
        <v>1777</v>
      </c>
      <c r="H102" s="70" t="s">
        <v>1778</v>
      </c>
      <c r="I102" s="148"/>
      <c r="J102" s="71">
        <v>868.72597844323252</v>
      </c>
      <c r="K102" s="71">
        <v>5.7298643528380913</v>
      </c>
      <c r="L102" s="71">
        <v>15.75957483206464</v>
      </c>
      <c r="M102" s="71">
        <v>203.76219568849041</v>
      </c>
      <c r="N102" s="71">
        <v>178.0106808208003</v>
      </c>
      <c r="O102" s="71">
        <v>141.47248480184106</v>
      </c>
      <c r="P102" s="71">
        <v>84.366701242977115</v>
      </c>
      <c r="Q102" s="71">
        <v>10.7246371859425</v>
      </c>
      <c r="R102" s="71">
        <v>0</v>
      </c>
      <c r="S102" s="71">
        <v>7.9416838076999996</v>
      </c>
      <c r="T102" s="72"/>
      <c r="U102" s="71">
        <v>97814806</v>
      </c>
      <c r="V102" s="71">
        <v>3201</v>
      </c>
      <c r="W102" s="71">
        <v>387</v>
      </c>
      <c r="X102" s="71">
        <v>40835</v>
      </c>
      <c r="Y102" s="71">
        <v>52073</v>
      </c>
      <c r="Z102" s="71">
        <v>77297</v>
      </c>
      <c r="AA102" s="71">
        <v>16889</v>
      </c>
      <c r="AB102" s="71">
        <v>138642</v>
      </c>
      <c r="AC102" s="71">
        <v>0</v>
      </c>
      <c r="AD102" s="71">
        <v>7.9416838076999996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532.197</v>
      </c>
      <c r="BK102" s="71">
        <v>0</v>
      </c>
      <c r="BL102" s="71">
        <v>22.416999999999998</v>
      </c>
      <c r="BM102" s="71">
        <v>0</v>
      </c>
      <c r="BN102" s="72"/>
      <c r="BO102" s="71">
        <v>0</v>
      </c>
      <c r="BP102" s="71">
        <v>0</v>
      </c>
      <c r="BQ102" s="71">
        <v>18</v>
      </c>
      <c r="BR102" s="71">
        <v>0</v>
      </c>
      <c r="BS102" s="71">
        <v>5</v>
      </c>
      <c r="BT102" s="71">
        <v>0</v>
      </c>
      <c r="BU102"/>
      <c r="BV102" s="70">
        <v>510.44900000000001</v>
      </c>
      <c r="BW102" s="70">
        <v>0</v>
      </c>
      <c r="BX102" s="70">
        <v>6.88</v>
      </c>
      <c r="BY102" s="70">
        <v>0</v>
      </c>
      <c r="BZ102" s="70">
        <v>37.284999999999997</v>
      </c>
      <c r="CA102" s="70">
        <v>0</v>
      </c>
      <c r="CB102" s="70">
        <v>0</v>
      </c>
      <c r="CC102" s="70">
        <v>0</v>
      </c>
      <c r="CD102" s="70">
        <v>0</v>
      </c>
    </row>
    <row r="103" spans="1:82">
      <c r="A103" s="70" t="s">
        <v>1788</v>
      </c>
      <c r="B103" s="70">
        <v>45</v>
      </c>
      <c r="C103" s="70">
        <v>11</v>
      </c>
      <c r="D103" s="70">
        <v>3</v>
      </c>
      <c r="E103" s="70">
        <v>2014</v>
      </c>
      <c r="F103" s="70" t="s">
        <v>181</v>
      </c>
      <c r="G103" s="1064" t="s">
        <v>1777</v>
      </c>
      <c r="H103" s="70" t="s">
        <v>1778</v>
      </c>
      <c r="I103" s="148"/>
      <c r="J103" s="71">
        <v>684.60292420350163</v>
      </c>
      <c r="K103" s="71">
        <v>6.3731891492972137</v>
      </c>
      <c r="L103" s="71">
        <v>28.646119150972648</v>
      </c>
      <c r="M103" s="71">
        <v>205.82271584394729</v>
      </c>
      <c r="N103" s="71">
        <v>171.95387280211671</v>
      </c>
      <c r="O103" s="71">
        <v>135.26357552060986</v>
      </c>
      <c r="P103" s="71">
        <v>83.971685847063313</v>
      </c>
      <c r="Q103" s="71">
        <v>10.2810413651634</v>
      </c>
      <c r="R103" s="71">
        <v>0</v>
      </c>
      <c r="S103" s="71">
        <v>8.6762661623399993</v>
      </c>
      <c r="T103" s="72"/>
      <c r="U103" s="71">
        <v>84172433</v>
      </c>
      <c r="V103" s="71">
        <v>3084</v>
      </c>
      <c r="W103" s="71">
        <v>601</v>
      </c>
      <c r="X103" s="71">
        <v>44188</v>
      </c>
      <c r="Y103" s="71">
        <v>52457</v>
      </c>
      <c r="Z103" s="71">
        <v>77838</v>
      </c>
      <c r="AA103" s="71">
        <v>16723</v>
      </c>
      <c r="AB103" s="71">
        <v>138526</v>
      </c>
      <c r="AC103" s="71">
        <v>0</v>
      </c>
      <c r="AD103" s="71">
        <v>8.6762661623399993</v>
      </c>
      <c r="AE103" s="72"/>
      <c r="AF103" s="71"/>
      <c r="AG103" s="71"/>
      <c r="AH103" s="71"/>
      <c r="AI103" s="71"/>
      <c r="AJ103" s="71"/>
      <c r="AK103" s="71"/>
      <c r="AL103" s="71"/>
      <c r="AM103" s="71"/>
      <c r="AN103" s="71"/>
      <c r="AO103" s="71"/>
      <c r="AP103" s="71"/>
      <c r="AQ103" s="72"/>
      <c r="AR103" s="71">
        <v>2826</v>
      </c>
      <c r="AS103" s="71">
        <v>562</v>
      </c>
      <c r="AT103" s="71">
        <v>0</v>
      </c>
      <c r="AU103" s="71">
        <v>0</v>
      </c>
      <c r="AV103" s="71">
        <v>0</v>
      </c>
      <c r="AW103" s="71">
        <v>1</v>
      </c>
      <c r="AX103" s="71"/>
      <c r="AY103" s="72"/>
      <c r="AZ103" s="71">
        <v>11779.6</v>
      </c>
      <c r="BA103" s="71">
        <v>21669.4</v>
      </c>
      <c r="BB103" s="71">
        <v>0</v>
      </c>
      <c r="BC103" s="71">
        <v>0</v>
      </c>
      <c r="BD103" s="71">
        <v>0</v>
      </c>
      <c r="BE103" s="71">
        <v>1365</v>
      </c>
      <c r="BF103" s="71"/>
      <c r="BG103" s="72"/>
      <c r="BH103" s="71">
        <v>0</v>
      </c>
      <c r="BI103" s="71">
        <v>0</v>
      </c>
      <c r="BJ103" s="71">
        <v>551.399</v>
      </c>
      <c r="BK103" s="71">
        <v>0</v>
      </c>
      <c r="BL103" s="71">
        <v>28.129999999999995</v>
      </c>
      <c r="BM103" s="71">
        <v>0</v>
      </c>
      <c r="BN103" s="72"/>
      <c r="BO103" s="71">
        <v>0</v>
      </c>
      <c r="BP103" s="71">
        <v>0</v>
      </c>
      <c r="BQ103" s="71">
        <v>18</v>
      </c>
      <c r="BR103" s="71">
        <v>0</v>
      </c>
      <c r="BS103" s="71">
        <v>6</v>
      </c>
      <c r="BT103" s="71">
        <v>0</v>
      </c>
      <c r="BU103"/>
      <c r="BV103" s="70">
        <v>532.74800000000005</v>
      </c>
      <c r="BW103" s="70">
        <v>0</v>
      </c>
      <c r="BX103" s="70">
        <v>6.891</v>
      </c>
      <c r="BY103" s="70">
        <v>0</v>
      </c>
      <c r="BZ103" s="70">
        <v>39.89</v>
      </c>
      <c r="CA103" s="70">
        <v>0</v>
      </c>
      <c r="CB103" s="70">
        <v>0</v>
      </c>
      <c r="CC103" s="70">
        <v>0</v>
      </c>
      <c r="CD103" s="70">
        <v>0</v>
      </c>
    </row>
    <row r="104" spans="1:82">
      <c r="A104" s="70" t="s">
        <v>1789</v>
      </c>
      <c r="B104" s="70">
        <v>46</v>
      </c>
      <c r="C104" s="70">
        <v>12</v>
      </c>
      <c r="D104" s="70">
        <v>3</v>
      </c>
      <c r="E104" s="70">
        <v>2015</v>
      </c>
      <c r="F104" s="70" t="s">
        <v>182</v>
      </c>
      <c r="G104" s="70" t="s">
        <v>1777</v>
      </c>
      <c r="H104" s="70" t="s">
        <v>1778</v>
      </c>
      <c r="I104" s="148"/>
      <c r="J104" s="71">
        <v>631.749661669489</v>
      </c>
      <c r="K104" s="71">
        <v>6.1797068999678837</v>
      </c>
      <c r="L104" s="71">
        <v>33.664504976362323</v>
      </c>
      <c r="M104" s="71">
        <v>196.19954018432639</v>
      </c>
      <c r="N104" s="71">
        <v>155.83120651709751</v>
      </c>
      <c r="O104" s="71">
        <v>134.86235440737934</v>
      </c>
      <c r="P104" s="71">
        <v>83.349562806194413</v>
      </c>
      <c r="Q104" s="71">
        <v>10.032727069406199</v>
      </c>
      <c r="R104" s="71">
        <v>0</v>
      </c>
      <c r="S104" s="71">
        <v>8.7251811816</v>
      </c>
      <c r="T104" s="72"/>
      <c r="U104" s="71">
        <v>89031889</v>
      </c>
      <c r="V104" s="71">
        <v>3084</v>
      </c>
      <c r="W104" s="71">
        <v>601</v>
      </c>
      <c r="X104" s="71">
        <v>44188</v>
      </c>
      <c r="Y104" s="71">
        <v>52864</v>
      </c>
      <c r="Z104" s="71">
        <v>78354</v>
      </c>
      <c r="AA104" s="71">
        <v>16586</v>
      </c>
      <c r="AB104" s="71">
        <v>138089</v>
      </c>
      <c r="AC104" s="71">
        <v>0</v>
      </c>
      <c r="AD104" s="71">
        <v>8.7251811816</v>
      </c>
      <c r="AE104" s="72"/>
      <c r="AF104" s="71">
        <v>469793218.63558662</v>
      </c>
      <c r="AG104" s="71">
        <v>5127259.3708501766</v>
      </c>
      <c r="AH104" s="71">
        <v>6820454.7150089629</v>
      </c>
      <c r="AI104" s="71">
        <v>265582572.36125231</v>
      </c>
      <c r="AJ104" s="71">
        <v>231357975.08250651</v>
      </c>
      <c r="AK104" s="71">
        <v>0</v>
      </c>
      <c r="AL104" s="71">
        <v>0</v>
      </c>
      <c r="AM104" s="71">
        <v>18924518.188431442</v>
      </c>
      <c r="AN104" s="71">
        <v>0</v>
      </c>
      <c r="AO104" s="71">
        <v>0</v>
      </c>
      <c r="AP104" s="71">
        <v>997605998.35363603</v>
      </c>
      <c r="AQ104" s="72"/>
      <c r="AR104" s="71">
        <v>3123</v>
      </c>
      <c r="AS104" s="71">
        <v>839</v>
      </c>
      <c r="AT104" s="71">
        <v>0</v>
      </c>
      <c r="AU104" s="71">
        <v>0</v>
      </c>
      <c r="AV104" s="71">
        <v>0</v>
      </c>
      <c r="AW104" s="71">
        <v>0</v>
      </c>
      <c r="AX104" s="71"/>
      <c r="AY104" s="72"/>
      <c r="AZ104" s="71">
        <v>13245.7</v>
      </c>
      <c r="BA104" s="71">
        <v>31686.799999999999</v>
      </c>
      <c r="BB104" s="71">
        <v>0</v>
      </c>
      <c r="BC104" s="71">
        <v>0</v>
      </c>
      <c r="BD104" s="71">
        <v>0</v>
      </c>
      <c r="BE104" s="71">
        <v>0</v>
      </c>
      <c r="BF104" s="71"/>
      <c r="BG104" s="72"/>
      <c r="BH104" s="71">
        <v>0</v>
      </c>
      <c r="BI104" s="71">
        <v>0</v>
      </c>
      <c r="BJ104" s="71">
        <v>530.25199999999995</v>
      </c>
      <c r="BK104" s="71">
        <v>0</v>
      </c>
      <c r="BL104" s="71">
        <v>32.091000000000001</v>
      </c>
      <c r="BM104" s="71">
        <v>0</v>
      </c>
      <c r="BN104" s="72"/>
      <c r="BO104" s="71">
        <v>0</v>
      </c>
      <c r="BP104" s="71">
        <v>0</v>
      </c>
      <c r="BQ104" s="71">
        <v>19</v>
      </c>
      <c r="BR104" s="71">
        <v>0</v>
      </c>
      <c r="BS104" s="71">
        <v>7</v>
      </c>
      <c r="BT104" s="71">
        <v>0</v>
      </c>
      <c r="BU104"/>
      <c r="BV104" s="70">
        <v>515.59799999999996</v>
      </c>
      <c r="BW104" s="70">
        <v>0</v>
      </c>
      <c r="BX104" s="70">
        <v>7.6360000000000001</v>
      </c>
      <c r="BY104" s="70">
        <v>0</v>
      </c>
      <c r="BZ104" s="70">
        <v>39.109000000000002</v>
      </c>
      <c r="CA104" s="70">
        <v>0</v>
      </c>
      <c r="CB104" s="70">
        <v>0</v>
      </c>
      <c r="CC104" s="70">
        <v>0</v>
      </c>
      <c r="CD104" s="70">
        <v>0</v>
      </c>
    </row>
    <row r="105" spans="1:82">
      <c r="A105" s="70" t="s">
        <v>1790</v>
      </c>
      <c r="B105" s="70">
        <v>47</v>
      </c>
      <c r="C105" s="70">
        <v>13</v>
      </c>
      <c r="D105" s="70">
        <v>3</v>
      </c>
      <c r="E105" s="70">
        <v>2016</v>
      </c>
      <c r="F105" s="70" t="s">
        <v>155</v>
      </c>
      <c r="G105" s="70" t="s">
        <v>1777</v>
      </c>
      <c r="H105" s="70" t="s">
        <v>1778</v>
      </c>
      <c r="I105" s="148"/>
      <c r="J105" s="71">
        <v>874.08224195188177</v>
      </c>
      <c r="K105" s="71">
        <v>6.2191880264168509</v>
      </c>
      <c r="L105" s="71">
        <v>35.643680113367772</v>
      </c>
      <c r="M105" s="71">
        <v>170.21183040118558</v>
      </c>
      <c r="N105" s="71">
        <v>155.21377038766352</v>
      </c>
      <c r="O105" s="71">
        <v>133.65823033319171</v>
      </c>
      <c r="P105" s="71">
        <v>80.819980651165992</v>
      </c>
      <c r="Q105" s="71">
        <v>9.7404391688065139</v>
      </c>
      <c r="R105" s="71">
        <v>0</v>
      </c>
      <c r="S105" s="71">
        <v>10.14466922213</v>
      </c>
      <c r="T105" s="72"/>
      <c r="U105" s="71">
        <v>114191854</v>
      </c>
      <c r="V105" s="71">
        <v>3084</v>
      </c>
      <c r="W105" s="71">
        <v>601</v>
      </c>
      <c r="X105" s="71">
        <v>44188</v>
      </c>
      <c r="Y105" s="71">
        <v>53449</v>
      </c>
      <c r="Z105" s="71">
        <v>78609</v>
      </c>
      <c r="AA105" s="71">
        <v>16634</v>
      </c>
      <c r="AB105" s="71">
        <v>137904</v>
      </c>
      <c r="AC105" s="71">
        <v>0</v>
      </c>
      <c r="AD105" s="71">
        <v>10.14466922213</v>
      </c>
      <c r="AE105" s="72"/>
      <c r="AF105" s="71">
        <v>615433212.33601272</v>
      </c>
      <c r="AG105" s="71">
        <v>4869054.3737755166</v>
      </c>
      <c r="AH105" s="71">
        <v>5485466.7303890036</v>
      </c>
      <c r="AI105" s="71">
        <v>263312452.5117617</v>
      </c>
      <c r="AJ105" s="71">
        <v>222523548.89942351</v>
      </c>
      <c r="AK105" s="71">
        <v>0</v>
      </c>
      <c r="AL105" s="71">
        <v>0</v>
      </c>
      <c r="AM105" s="71">
        <v>18913847.51109099</v>
      </c>
      <c r="AN105" s="71">
        <v>0</v>
      </c>
      <c r="AO105" s="71">
        <v>0</v>
      </c>
      <c r="AP105" s="71">
        <v>1130537582.3624535</v>
      </c>
      <c r="AQ105" s="72"/>
      <c r="AR105" s="71">
        <v>3383</v>
      </c>
      <c r="AS105" s="71">
        <v>1031</v>
      </c>
      <c r="AT105" s="71">
        <v>0</v>
      </c>
      <c r="AU105" s="71">
        <v>0</v>
      </c>
      <c r="AV105" s="71">
        <v>0</v>
      </c>
      <c r="AW105" s="71">
        <v>0</v>
      </c>
      <c r="AX105" s="71"/>
      <c r="AY105" s="72"/>
      <c r="AZ105" s="71">
        <v>14573.6</v>
      </c>
      <c r="BA105" s="71">
        <v>38346.400000000001</v>
      </c>
      <c r="BB105" s="71">
        <v>0</v>
      </c>
      <c r="BC105" s="71">
        <v>0</v>
      </c>
      <c r="BD105" s="71">
        <v>0</v>
      </c>
      <c r="BE105" s="71">
        <v>0</v>
      </c>
      <c r="BF105" s="71"/>
      <c r="BG105" s="72"/>
      <c r="BH105" s="71">
        <v>0</v>
      </c>
      <c r="BI105" s="71">
        <v>0</v>
      </c>
      <c r="BJ105" s="71">
        <v>545.29100000000005</v>
      </c>
      <c r="BK105" s="71">
        <v>0</v>
      </c>
      <c r="BL105" s="71">
        <v>31.007999999999999</v>
      </c>
      <c r="BM105" s="71">
        <v>0</v>
      </c>
      <c r="BN105" s="72"/>
      <c r="BO105" s="71">
        <v>0</v>
      </c>
      <c r="BP105" s="71">
        <v>0</v>
      </c>
      <c r="BQ105" s="71">
        <v>17</v>
      </c>
      <c r="BR105" s="71">
        <v>0</v>
      </c>
      <c r="BS105" s="71">
        <v>7</v>
      </c>
      <c r="BT105" s="71">
        <v>0</v>
      </c>
      <c r="BU105"/>
      <c r="BV105" s="70">
        <v>530.16899999999998</v>
      </c>
      <c r="BW105" s="70">
        <v>0</v>
      </c>
      <c r="BX105" s="70">
        <v>7.64</v>
      </c>
      <c r="BY105" s="70">
        <v>0</v>
      </c>
      <c r="BZ105" s="70">
        <v>38.49</v>
      </c>
      <c r="CA105" s="70">
        <v>0</v>
      </c>
      <c r="CB105" s="70">
        <v>0</v>
      </c>
      <c r="CC105" s="70">
        <v>0</v>
      </c>
      <c r="CD105" s="70">
        <v>0</v>
      </c>
    </row>
    <row r="106" spans="1:82">
      <c r="A106" s="70" t="s">
        <v>1791</v>
      </c>
      <c r="B106" s="70">
        <v>48</v>
      </c>
      <c r="C106" s="70">
        <v>14</v>
      </c>
      <c r="D106" s="70">
        <v>3</v>
      </c>
      <c r="E106" s="70">
        <v>2017</v>
      </c>
      <c r="F106" s="70" t="s">
        <v>156</v>
      </c>
      <c r="G106" s="70" t="s">
        <v>1777</v>
      </c>
      <c r="H106" s="70" t="s">
        <v>1778</v>
      </c>
      <c r="I106" s="148"/>
      <c r="J106" s="71">
        <v>775.90872761146977</v>
      </c>
      <c r="K106" s="71">
        <v>6.3495257555935867</v>
      </c>
      <c r="L106" s="71">
        <v>33.158035799575892</v>
      </c>
      <c r="M106" s="71">
        <v>168.68482966273973</v>
      </c>
      <c r="N106" s="71">
        <v>159.97840144911294</v>
      </c>
      <c r="O106" s="71">
        <v>131.16782529397236</v>
      </c>
      <c r="P106" s="71">
        <v>80.58803566611752</v>
      </c>
      <c r="Q106" s="71">
        <v>9.3869825938729203</v>
      </c>
      <c r="R106" s="71">
        <v>0</v>
      </c>
      <c r="S106" s="71">
        <v>13.306454528800003</v>
      </c>
      <c r="T106" s="72"/>
      <c r="U106" s="71">
        <v>108002147</v>
      </c>
      <c r="V106" s="71">
        <v>3084</v>
      </c>
      <c r="W106" s="71">
        <v>601</v>
      </c>
      <c r="X106" s="71">
        <v>44188</v>
      </c>
      <c r="Y106" s="71">
        <v>53854</v>
      </c>
      <c r="Z106" s="71">
        <v>78424</v>
      </c>
      <c r="AA106" s="71">
        <v>16692</v>
      </c>
      <c r="AB106" s="71">
        <v>137432</v>
      </c>
      <c r="AC106" s="71">
        <v>0</v>
      </c>
      <c r="AD106" s="71">
        <v>13.3064545288</v>
      </c>
      <c r="AE106" s="72"/>
      <c r="AF106" s="71">
        <v>582722552.95242739</v>
      </c>
      <c r="AG106" s="71">
        <v>5039304.1183165992</v>
      </c>
      <c r="AH106" s="71">
        <v>6990539.360926412</v>
      </c>
      <c r="AI106" s="71">
        <v>267554767.24762559</v>
      </c>
      <c r="AJ106" s="71">
        <v>236720566.45637989</v>
      </c>
      <c r="AK106" s="71">
        <v>0</v>
      </c>
      <c r="AL106" s="71">
        <v>0</v>
      </c>
      <c r="AM106" s="71">
        <v>18878605.35113357</v>
      </c>
      <c r="AN106" s="71">
        <v>0</v>
      </c>
      <c r="AO106" s="71">
        <v>0</v>
      </c>
      <c r="AP106" s="71">
        <v>1117906335.4868095</v>
      </c>
      <c r="AQ106" s="72"/>
      <c r="AR106" s="71">
        <v>3618</v>
      </c>
      <c r="AS106" s="71">
        <v>1184</v>
      </c>
      <c r="AT106" s="71">
        <v>0</v>
      </c>
      <c r="AU106" s="71">
        <v>0</v>
      </c>
      <c r="AV106" s="71">
        <v>0</v>
      </c>
      <c r="AW106" s="71">
        <v>0</v>
      </c>
      <c r="AX106" s="71"/>
      <c r="AY106" s="72"/>
      <c r="AZ106" s="71">
        <v>15700.2</v>
      </c>
      <c r="BA106" s="71">
        <v>44165.900000000038</v>
      </c>
      <c r="BB106" s="71">
        <v>0</v>
      </c>
      <c r="BC106" s="71">
        <v>0</v>
      </c>
      <c r="BD106" s="71">
        <v>0</v>
      </c>
      <c r="BE106" s="71">
        <v>0</v>
      </c>
      <c r="BF106" s="71"/>
      <c r="BG106" s="72"/>
      <c r="BH106" s="71">
        <v>0</v>
      </c>
      <c r="BI106" s="71">
        <v>0</v>
      </c>
      <c r="BJ106" s="71">
        <v>547.69399999999996</v>
      </c>
      <c r="BK106" s="71">
        <v>0</v>
      </c>
      <c r="BL106" s="71">
        <v>32.604000000000006</v>
      </c>
      <c r="BM106" s="71">
        <v>0</v>
      </c>
      <c r="BN106" s="72"/>
      <c r="BO106" s="71">
        <v>0</v>
      </c>
      <c r="BP106" s="71">
        <v>0</v>
      </c>
      <c r="BQ106" s="71">
        <v>17</v>
      </c>
      <c r="BR106" s="71">
        <v>0</v>
      </c>
      <c r="BS106" s="71">
        <v>7</v>
      </c>
      <c r="BT106" s="71">
        <v>0</v>
      </c>
      <c r="BU106"/>
      <c r="BV106" s="70">
        <v>533.14499999999998</v>
      </c>
      <c r="BW106" s="70">
        <v>0</v>
      </c>
      <c r="BX106" s="70">
        <v>8.1289999999999996</v>
      </c>
      <c r="BY106" s="70">
        <v>0</v>
      </c>
      <c r="BZ106" s="70">
        <v>39.024000000000001</v>
      </c>
      <c r="CA106" s="70">
        <v>0</v>
      </c>
      <c r="CB106" s="70">
        <v>0</v>
      </c>
      <c r="CC106" s="70">
        <v>0</v>
      </c>
      <c r="CD106" s="70">
        <v>0</v>
      </c>
    </row>
    <row r="107" spans="1:82">
      <c r="A107" s="70" t="s">
        <v>1792</v>
      </c>
      <c r="B107" s="70">
        <v>49</v>
      </c>
      <c r="C107" s="70">
        <v>15</v>
      </c>
      <c r="D107" s="70">
        <v>3</v>
      </c>
      <c r="E107" s="70">
        <v>2018</v>
      </c>
      <c r="F107" s="70" t="s">
        <v>183</v>
      </c>
      <c r="G107" s="70" t="s">
        <v>1777</v>
      </c>
      <c r="H107" s="70" t="s">
        <v>1778</v>
      </c>
      <c r="I107" s="148"/>
      <c r="J107" s="71">
        <v>634.88910177518994</v>
      </c>
      <c r="K107" s="71">
        <v>5.9279177901473696</v>
      </c>
      <c r="L107" s="71">
        <v>30.877969099850709</v>
      </c>
      <c r="M107" s="71">
        <v>171.30919978939855</v>
      </c>
      <c r="N107" s="71">
        <v>146.47619341833214</v>
      </c>
      <c r="O107" s="71">
        <v>129.08913214184324</v>
      </c>
      <c r="P107" s="71">
        <v>79.585088053897991</v>
      </c>
      <c r="Q107" s="71">
        <v>8.6875474505905199</v>
      </c>
      <c r="R107" s="71">
        <v>0</v>
      </c>
      <c r="S107" s="71">
        <v>8.1530896170000009</v>
      </c>
      <c r="T107" s="72"/>
      <c r="U107" s="71">
        <v>92224112</v>
      </c>
      <c r="V107" s="71">
        <v>3084</v>
      </c>
      <c r="W107" s="71">
        <v>601</v>
      </c>
      <c r="X107" s="71">
        <v>44188</v>
      </c>
      <c r="Y107" s="71">
        <v>54358</v>
      </c>
      <c r="Z107" s="71">
        <v>78659</v>
      </c>
      <c r="AA107" s="71">
        <v>16650</v>
      </c>
      <c r="AB107" s="71">
        <v>137069</v>
      </c>
      <c r="AC107" s="71">
        <v>0</v>
      </c>
      <c r="AD107" s="71">
        <v>8.1530896170000009</v>
      </c>
      <c r="AE107" s="72"/>
      <c r="AF107" s="71">
        <v>479723789.20856673</v>
      </c>
      <c r="AG107" s="71">
        <v>4476933.6189514967</v>
      </c>
      <c r="AH107" s="71">
        <v>6592514.477712662</v>
      </c>
      <c r="AI107" s="71">
        <v>258158287.63438469</v>
      </c>
      <c r="AJ107" s="71">
        <v>214047062.7284824</v>
      </c>
      <c r="AK107" s="71">
        <v>0</v>
      </c>
      <c r="AL107" s="71">
        <v>0</v>
      </c>
      <c r="AM107" s="71">
        <v>18867700.094135001</v>
      </c>
      <c r="AN107" s="71">
        <v>0</v>
      </c>
      <c r="AO107" s="71">
        <v>0</v>
      </c>
      <c r="AP107" s="71">
        <v>981866287.7622329</v>
      </c>
      <c r="AQ107" s="72"/>
      <c r="AR107" s="71">
        <v>3838</v>
      </c>
      <c r="AS107" s="71">
        <v>1362</v>
      </c>
      <c r="AT107" s="71">
        <v>0</v>
      </c>
      <c r="AU107" s="71">
        <v>0</v>
      </c>
      <c r="AV107" s="71">
        <v>0</v>
      </c>
      <c r="AW107" s="71">
        <v>0</v>
      </c>
      <c r="AX107" s="71"/>
      <c r="AY107" s="72"/>
      <c r="AZ107" s="71">
        <v>16796.199999999997</v>
      </c>
      <c r="BA107" s="71">
        <v>49447</v>
      </c>
      <c r="BB107" s="71">
        <v>0</v>
      </c>
      <c r="BC107" s="71">
        <v>0</v>
      </c>
      <c r="BD107" s="71">
        <v>0</v>
      </c>
      <c r="BE107" s="71">
        <v>0</v>
      </c>
      <c r="BF107" s="71"/>
      <c r="BG107" s="72"/>
      <c r="BH107" s="71">
        <v>0</v>
      </c>
      <c r="BI107" s="71">
        <v>0</v>
      </c>
      <c r="BJ107" s="71">
        <v>528.81799999999998</v>
      </c>
      <c r="BK107" s="71">
        <v>0</v>
      </c>
      <c r="BL107" s="71">
        <v>34.659999999999997</v>
      </c>
      <c r="BM107" s="71">
        <v>0</v>
      </c>
      <c r="BN107" s="72"/>
      <c r="BO107" s="71">
        <v>0</v>
      </c>
      <c r="BP107" s="71">
        <v>0</v>
      </c>
      <c r="BQ107" s="71">
        <v>18</v>
      </c>
      <c r="BR107" s="71">
        <v>0</v>
      </c>
      <c r="BS107" s="71">
        <v>7</v>
      </c>
      <c r="BT107" s="71">
        <v>0</v>
      </c>
      <c r="BU107"/>
      <c r="BV107" s="70">
        <v>514.07500000000005</v>
      </c>
      <c r="BW107" s="70">
        <v>0</v>
      </c>
      <c r="BX107" s="70">
        <v>10.577999999999999</v>
      </c>
      <c r="BY107" s="70">
        <v>0</v>
      </c>
      <c r="BZ107" s="70">
        <v>38.825000000000003</v>
      </c>
      <c r="CA107" s="70">
        <v>0</v>
      </c>
      <c r="CB107" s="70">
        <v>0</v>
      </c>
      <c r="CC107" s="70">
        <v>0</v>
      </c>
      <c r="CD107" s="70">
        <v>0</v>
      </c>
    </row>
    <row r="108" spans="1:82">
      <c r="A108" s="70" t="s">
        <v>1793</v>
      </c>
      <c r="B108" s="70">
        <v>50</v>
      </c>
      <c r="C108" s="70">
        <v>16</v>
      </c>
      <c r="D108" s="70">
        <v>3</v>
      </c>
      <c r="E108" s="70">
        <v>2019</v>
      </c>
      <c r="F108" s="70" t="s">
        <v>158</v>
      </c>
      <c r="G108" s="70" t="s">
        <v>1777</v>
      </c>
      <c r="H108" s="70" t="s">
        <v>1778</v>
      </c>
      <c r="I108" s="148"/>
      <c r="J108" s="71">
        <v>522.67992951912993</v>
      </c>
      <c r="K108" s="71">
        <v>5.3186866380977253</v>
      </c>
      <c r="L108" s="71">
        <v>31.043938181289107</v>
      </c>
      <c r="M108" s="71">
        <v>163.30182480313601</v>
      </c>
      <c r="N108" s="71">
        <v>143.92172148776328</v>
      </c>
      <c r="O108" s="71">
        <v>125.78365923429267</v>
      </c>
      <c r="P108" s="71">
        <v>79.193198348980872</v>
      </c>
      <c r="Q108" s="71">
        <v>8.4359104321003802</v>
      </c>
      <c r="R108" s="71">
        <v>0</v>
      </c>
      <c r="S108" s="71">
        <v>11.339127135</v>
      </c>
      <c r="T108" s="72"/>
      <c r="U108" s="71">
        <v>79453004</v>
      </c>
      <c r="V108" s="71">
        <v>3084</v>
      </c>
      <c r="W108" s="71">
        <v>601</v>
      </c>
      <c r="X108" s="71">
        <v>44188</v>
      </c>
      <c r="Y108" s="71">
        <v>55026</v>
      </c>
      <c r="Z108" s="71">
        <v>78749</v>
      </c>
      <c r="AA108" s="71">
        <v>16444</v>
      </c>
      <c r="AB108" s="71">
        <v>136702</v>
      </c>
      <c r="AC108" s="71">
        <v>0</v>
      </c>
      <c r="AD108" s="71">
        <v>11.339127135</v>
      </c>
      <c r="AE108" s="72"/>
      <c r="AF108" s="71">
        <v>401617341.68519402</v>
      </c>
      <c r="AG108" s="71">
        <v>4316318.9818387786</v>
      </c>
      <c r="AH108" s="71">
        <v>7080895.9450101256</v>
      </c>
      <c r="AI108" s="71">
        <v>266515915.52056479</v>
      </c>
      <c r="AJ108" s="71">
        <v>234420069.61766621</v>
      </c>
      <c r="AK108" s="71">
        <v>0</v>
      </c>
      <c r="AL108" s="71">
        <v>0</v>
      </c>
      <c r="AM108" s="71">
        <v>18617783.307894971</v>
      </c>
      <c r="AN108" s="71">
        <v>0</v>
      </c>
      <c r="AO108" s="71">
        <v>0</v>
      </c>
      <c r="AP108" s="71">
        <v>932568325.05816889</v>
      </c>
      <c r="AQ108" s="72"/>
      <c r="AR108" s="71">
        <v>4070</v>
      </c>
      <c r="AS108" s="71">
        <v>1526</v>
      </c>
      <c r="AT108" s="71">
        <v>0</v>
      </c>
      <c r="AU108" s="71">
        <v>0</v>
      </c>
      <c r="AV108" s="71">
        <v>0</v>
      </c>
      <c r="AW108" s="71">
        <v>0</v>
      </c>
      <c r="AX108" s="71"/>
      <c r="AY108" s="72"/>
      <c r="AZ108" s="71">
        <v>17976.499999999971</v>
      </c>
      <c r="BA108" s="71">
        <v>54619.400000000031</v>
      </c>
      <c r="BB108" s="71">
        <v>0</v>
      </c>
      <c r="BC108" s="71">
        <v>0</v>
      </c>
      <c r="BD108" s="71">
        <v>0</v>
      </c>
      <c r="BE108" s="71">
        <v>0</v>
      </c>
      <c r="BF108" s="71"/>
      <c r="BG108" s="72"/>
      <c r="BH108" s="71">
        <v>0</v>
      </c>
      <c r="BI108" s="71">
        <v>0</v>
      </c>
      <c r="BJ108" s="71">
        <v>512.70899999999995</v>
      </c>
      <c r="BK108" s="71">
        <v>0</v>
      </c>
      <c r="BL108" s="71">
        <v>28.018000000000001</v>
      </c>
      <c r="BM108" s="71">
        <v>0</v>
      </c>
      <c r="BN108" s="72"/>
      <c r="BO108" s="71">
        <v>0</v>
      </c>
      <c r="BP108" s="71">
        <v>0</v>
      </c>
      <c r="BQ108" s="71">
        <v>18</v>
      </c>
      <c r="BR108" s="71">
        <v>0</v>
      </c>
      <c r="BS108" s="71">
        <v>6</v>
      </c>
      <c r="BT108" s="71">
        <v>0</v>
      </c>
      <c r="BU108"/>
      <c r="BV108" s="70">
        <v>492.83</v>
      </c>
      <c r="BW108" s="70">
        <v>0</v>
      </c>
      <c r="BX108" s="70">
        <v>10.359</v>
      </c>
      <c r="BY108" s="70">
        <v>0</v>
      </c>
      <c r="BZ108" s="70">
        <v>37.537999999999997</v>
      </c>
      <c r="CA108" s="70">
        <v>0</v>
      </c>
      <c r="CB108" s="70">
        <v>0</v>
      </c>
      <c r="CC108" s="70">
        <v>0</v>
      </c>
      <c r="CD108" s="70">
        <v>0</v>
      </c>
    </row>
    <row r="109" spans="1:82">
      <c r="A109" s="70" t="s">
        <v>1794</v>
      </c>
      <c r="B109" s="70">
        <v>51</v>
      </c>
      <c r="C109" s="70">
        <v>17</v>
      </c>
      <c r="D109" s="70">
        <v>3</v>
      </c>
      <c r="E109" s="70">
        <v>2020</v>
      </c>
      <c r="F109" s="70" t="s">
        <v>159</v>
      </c>
      <c r="G109" s="70" t="s">
        <v>1777</v>
      </c>
      <c r="H109" s="70" t="s">
        <v>1778</v>
      </c>
      <c r="I109" s="148"/>
      <c r="J109" s="71">
        <v>452.3551885559055</v>
      </c>
      <c r="K109" s="71">
        <v>5.1534733584404089</v>
      </c>
      <c r="L109" s="71">
        <v>21.802114694016328</v>
      </c>
      <c r="M109" s="71">
        <v>139.65844671629623</v>
      </c>
      <c r="N109" s="71">
        <v>143.90692728437335</v>
      </c>
      <c r="O109" s="71">
        <v>110.57931829109496</v>
      </c>
      <c r="P109" s="71">
        <v>75.490317236374722</v>
      </c>
      <c r="Q109" s="71">
        <v>8.0326320736986503</v>
      </c>
      <c r="R109" s="71">
        <v>0</v>
      </c>
      <c r="S109" s="71">
        <v>9.704474209959999</v>
      </c>
      <c r="T109" s="72"/>
      <c r="U109" s="71">
        <v>67406339</v>
      </c>
      <c r="V109" s="71">
        <v>2786</v>
      </c>
      <c r="W109" s="71">
        <v>467</v>
      </c>
      <c r="X109" s="71">
        <v>42690</v>
      </c>
      <c r="Y109" s="71">
        <v>55557</v>
      </c>
      <c r="Z109" s="71">
        <v>79017</v>
      </c>
      <c r="AA109" s="71">
        <v>16661</v>
      </c>
      <c r="AB109" s="71">
        <v>136237</v>
      </c>
      <c r="AC109" s="71">
        <v>0</v>
      </c>
      <c r="AD109" s="71">
        <v>9.704474209959999</v>
      </c>
      <c r="AE109" s="72"/>
      <c r="AF109" s="71">
        <v>352619887.70541233</v>
      </c>
      <c r="AG109" s="71">
        <v>3974669.6706542624</v>
      </c>
      <c r="AH109" s="71">
        <v>5239411.8481052145</v>
      </c>
      <c r="AI109" s="71">
        <v>237759721.54789403</v>
      </c>
      <c r="AJ109" s="71">
        <v>243932373.93222281</v>
      </c>
      <c r="AK109" s="71"/>
      <c r="AL109" s="71"/>
      <c r="AM109" s="71">
        <v>17780442.124639738</v>
      </c>
      <c r="AN109" s="71"/>
      <c r="AO109" s="71"/>
      <c r="AP109" s="71">
        <v>861306506.82892847</v>
      </c>
      <c r="AQ109" s="72"/>
      <c r="AR109" s="71">
        <v>4363</v>
      </c>
      <c r="AS109" s="71">
        <v>1595</v>
      </c>
      <c r="AT109" s="71">
        <v>0</v>
      </c>
      <c r="AU109" s="71">
        <v>0</v>
      </c>
      <c r="AV109" s="71">
        <v>0</v>
      </c>
      <c r="AW109" s="71">
        <v>0</v>
      </c>
      <c r="AX109" s="71"/>
      <c r="AY109" s="72"/>
      <c r="AZ109" s="71">
        <v>19639.899999999951</v>
      </c>
      <c r="BA109" s="71">
        <v>57480.699999999888</v>
      </c>
      <c r="BB109" s="71">
        <v>0</v>
      </c>
      <c r="BC109" s="71">
        <v>0</v>
      </c>
      <c r="BD109" s="71">
        <v>0</v>
      </c>
      <c r="BE109" s="71">
        <v>0</v>
      </c>
      <c r="BF109" s="71"/>
      <c r="BG109" s="72"/>
      <c r="BH109" s="71">
        <v>0</v>
      </c>
      <c r="BI109" s="71">
        <v>0</v>
      </c>
      <c r="BJ109" s="71">
        <v>459.16199999999998</v>
      </c>
      <c r="BK109" s="71">
        <v>0</v>
      </c>
      <c r="BL109" s="71">
        <v>24.777000000000001</v>
      </c>
      <c r="BM109" s="71">
        <v>0</v>
      </c>
      <c r="BN109" s="72"/>
      <c r="BO109" s="71">
        <v>0</v>
      </c>
      <c r="BP109" s="71">
        <v>0</v>
      </c>
      <c r="BQ109" s="71">
        <v>18</v>
      </c>
      <c r="BR109" s="71">
        <v>0</v>
      </c>
      <c r="BS109" s="71">
        <v>6</v>
      </c>
      <c r="BT109" s="71">
        <v>0</v>
      </c>
      <c r="BU109"/>
      <c r="BV109" s="70">
        <v>439.47699999999998</v>
      </c>
      <c r="BW109" s="70">
        <v>0</v>
      </c>
      <c r="BX109" s="70">
        <v>8.4740000000000002</v>
      </c>
      <c r="BY109" s="70">
        <v>0</v>
      </c>
      <c r="BZ109" s="70">
        <v>35.988</v>
      </c>
      <c r="CA109" s="70">
        <v>0</v>
      </c>
      <c r="CB109" s="70">
        <v>0</v>
      </c>
      <c r="CC109" s="70">
        <v>0</v>
      </c>
      <c r="CD109" s="70">
        <v>0</v>
      </c>
    </row>
    <row r="110" spans="1:82">
      <c r="A110" s="70" t="s">
        <v>1795</v>
      </c>
      <c r="B110" s="70">
        <v>51</v>
      </c>
      <c r="C110" s="70">
        <v>18</v>
      </c>
      <c r="D110" s="70">
        <v>3</v>
      </c>
      <c r="E110" s="70">
        <v>2021</v>
      </c>
      <c r="F110" s="70" t="s">
        <v>160</v>
      </c>
      <c r="G110" s="70" t="s">
        <v>1777</v>
      </c>
      <c r="H110" s="70" t="s">
        <v>1778</v>
      </c>
      <c r="I110" s="148"/>
      <c r="J110" s="71">
        <v>434.04826332996129</v>
      </c>
      <c r="K110" s="71">
        <v>5.8394173277190111</v>
      </c>
      <c r="L110" s="71">
        <v>20.786813845328684</v>
      </c>
      <c r="M110" s="71">
        <v>158.06493032413698</v>
      </c>
      <c r="N110" s="71">
        <v>141.98339930426906</v>
      </c>
      <c r="O110" s="71">
        <v>107.33502104954849</v>
      </c>
      <c r="P110" s="71">
        <v>77.946881099808792</v>
      </c>
      <c r="Q110" s="71">
        <v>7.8980824047585703</v>
      </c>
      <c r="R110" s="71">
        <v>0</v>
      </c>
      <c r="S110" s="71">
        <v>8.680911361919998</v>
      </c>
      <c r="T110" s="72"/>
      <c r="U110" s="71">
        <v>68115729</v>
      </c>
      <c r="V110" s="71">
        <v>2786</v>
      </c>
      <c r="W110" s="71">
        <v>467</v>
      </c>
      <c r="X110" s="71">
        <v>42690</v>
      </c>
      <c r="Y110" s="71">
        <v>55725</v>
      </c>
      <c r="Z110" s="71">
        <v>78973</v>
      </c>
      <c r="AA110" s="71">
        <v>16775</v>
      </c>
      <c r="AB110" s="71">
        <v>135271</v>
      </c>
      <c r="AC110" s="71">
        <v>0</v>
      </c>
      <c r="AD110" s="71">
        <v>8.680911361919998</v>
      </c>
      <c r="AE110" s="72"/>
      <c r="AF110" s="71">
        <v>334181568.5092333</v>
      </c>
      <c r="AG110" s="71">
        <v>4426063.9549733317</v>
      </c>
      <c r="AH110" s="71">
        <v>4820505.5555876596</v>
      </c>
      <c r="AI110" s="71">
        <v>253702161.3264147</v>
      </c>
      <c r="AJ110" s="71">
        <v>223298748.08803731</v>
      </c>
      <c r="AK110" s="71">
        <v>0</v>
      </c>
      <c r="AL110" s="71">
        <v>0</v>
      </c>
      <c r="AM110" s="71">
        <v>17756197.367649309</v>
      </c>
      <c r="AN110" s="71">
        <v>0</v>
      </c>
      <c r="AO110" s="71">
        <v>0</v>
      </c>
      <c r="AP110" s="71">
        <v>838185244.80189562</v>
      </c>
      <c r="AQ110" s="72"/>
      <c r="AR110" s="71">
        <v>4686</v>
      </c>
      <c r="AS110" s="71">
        <v>1612</v>
      </c>
      <c r="AT110" s="71">
        <v>0</v>
      </c>
      <c r="AU110" s="71">
        <v>0</v>
      </c>
      <c r="AV110" s="71">
        <v>0</v>
      </c>
      <c r="AW110" s="71">
        <v>0</v>
      </c>
      <c r="AX110" s="71"/>
      <c r="AY110" s="72"/>
      <c r="AZ110" s="71">
        <v>21477.09999999994</v>
      </c>
      <c r="BA110" s="71">
        <v>58064.799999999886</v>
      </c>
      <c r="BB110" s="71">
        <v>0</v>
      </c>
      <c r="BC110" s="71">
        <v>0</v>
      </c>
      <c r="BD110" s="71">
        <v>0</v>
      </c>
      <c r="BE110" s="71">
        <v>0</v>
      </c>
      <c r="BF110" s="71"/>
      <c r="BG110" s="72"/>
      <c r="BH110" s="71">
        <v>0</v>
      </c>
      <c r="BI110" s="71">
        <v>0</v>
      </c>
      <c r="BJ110" s="71">
        <v>483.959</v>
      </c>
      <c r="BK110" s="71">
        <v>0</v>
      </c>
      <c r="BL110" s="71">
        <v>28.593</v>
      </c>
      <c r="BM110" s="71">
        <v>0</v>
      </c>
      <c r="BN110" s="72"/>
      <c r="BO110" s="71">
        <v>0</v>
      </c>
      <c r="BP110" s="71">
        <v>0</v>
      </c>
      <c r="BQ110" s="71">
        <v>19</v>
      </c>
      <c r="BR110" s="71">
        <v>0</v>
      </c>
      <c r="BS110" s="71">
        <v>6</v>
      </c>
      <c r="BT110" s="71">
        <v>0</v>
      </c>
      <c r="BU110"/>
      <c r="BV110" s="70">
        <v>464.238</v>
      </c>
      <c r="BW110" s="70">
        <v>0</v>
      </c>
      <c r="BX110" s="70">
        <v>9.9600000000000009</v>
      </c>
      <c r="BY110" s="70">
        <v>0</v>
      </c>
      <c r="BZ110" s="70">
        <v>38.353999999999999</v>
      </c>
      <c r="CA110" s="70">
        <v>0</v>
      </c>
      <c r="CB110" s="70">
        <v>0</v>
      </c>
      <c r="CC110" s="70">
        <v>0</v>
      </c>
      <c r="CD110" s="70">
        <v>0</v>
      </c>
    </row>
    <row r="111" spans="1:82">
      <c r="A111" s="70" t="s">
        <v>1796</v>
      </c>
      <c r="B111" s="70">
        <v>51</v>
      </c>
      <c r="C111" s="70">
        <v>19</v>
      </c>
      <c r="D111" s="70">
        <v>3</v>
      </c>
      <c r="E111" s="70">
        <v>2022</v>
      </c>
      <c r="F111" s="70" t="s">
        <v>161</v>
      </c>
      <c r="G111" s="70" t="s">
        <v>1777</v>
      </c>
      <c r="H111" s="70" t="s">
        <v>1778</v>
      </c>
      <c r="I111" s="148"/>
      <c r="J111" s="71">
        <v>371.95823672452298</v>
      </c>
      <c r="K111" s="71">
        <v>5.2592558234746472</v>
      </c>
      <c r="L111" s="71">
        <v>19.447581128937319</v>
      </c>
      <c r="M111" s="71">
        <v>149.28288608793792</v>
      </c>
      <c r="N111" s="71">
        <v>140.94180501510237</v>
      </c>
      <c r="O111" s="71">
        <v>113.63230016997318</v>
      </c>
      <c r="P111" s="71">
        <v>77.302804720585783</v>
      </c>
      <c r="Q111" s="71">
        <v>7.9051013216937829</v>
      </c>
      <c r="R111" s="71">
        <v>0</v>
      </c>
      <c r="S111" s="71">
        <v>9.3708546490299991</v>
      </c>
      <c r="T111" s="72"/>
      <c r="U111" s="71">
        <v>70676782</v>
      </c>
      <c r="V111" s="71">
        <v>2786</v>
      </c>
      <c r="W111" s="71">
        <v>467</v>
      </c>
      <c r="X111" s="71">
        <v>42690</v>
      </c>
      <c r="Y111" s="71">
        <v>56087</v>
      </c>
      <c r="Z111" s="71">
        <v>79435</v>
      </c>
      <c r="AA111" s="71">
        <v>16890</v>
      </c>
      <c r="AB111" s="71">
        <v>134281</v>
      </c>
      <c r="AC111" s="71">
        <v>0</v>
      </c>
      <c r="AD111" s="71">
        <v>9.3708546490299991</v>
      </c>
      <c r="AE111" s="72"/>
      <c r="AF111" s="71">
        <v>294673825.46903104</v>
      </c>
      <c r="AG111" s="71">
        <v>4253990.7266595373</v>
      </c>
      <c r="AH111" s="71">
        <v>5298409.9948846437</v>
      </c>
      <c r="AI111" s="71">
        <v>248128294.03773847</v>
      </c>
      <c r="AJ111" s="71">
        <v>232377603.478012</v>
      </c>
      <c r="AK111" s="71">
        <v>0</v>
      </c>
      <c r="AL111" s="71">
        <v>0</v>
      </c>
      <c r="AM111" s="71">
        <v>17339342.220281884</v>
      </c>
      <c r="AN111" s="71">
        <v>0</v>
      </c>
      <c r="AO111" s="71">
        <v>0</v>
      </c>
      <c r="AP111" s="71">
        <v>802071465.92660749</v>
      </c>
      <c r="AQ111" s="72"/>
      <c r="AR111" s="71">
        <v>5027</v>
      </c>
      <c r="AS111" s="71">
        <v>1620</v>
      </c>
      <c r="AT111" s="71">
        <v>0</v>
      </c>
      <c r="AU111" s="71">
        <v>0</v>
      </c>
      <c r="AV111" s="71">
        <v>0</v>
      </c>
      <c r="AW111" s="71">
        <v>0</v>
      </c>
      <c r="AX111" s="71"/>
      <c r="AY111" s="72"/>
      <c r="AZ111" s="71">
        <v>23236.099999999904</v>
      </c>
      <c r="BA111" s="71">
        <v>58491.899999999892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1797</v>
      </c>
      <c r="B112" s="70">
        <v>51</v>
      </c>
      <c r="C112" s="70">
        <v>20</v>
      </c>
      <c r="D112" s="70">
        <v>3</v>
      </c>
      <c r="E112" s="70">
        <v>2023</v>
      </c>
      <c r="F112" s="70" t="s">
        <v>1539</v>
      </c>
      <c r="G112" s="70" t="s">
        <v>1777</v>
      </c>
      <c r="H112" s="70" t="s">
        <v>1778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5367</v>
      </c>
      <c r="AS112" s="71">
        <v>1624</v>
      </c>
      <c r="AT112" s="71">
        <v>0</v>
      </c>
      <c r="AU112" s="71">
        <v>0</v>
      </c>
      <c r="AV112" s="71">
        <v>0</v>
      </c>
      <c r="AW112" s="71">
        <v>0</v>
      </c>
      <c r="AX112" s="71"/>
      <c r="AY112" s="72"/>
      <c r="AZ112" s="71">
        <v>25183.899999999958</v>
      </c>
      <c r="BA112" s="71">
        <v>58652.899999999892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1798</v>
      </c>
      <c r="B113" s="70">
        <v>51</v>
      </c>
      <c r="C113" s="70">
        <v>21</v>
      </c>
      <c r="D113" s="70">
        <v>3</v>
      </c>
      <c r="E113" s="70">
        <v>2024</v>
      </c>
      <c r="F113" s="70" t="s">
        <v>1558</v>
      </c>
      <c r="G113" s="70" t="s">
        <v>1777</v>
      </c>
      <c r="H113" s="70" t="s">
        <v>1778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1799</v>
      </c>
      <c r="B114" s="70">
        <v>120</v>
      </c>
      <c r="C114" s="70">
        <v>1</v>
      </c>
      <c r="D114" s="70">
        <v>8</v>
      </c>
      <c r="E114" s="70">
        <v>1990</v>
      </c>
      <c r="F114" s="70" t="s">
        <v>787</v>
      </c>
      <c r="G114" s="70" t="s">
        <v>1800</v>
      </c>
      <c r="H114" s="70" t="s">
        <v>1801</v>
      </c>
      <c r="I114" s="148"/>
      <c r="J114" s="71">
        <v>894.91065108583621</v>
      </c>
      <c r="K114" s="71">
        <v>11.026019933242591</v>
      </c>
      <c r="L114" s="71">
        <v>31.329761253222539</v>
      </c>
      <c r="M114" s="71">
        <v>197.26106752736351</v>
      </c>
      <c r="N114" s="71">
        <v>77.489611039668105</v>
      </c>
      <c r="O114" s="71">
        <v>92.963561653541063</v>
      </c>
      <c r="P114" s="71">
        <v>83.068692275278408</v>
      </c>
      <c r="Q114" s="71">
        <v>6.5195267308162004</v>
      </c>
      <c r="R114" s="71">
        <v>0</v>
      </c>
      <c r="S114" s="71">
        <v>6.9587451196568244</v>
      </c>
      <c r="T114" s="72"/>
      <c r="U114" s="71">
        <v>21646214</v>
      </c>
      <c r="V114" s="71">
        <v>3746</v>
      </c>
      <c r="W114" s="71">
        <v>303</v>
      </c>
      <c r="X114" s="71">
        <v>66454</v>
      </c>
      <c r="Y114" s="71">
        <v>34875</v>
      </c>
      <c r="Z114" s="71">
        <v>38237</v>
      </c>
      <c r="AA114" s="71">
        <v>20170</v>
      </c>
      <c r="AB114" s="71">
        <v>105855</v>
      </c>
      <c r="AC114" s="71">
        <v>0</v>
      </c>
      <c r="AD114" s="71">
        <v>6.9587451196568244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1802</v>
      </c>
      <c r="B115" s="70">
        <v>121</v>
      </c>
      <c r="C115" s="70">
        <v>2</v>
      </c>
      <c r="D115" s="70">
        <v>8</v>
      </c>
      <c r="E115" s="70">
        <v>2005</v>
      </c>
      <c r="F115" s="70" t="s">
        <v>789</v>
      </c>
      <c r="G115" s="70" t="s">
        <v>1800</v>
      </c>
      <c r="H115" s="70" t="s">
        <v>1801</v>
      </c>
      <c r="I115" s="148"/>
      <c r="J115" s="71">
        <v>754.11153363959511</v>
      </c>
      <c r="K115" s="71">
        <v>8.1978425254594658</v>
      </c>
      <c r="L115" s="71">
        <v>31.610493052893421</v>
      </c>
      <c r="M115" s="71">
        <v>403.47771360638518</v>
      </c>
      <c r="N115" s="71">
        <v>129.00563245474581</v>
      </c>
      <c r="O115" s="71">
        <v>147.0819175690433</v>
      </c>
      <c r="P115" s="71">
        <v>112.7225211960951</v>
      </c>
      <c r="Q115" s="71">
        <v>7.1011782781034398</v>
      </c>
      <c r="R115" s="71">
        <v>0</v>
      </c>
      <c r="S115" s="71">
        <v>16.793217514152541</v>
      </c>
      <c r="T115" s="72"/>
      <c r="U115" s="71">
        <v>19143002</v>
      </c>
      <c r="V115" s="71">
        <v>3465</v>
      </c>
      <c r="W115" s="71">
        <v>337</v>
      </c>
      <c r="X115" s="71">
        <v>75524</v>
      </c>
      <c r="Y115" s="71">
        <v>49134</v>
      </c>
      <c r="Z115" s="71">
        <v>70006</v>
      </c>
      <c r="AA115" s="71">
        <v>22416</v>
      </c>
      <c r="AB115" s="71">
        <v>120534</v>
      </c>
      <c r="AC115" s="71">
        <v>0</v>
      </c>
      <c r="AD115" s="71">
        <v>16.793217514152541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1803</v>
      </c>
      <c r="B116" s="70">
        <v>122</v>
      </c>
      <c r="C116" s="70">
        <v>3</v>
      </c>
      <c r="D116" s="70">
        <v>8</v>
      </c>
      <c r="E116" s="70">
        <v>2006</v>
      </c>
      <c r="F116" s="70" t="s">
        <v>790</v>
      </c>
      <c r="G116" s="70" t="s">
        <v>1800</v>
      </c>
      <c r="H116" s="70" t="s">
        <v>1801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1804</v>
      </c>
      <c r="B117" s="70">
        <v>123</v>
      </c>
      <c r="C117" s="70">
        <v>4</v>
      </c>
      <c r="D117" s="70">
        <v>8</v>
      </c>
      <c r="E117" s="70">
        <v>2007</v>
      </c>
      <c r="F117" s="70" t="s">
        <v>791</v>
      </c>
      <c r="G117" s="70" t="s">
        <v>1800</v>
      </c>
      <c r="H117" s="70" t="s">
        <v>1801</v>
      </c>
      <c r="I117" s="148"/>
      <c r="J117" s="71">
        <v>657.34652757897868</v>
      </c>
      <c r="K117" s="71">
        <v>8.0658601601229467</v>
      </c>
      <c r="L117" s="71">
        <v>28.84710893044738</v>
      </c>
      <c r="M117" s="71">
        <v>332.65307201662552</v>
      </c>
      <c r="N117" s="71">
        <v>162.250045039659</v>
      </c>
      <c r="O117" s="71">
        <v>146.55876718584699</v>
      </c>
      <c r="P117" s="71">
        <v>116.81632626403091</v>
      </c>
      <c r="Q117" s="71">
        <v>7.6972010435201899</v>
      </c>
      <c r="R117" s="71">
        <v>0</v>
      </c>
      <c r="S117" s="71">
        <v>12.16143148209294</v>
      </c>
      <c r="T117" s="72"/>
      <c r="U117" s="71">
        <v>18748595</v>
      </c>
      <c r="V117" s="71">
        <v>3325</v>
      </c>
      <c r="W117" s="71">
        <v>354</v>
      </c>
      <c r="X117" s="71">
        <v>74558</v>
      </c>
      <c r="Y117" s="71">
        <v>51790</v>
      </c>
      <c r="Z117" s="71">
        <v>72516</v>
      </c>
      <c r="AA117" s="71">
        <v>22876</v>
      </c>
      <c r="AB117" s="71">
        <v>123742</v>
      </c>
      <c r="AC117" s="71">
        <v>0</v>
      </c>
      <c r="AD117" s="71">
        <v>12.16143148209294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1805</v>
      </c>
      <c r="B118" s="70">
        <v>124</v>
      </c>
      <c r="C118" s="70">
        <v>5</v>
      </c>
      <c r="D118" s="70">
        <v>8</v>
      </c>
      <c r="E118" s="70">
        <v>2008</v>
      </c>
      <c r="F118" s="70" t="s">
        <v>792</v>
      </c>
      <c r="G118" s="70" t="s">
        <v>1800</v>
      </c>
      <c r="H118" s="70" t="s">
        <v>1801</v>
      </c>
      <c r="I118" s="148"/>
      <c r="J118" s="71">
        <v>574.18287984461472</v>
      </c>
      <c r="K118" s="71">
        <v>6.3473099404297999</v>
      </c>
      <c r="L118" s="71">
        <v>25.312716442942669</v>
      </c>
      <c r="M118" s="71">
        <v>375.52752618299951</v>
      </c>
      <c r="N118" s="71">
        <v>157.5891568280955</v>
      </c>
      <c r="O118" s="71">
        <v>143.97326508401071</v>
      </c>
      <c r="P118" s="71">
        <v>114.9285622311131</v>
      </c>
      <c r="Q118" s="71">
        <v>7.6758253976242798</v>
      </c>
      <c r="R118" s="71">
        <v>0</v>
      </c>
      <c r="S118" s="71">
        <v>9.9777666543920951</v>
      </c>
      <c r="T118" s="72"/>
      <c r="U118" s="71">
        <v>18918614</v>
      </c>
      <c r="V118" s="71">
        <v>3325</v>
      </c>
      <c r="W118" s="71">
        <v>354</v>
      </c>
      <c r="X118" s="71">
        <v>74558</v>
      </c>
      <c r="Y118" s="71">
        <v>53068</v>
      </c>
      <c r="Z118" s="71">
        <v>73737</v>
      </c>
      <c r="AA118" s="71">
        <v>22532</v>
      </c>
      <c r="AB118" s="71">
        <v>125428</v>
      </c>
      <c r="AC118" s="71">
        <v>0</v>
      </c>
      <c r="AD118" s="71">
        <v>9.9777666543920951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1806</v>
      </c>
      <c r="B119" s="70">
        <v>125</v>
      </c>
      <c r="C119" s="70">
        <v>6</v>
      </c>
      <c r="D119" s="70">
        <v>8</v>
      </c>
      <c r="E119" s="70">
        <v>2009</v>
      </c>
      <c r="F119" s="70" t="s">
        <v>176</v>
      </c>
      <c r="G119" s="70" t="s">
        <v>1800</v>
      </c>
      <c r="H119" s="70" t="s">
        <v>1801</v>
      </c>
      <c r="I119" s="148"/>
      <c r="J119" s="71">
        <v>611.60112386280514</v>
      </c>
      <c r="K119" s="71">
        <v>5.9466116707725769</v>
      </c>
      <c r="L119" s="71">
        <v>30.99484945015373</v>
      </c>
      <c r="M119" s="71">
        <v>383.48846770279101</v>
      </c>
      <c r="N119" s="71">
        <v>146.78348331970639</v>
      </c>
      <c r="O119" s="71">
        <v>146.3865967178867</v>
      </c>
      <c r="P119" s="71">
        <v>109.2513982986752</v>
      </c>
      <c r="Q119" s="71">
        <v>7.3511802940498496</v>
      </c>
      <c r="R119" s="71">
        <v>0</v>
      </c>
      <c r="S119" s="71">
        <v>8.0141786440742457</v>
      </c>
      <c r="T119" s="72"/>
      <c r="U119" s="71">
        <v>17413244</v>
      </c>
      <c r="V119" s="71">
        <v>4004</v>
      </c>
      <c r="W119" s="71">
        <v>559</v>
      </c>
      <c r="X119" s="71">
        <v>86661</v>
      </c>
      <c r="Y119" s="71">
        <v>53645</v>
      </c>
      <c r="Z119" s="71">
        <v>74002</v>
      </c>
      <c r="AA119" s="71">
        <v>21989</v>
      </c>
      <c r="AB119" s="71">
        <v>126098</v>
      </c>
      <c r="AC119" s="71">
        <v>0</v>
      </c>
      <c r="AD119" s="71">
        <v>8.0141786440742457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82.539730000000006</v>
      </c>
      <c r="BK119" s="71">
        <v>0</v>
      </c>
      <c r="BL119" s="71">
        <v>322.68700000000001</v>
      </c>
      <c r="BM119" s="71">
        <v>2.5190000000000001</v>
      </c>
      <c r="BN119" s="72"/>
      <c r="BO119" s="71">
        <v>0</v>
      </c>
      <c r="BP119" s="71">
        <v>0</v>
      </c>
      <c r="BQ119" s="71">
        <v>13</v>
      </c>
      <c r="BR119" s="71">
        <v>0</v>
      </c>
      <c r="BS119" s="71">
        <v>26</v>
      </c>
      <c r="BT119" s="71">
        <v>1</v>
      </c>
      <c r="BU119"/>
      <c r="BV119" s="70">
        <v>384.81673000000001</v>
      </c>
      <c r="BW119" s="70">
        <v>0</v>
      </c>
      <c r="BX119" s="70">
        <v>22.928999999999998</v>
      </c>
      <c r="BY119" s="70">
        <v>0</v>
      </c>
      <c r="BZ119" s="70">
        <v>0</v>
      </c>
      <c r="CA119" s="70">
        <v>0</v>
      </c>
      <c r="CB119" s="70">
        <v>0</v>
      </c>
      <c r="CC119" s="70">
        <v>0</v>
      </c>
      <c r="CD119" s="70">
        <v>0</v>
      </c>
    </row>
    <row r="120" spans="1:82">
      <c r="A120" s="70" t="s">
        <v>1807</v>
      </c>
      <c r="B120" s="70">
        <v>126</v>
      </c>
      <c r="C120" s="70">
        <v>7</v>
      </c>
      <c r="D120" s="70">
        <v>8</v>
      </c>
      <c r="E120" s="70">
        <v>2010</v>
      </c>
      <c r="F120" s="70" t="s">
        <v>177</v>
      </c>
      <c r="G120" s="70" t="s">
        <v>1800</v>
      </c>
      <c r="H120" s="70" t="s">
        <v>1801</v>
      </c>
      <c r="I120" s="148"/>
      <c r="J120" s="71">
        <v>676.41084546413072</v>
      </c>
      <c r="K120" s="71">
        <v>6.3374540550655576</v>
      </c>
      <c r="L120" s="71">
        <v>29.344580313811939</v>
      </c>
      <c r="M120" s="71">
        <v>382.79942042841111</v>
      </c>
      <c r="N120" s="71">
        <v>150.9936461300089</v>
      </c>
      <c r="O120" s="71">
        <v>146.96967014862491</v>
      </c>
      <c r="P120" s="71">
        <v>110.1489905729868</v>
      </c>
      <c r="Q120" s="71">
        <v>7.6800068983881298</v>
      </c>
      <c r="R120" s="71">
        <v>0</v>
      </c>
      <c r="S120" s="71">
        <v>11.975084717275999</v>
      </c>
      <c r="T120" s="72"/>
      <c r="U120" s="71">
        <v>17476219</v>
      </c>
      <c r="V120" s="71">
        <v>4004</v>
      </c>
      <c r="W120" s="71">
        <v>559</v>
      </c>
      <c r="X120" s="71">
        <v>86661</v>
      </c>
      <c r="Y120" s="71">
        <v>54021</v>
      </c>
      <c r="Z120" s="71">
        <v>74642</v>
      </c>
      <c r="AA120" s="71">
        <v>21616</v>
      </c>
      <c r="AB120" s="71">
        <v>126235</v>
      </c>
      <c r="AC120" s="71">
        <v>0</v>
      </c>
      <c r="AD120" s="71">
        <v>11.975084717275999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77.543400000000005</v>
      </c>
      <c r="BK120" s="71">
        <v>0</v>
      </c>
      <c r="BL120" s="71">
        <v>312.61499999999995</v>
      </c>
      <c r="BM120" s="71">
        <v>2.7269999999999999</v>
      </c>
      <c r="BN120" s="72"/>
      <c r="BO120" s="71">
        <v>0</v>
      </c>
      <c r="BP120" s="71">
        <v>0</v>
      </c>
      <c r="BQ120" s="71">
        <v>13</v>
      </c>
      <c r="BR120" s="71">
        <v>0</v>
      </c>
      <c r="BS120" s="71">
        <v>26</v>
      </c>
      <c r="BT120" s="71">
        <v>1</v>
      </c>
      <c r="BU120"/>
      <c r="BV120" s="70">
        <v>363.69540000000001</v>
      </c>
      <c r="BW120" s="70">
        <v>0</v>
      </c>
      <c r="BX120" s="70">
        <v>29.19</v>
      </c>
      <c r="BY120" s="70">
        <v>0</v>
      </c>
      <c r="BZ120" s="70">
        <v>0</v>
      </c>
      <c r="CA120" s="70">
        <v>0</v>
      </c>
      <c r="CB120" s="70">
        <v>0</v>
      </c>
      <c r="CC120" s="70">
        <v>0</v>
      </c>
      <c r="CD120" s="70">
        <v>0</v>
      </c>
    </row>
    <row r="121" spans="1:82">
      <c r="A121" s="70" t="s">
        <v>1808</v>
      </c>
      <c r="B121" s="70">
        <v>127</v>
      </c>
      <c r="C121" s="70">
        <v>8</v>
      </c>
      <c r="D121" s="70">
        <v>8</v>
      </c>
      <c r="E121" s="70">
        <v>2011</v>
      </c>
      <c r="F121" s="70" t="s">
        <v>178</v>
      </c>
      <c r="G121" s="1064" t="s">
        <v>1800</v>
      </c>
      <c r="H121" s="70" t="s">
        <v>1801</v>
      </c>
      <c r="I121" s="148"/>
      <c r="J121" s="71">
        <v>674.391232294151</v>
      </c>
      <c r="K121" s="71">
        <v>10.00428173829642</v>
      </c>
      <c r="L121" s="71">
        <v>28.609259022383331</v>
      </c>
      <c r="M121" s="71">
        <v>443.49215280852701</v>
      </c>
      <c r="N121" s="71">
        <v>160.62089160702479</v>
      </c>
      <c r="O121" s="71">
        <v>147.66421200882886</v>
      </c>
      <c r="P121" s="71">
        <v>107.24792455986098</v>
      </c>
      <c r="Q121" s="71">
        <v>8.8985190777440302</v>
      </c>
      <c r="R121" s="71">
        <v>0</v>
      </c>
      <c r="S121" s="71">
        <v>15.99394477483891</v>
      </c>
      <c r="T121" s="72"/>
      <c r="U121" s="71">
        <v>18241885</v>
      </c>
      <c r="V121" s="71">
        <v>4004</v>
      </c>
      <c r="W121" s="71">
        <v>559</v>
      </c>
      <c r="X121" s="71">
        <v>86661</v>
      </c>
      <c r="Y121" s="71">
        <v>54688</v>
      </c>
      <c r="Z121" s="71">
        <v>76624</v>
      </c>
      <c r="AA121" s="71">
        <v>21673</v>
      </c>
      <c r="AB121" s="71">
        <v>126801</v>
      </c>
      <c r="AC121" s="71">
        <v>0</v>
      </c>
      <c r="AD121" s="71">
        <v>15.99394477483891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67.62</v>
      </c>
      <c r="BK121" s="71">
        <v>0</v>
      </c>
      <c r="BL121" s="71">
        <v>255.04</v>
      </c>
      <c r="BM121" s="71">
        <v>2.5539999999999998</v>
      </c>
      <c r="BN121" s="72"/>
      <c r="BO121" s="71">
        <v>0</v>
      </c>
      <c r="BP121" s="71">
        <v>0</v>
      </c>
      <c r="BQ121" s="71">
        <v>11</v>
      </c>
      <c r="BR121" s="71">
        <v>0</v>
      </c>
      <c r="BS121" s="71">
        <v>25</v>
      </c>
      <c r="BT121" s="71">
        <v>1</v>
      </c>
      <c r="BU121"/>
      <c r="BV121" s="70">
        <v>303.73500000000001</v>
      </c>
      <c r="BW121" s="70">
        <v>0</v>
      </c>
      <c r="BX121" s="70">
        <v>21.478999999999999</v>
      </c>
      <c r="BY121" s="70">
        <v>0</v>
      </c>
      <c r="BZ121" s="70">
        <v>0</v>
      </c>
      <c r="CA121" s="70">
        <v>0</v>
      </c>
      <c r="CB121" s="70">
        <v>0</v>
      </c>
      <c r="CC121" s="70">
        <v>0</v>
      </c>
      <c r="CD121" s="70">
        <v>0</v>
      </c>
    </row>
    <row r="122" spans="1:82">
      <c r="A122" s="70" t="s">
        <v>1809</v>
      </c>
      <c r="B122" s="70">
        <v>128</v>
      </c>
      <c r="C122" s="70">
        <v>9</v>
      </c>
      <c r="D122" s="70">
        <v>8</v>
      </c>
      <c r="E122" s="70">
        <v>2012</v>
      </c>
      <c r="F122" s="70" t="s">
        <v>179</v>
      </c>
      <c r="G122" s="1064" t="s">
        <v>1800</v>
      </c>
      <c r="H122" s="70" t="s">
        <v>1801</v>
      </c>
      <c r="I122" s="148"/>
      <c r="J122" s="71">
        <v>722.77125795608288</v>
      </c>
      <c r="K122" s="71">
        <v>9.9259892430998509</v>
      </c>
      <c r="L122" s="71">
        <v>28.723431206749499</v>
      </c>
      <c r="M122" s="71">
        <v>495.60372655863227</v>
      </c>
      <c r="N122" s="71">
        <v>183.24958911661781</v>
      </c>
      <c r="O122" s="71">
        <v>150.14450839267789</v>
      </c>
      <c r="P122" s="71">
        <v>109.42574487025712</v>
      </c>
      <c r="Q122" s="71">
        <v>9.94773178762029</v>
      </c>
      <c r="R122" s="71">
        <v>0</v>
      </c>
      <c r="S122" s="71">
        <v>12.902684899273799</v>
      </c>
      <c r="T122" s="72"/>
      <c r="U122" s="71">
        <v>19644584</v>
      </c>
      <c r="V122" s="71">
        <v>4004</v>
      </c>
      <c r="W122" s="71">
        <v>559</v>
      </c>
      <c r="X122" s="71">
        <v>86661</v>
      </c>
      <c r="Y122" s="71">
        <v>56755</v>
      </c>
      <c r="Z122" s="71">
        <v>78529</v>
      </c>
      <c r="AA122" s="71">
        <v>21988</v>
      </c>
      <c r="AB122" s="71">
        <v>130469</v>
      </c>
      <c r="AC122" s="71">
        <v>0</v>
      </c>
      <c r="AD122" s="71">
        <v>12.902684899273799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92.462999999999994</v>
      </c>
      <c r="BK122" s="71">
        <v>0</v>
      </c>
      <c r="BL122" s="71">
        <v>324.09800000000001</v>
      </c>
      <c r="BM122" s="71">
        <v>0</v>
      </c>
      <c r="BN122" s="72"/>
      <c r="BO122" s="71">
        <v>0</v>
      </c>
      <c r="BP122" s="71">
        <v>0</v>
      </c>
      <c r="BQ122" s="71">
        <v>15</v>
      </c>
      <c r="BR122" s="71">
        <v>0</v>
      </c>
      <c r="BS122" s="71">
        <v>30</v>
      </c>
      <c r="BT122" s="71">
        <v>0</v>
      </c>
      <c r="BU122"/>
      <c r="BV122" s="70">
        <v>375.20699999999999</v>
      </c>
      <c r="BW122" s="70">
        <v>0</v>
      </c>
      <c r="BX122" s="70">
        <v>41.353999999999999</v>
      </c>
      <c r="BY122" s="70">
        <v>0</v>
      </c>
      <c r="BZ122" s="70">
        <v>0</v>
      </c>
      <c r="CA122" s="70">
        <v>0</v>
      </c>
      <c r="CB122" s="70">
        <v>0</v>
      </c>
      <c r="CC122" s="70">
        <v>0</v>
      </c>
      <c r="CD122" s="70">
        <v>0</v>
      </c>
    </row>
    <row r="123" spans="1:82">
      <c r="A123" s="70" t="s">
        <v>1810</v>
      </c>
      <c r="B123" s="70">
        <v>129</v>
      </c>
      <c r="C123" s="70">
        <v>10</v>
      </c>
      <c r="D123" s="70">
        <v>8</v>
      </c>
      <c r="E123" s="70">
        <v>2013</v>
      </c>
      <c r="F123" s="70" t="s">
        <v>180</v>
      </c>
      <c r="G123" s="70" t="s">
        <v>1800</v>
      </c>
      <c r="H123" s="70" t="s">
        <v>1801</v>
      </c>
      <c r="I123" s="148"/>
      <c r="J123" s="71">
        <v>705.03458048800985</v>
      </c>
      <c r="K123" s="71">
        <v>8.8469059501243645</v>
      </c>
      <c r="L123" s="71">
        <v>28.73072512530636</v>
      </c>
      <c r="M123" s="71">
        <v>491.38444667021952</v>
      </c>
      <c r="N123" s="71">
        <v>194.72399719923951</v>
      </c>
      <c r="O123" s="71">
        <v>145.53929025651189</v>
      </c>
      <c r="P123" s="71">
        <v>109.29356720321491</v>
      </c>
      <c r="Q123" s="71">
        <v>10.150818583748899</v>
      </c>
      <c r="R123" s="71">
        <v>0</v>
      </c>
      <c r="S123" s="71">
        <v>24.972166332624798</v>
      </c>
      <c r="T123" s="72"/>
      <c r="U123" s="71">
        <v>18666411</v>
      </c>
      <c r="V123" s="71">
        <v>4004</v>
      </c>
      <c r="W123" s="71">
        <v>559</v>
      </c>
      <c r="X123" s="71">
        <v>86661</v>
      </c>
      <c r="Y123" s="71">
        <v>57383</v>
      </c>
      <c r="Z123" s="71">
        <v>79519</v>
      </c>
      <c r="AA123" s="71">
        <v>21879</v>
      </c>
      <c r="AB123" s="71">
        <v>131224</v>
      </c>
      <c r="AC123" s="71">
        <v>0</v>
      </c>
      <c r="AD123" s="71">
        <v>24.972166332624798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103.849</v>
      </c>
      <c r="BK123" s="71">
        <v>0</v>
      </c>
      <c r="BL123" s="71">
        <v>299.51499999999999</v>
      </c>
      <c r="BM123" s="71">
        <v>0</v>
      </c>
      <c r="BN123" s="72"/>
      <c r="BO123" s="71">
        <v>0</v>
      </c>
      <c r="BP123" s="71">
        <v>0</v>
      </c>
      <c r="BQ123" s="71">
        <v>15</v>
      </c>
      <c r="BR123" s="71">
        <v>0</v>
      </c>
      <c r="BS123" s="71">
        <v>25</v>
      </c>
      <c r="BT123" s="71">
        <v>0</v>
      </c>
      <c r="BU123"/>
      <c r="BV123" s="70">
        <v>403.36399999999998</v>
      </c>
      <c r="BW123" s="70">
        <v>0</v>
      </c>
      <c r="BX123" s="70">
        <v>0</v>
      </c>
      <c r="BY123" s="70">
        <v>0</v>
      </c>
      <c r="BZ123" s="70">
        <v>0</v>
      </c>
      <c r="CA123" s="70">
        <v>0</v>
      </c>
      <c r="CB123" s="70">
        <v>0</v>
      </c>
      <c r="CC123" s="70">
        <v>0</v>
      </c>
      <c r="CD123" s="70">
        <v>0</v>
      </c>
    </row>
    <row r="124" spans="1:82">
      <c r="A124" s="70" t="s">
        <v>1811</v>
      </c>
      <c r="B124" s="70">
        <v>130</v>
      </c>
      <c r="C124" s="70">
        <v>11</v>
      </c>
      <c r="D124" s="70">
        <v>8</v>
      </c>
      <c r="E124" s="70">
        <v>2014</v>
      </c>
      <c r="F124" s="70" t="s">
        <v>181</v>
      </c>
      <c r="G124" s="70" t="s">
        <v>1800</v>
      </c>
      <c r="H124" s="70" t="s">
        <v>1801</v>
      </c>
      <c r="I124" s="148"/>
      <c r="J124" s="71">
        <v>702.53090175907732</v>
      </c>
      <c r="K124" s="71">
        <v>7.9450476425412297</v>
      </c>
      <c r="L124" s="71">
        <v>30.143270729740649</v>
      </c>
      <c r="M124" s="71">
        <v>423.85424523479008</v>
      </c>
      <c r="N124" s="71">
        <v>161.61471714135709</v>
      </c>
      <c r="O124" s="71">
        <v>141.7801664941997</v>
      </c>
      <c r="P124" s="71">
        <v>112.63845344264332</v>
      </c>
      <c r="Q124" s="71">
        <v>9.7535039929475698</v>
      </c>
      <c r="R124" s="71">
        <v>0</v>
      </c>
      <c r="S124" s="71">
        <v>26.724480958115201</v>
      </c>
      <c r="T124" s="72"/>
      <c r="U124" s="71">
        <v>20475868</v>
      </c>
      <c r="V124" s="71">
        <v>3323</v>
      </c>
      <c r="W124" s="71">
        <v>526</v>
      </c>
      <c r="X124" s="71">
        <v>81282</v>
      </c>
      <c r="Y124" s="71">
        <v>57891</v>
      </c>
      <c r="Z124" s="71">
        <v>81588</v>
      </c>
      <c r="AA124" s="71">
        <v>22432</v>
      </c>
      <c r="AB124" s="71">
        <v>131418</v>
      </c>
      <c r="AC124" s="71">
        <v>0</v>
      </c>
      <c r="AD124" s="71">
        <v>26.724480958115201</v>
      </c>
      <c r="AE124" s="72"/>
      <c r="AF124" s="71"/>
      <c r="AG124" s="71"/>
      <c r="AH124" s="71"/>
      <c r="AI124" s="71"/>
      <c r="AJ124" s="71"/>
      <c r="AK124" s="71"/>
      <c r="AL124" s="71"/>
      <c r="AM124" s="71"/>
      <c r="AN124" s="71"/>
      <c r="AO124" s="71"/>
      <c r="AP124" s="71"/>
      <c r="AQ124" s="72"/>
      <c r="AR124" s="71">
        <v>2336</v>
      </c>
      <c r="AS124" s="71">
        <v>415</v>
      </c>
      <c r="AT124" s="71">
        <v>0</v>
      </c>
      <c r="AU124" s="71">
        <v>0</v>
      </c>
      <c r="AV124" s="71">
        <v>0</v>
      </c>
      <c r="AW124" s="71">
        <v>2</v>
      </c>
      <c r="AX124" s="71"/>
      <c r="AY124" s="72"/>
      <c r="AZ124" s="71">
        <v>9137.5999999999985</v>
      </c>
      <c r="BA124" s="71">
        <v>26051.5</v>
      </c>
      <c r="BB124" s="71">
        <v>0</v>
      </c>
      <c r="BC124" s="71">
        <v>0</v>
      </c>
      <c r="BD124" s="71">
        <v>0</v>
      </c>
      <c r="BE124" s="71">
        <v>2620.5</v>
      </c>
      <c r="BF124" s="71"/>
      <c r="BG124" s="72"/>
      <c r="BH124" s="71">
        <v>0</v>
      </c>
      <c r="BI124" s="71">
        <v>0</v>
      </c>
      <c r="BJ124" s="71">
        <v>101.105</v>
      </c>
      <c r="BK124" s="71">
        <v>0</v>
      </c>
      <c r="BL124" s="71">
        <v>307.26</v>
      </c>
      <c r="BM124" s="71">
        <v>0</v>
      </c>
      <c r="BN124" s="72"/>
      <c r="BO124" s="71">
        <v>0</v>
      </c>
      <c r="BP124" s="71">
        <v>0</v>
      </c>
      <c r="BQ124" s="71">
        <v>15</v>
      </c>
      <c r="BR124" s="71">
        <v>0</v>
      </c>
      <c r="BS124" s="71">
        <v>25</v>
      </c>
      <c r="BT124" s="71">
        <v>0</v>
      </c>
      <c r="BU124"/>
      <c r="BV124" s="70">
        <v>392.87</v>
      </c>
      <c r="BW124" s="70">
        <v>0</v>
      </c>
      <c r="BX124" s="70">
        <v>15.494999999999999</v>
      </c>
      <c r="BY124" s="70">
        <v>0</v>
      </c>
      <c r="BZ124" s="70">
        <v>0</v>
      </c>
      <c r="CA124" s="70">
        <v>0</v>
      </c>
      <c r="CB124" s="70">
        <v>0</v>
      </c>
      <c r="CC124" s="70">
        <v>0</v>
      </c>
      <c r="CD124" s="70">
        <v>0</v>
      </c>
    </row>
    <row r="125" spans="1:82">
      <c r="A125" s="70" t="s">
        <v>1812</v>
      </c>
      <c r="B125" s="70">
        <v>131</v>
      </c>
      <c r="C125" s="70">
        <v>12</v>
      </c>
      <c r="D125" s="70">
        <v>8</v>
      </c>
      <c r="E125" s="70">
        <v>2015</v>
      </c>
      <c r="F125" s="70" t="s">
        <v>182</v>
      </c>
      <c r="G125" s="70" t="s">
        <v>1800</v>
      </c>
      <c r="H125" s="70" t="s">
        <v>1801</v>
      </c>
      <c r="I125" s="148"/>
      <c r="J125" s="71">
        <v>737.02000477046261</v>
      </c>
      <c r="K125" s="71">
        <v>7.8900925934638293</v>
      </c>
      <c r="L125" s="71">
        <v>31.663009245962861</v>
      </c>
      <c r="M125" s="71">
        <v>430.62067944847558</v>
      </c>
      <c r="N125" s="71">
        <v>152.64363171733001</v>
      </c>
      <c r="O125" s="71">
        <v>140.53024287591316</v>
      </c>
      <c r="P125" s="71">
        <v>110.93843895511564</v>
      </c>
      <c r="Q125" s="71">
        <v>9.5713737618239492</v>
      </c>
      <c r="R125" s="71">
        <v>0</v>
      </c>
      <c r="S125" s="71">
        <v>32.431985745919192</v>
      </c>
      <c r="T125" s="72"/>
      <c r="U125" s="71">
        <v>21237945</v>
      </c>
      <c r="V125" s="71">
        <v>3323</v>
      </c>
      <c r="W125" s="71">
        <v>526</v>
      </c>
      <c r="X125" s="71">
        <v>81282</v>
      </c>
      <c r="Y125" s="71">
        <v>58829</v>
      </c>
      <c r="Z125" s="71">
        <v>81647</v>
      </c>
      <c r="AA125" s="71">
        <v>22076</v>
      </c>
      <c r="AB125" s="71">
        <v>131739</v>
      </c>
      <c r="AC125" s="71">
        <v>0</v>
      </c>
      <c r="AD125" s="71">
        <v>32.431985745919192</v>
      </c>
      <c r="AE125" s="72"/>
      <c r="AF125" s="71">
        <v>228095537.57243219</v>
      </c>
      <c r="AG125" s="71">
        <v>6789776.6267992444</v>
      </c>
      <c r="AH125" s="71">
        <v>6616704.4729651054</v>
      </c>
      <c r="AI125" s="71">
        <v>610975136.94723606</v>
      </c>
      <c r="AJ125" s="71">
        <v>210558651.1544179</v>
      </c>
      <c r="AK125" s="71">
        <v>0</v>
      </c>
      <c r="AL125" s="71">
        <v>0</v>
      </c>
      <c r="AM125" s="71">
        <v>18054277.3256796</v>
      </c>
      <c r="AN125" s="71">
        <v>0</v>
      </c>
      <c r="AO125" s="71">
        <v>0</v>
      </c>
      <c r="AP125" s="71">
        <v>1081090084.09953</v>
      </c>
      <c r="AQ125" s="72"/>
      <c r="AR125" s="71">
        <v>2568</v>
      </c>
      <c r="AS125" s="71">
        <v>638</v>
      </c>
      <c r="AT125" s="71">
        <v>0</v>
      </c>
      <c r="AU125" s="71">
        <v>0</v>
      </c>
      <c r="AV125" s="71">
        <v>0</v>
      </c>
      <c r="AW125" s="71">
        <v>2</v>
      </c>
      <c r="AX125" s="71"/>
      <c r="AY125" s="72"/>
      <c r="AZ125" s="71">
        <v>10210.6</v>
      </c>
      <c r="BA125" s="71">
        <v>52818.399999999987</v>
      </c>
      <c r="BB125" s="71">
        <v>0</v>
      </c>
      <c r="BC125" s="71">
        <v>0</v>
      </c>
      <c r="BD125" s="71">
        <v>0</v>
      </c>
      <c r="BE125" s="71">
        <v>2620.5</v>
      </c>
      <c r="BF125" s="71"/>
      <c r="BG125" s="72"/>
      <c r="BH125" s="71">
        <v>0</v>
      </c>
      <c r="BI125" s="71">
        <v>0</v>
      </c>
      <c r="BJ125" s="71">
        <v>89.430999999999997</v>
      </c>
      <c r="BK125" s="71">
        <v>0</v>
      </c>
      <c r="BL125" s="71">
        <v>292.46100000000001</v>
      </c>
      <c r="BM125" s="71">
        <v>0</v>
      </c>
      <c r="BN125" s="72"/>
      <c r="BO125" s="71">
        <v>0</v>
      </c>
      <c r="BP125" s="71">
        <v>0</v>
      </c>
      <c r="BQ125" s="71">
        <v>14</v>
      </c>
      <c r="BR125" s="71">
        <v>0</v>
      </c>
      <c r="BS125" s="71">
        <v>24</v>
      </c>
      <c r="BT125" s="71">
        <v>0</v>
      </c>
      <c r="BU125"/>
      <c r="BV125" s="70">
        <v>367.09300000000002</v>
      </c>
      <c r="BW125" s="70">
        <v>0</v>
      </c>
      <c r="BX125" s="70">
        <v>14.798999999999999</v>
      </c>
      <c r="BY125" s="70">
        <v>0</v>
      </c>
      <c r="BZ125" s="70">
        <v>0</v>
      </c>
      <c r="CA125" s="70">
        <v>0</v>
      </c>
      <c r="CB125" s="70">
        <v>0</v>
      </c>
      <c r="CC125" s="70">
        <v>0</v>
      </c>
      <c r="CD125" s="70">
        <v>0</v>
      </c>
    </row>
    <row r="126" spans="1:82">
      <c r="A126" s="70" t="s">
        <v>1813</v>
      </c>
      <c r="B126" s="70">
        <v>132</v>
      </c>
      <c r="C126" s="70">
        <v>13</v>
      </c>
      <c r="D126" s="70">
        <v>8</v>
      </c>
      <c r="E126" s="70">
        <v>2016</v>
      </c>
      <c r="F126" s="70" t="s">
        <v>155</v>
      </c>
      <c r="G126" s="70" t="s">
        <v>1800</v>
      </c>
      <c r="H126" s="70" t="s">
        <v>1801</v>
      </c>
      <c r="I126" s="148"/>
      <c r="J126" s="71">
        <v>863.71930945928364</v>
      </c>
      <c r="K126" s="71">
        <v>7.6037221578884662</v>
      </c>
      <c r="L126" s="71">
        <v>36.82966796437087</v>
      </c>
      <c r="M126" s="71">
        <v>370.34430795888511</v>
      </c>
      <c r="N126" s="71">
        <v>163.25843339176186</v>
      </c>
      <c r="O126" s="71">
        <v>140.13294113104936</v>
      </c>
      <c r="P126" s="71">
        <v>109.69536510528884</v>
      </c>
      <c r="Q126" s="71">
        <v>9.347018773674737</v>
      </c>
      <c r="R126" s="71">
        <v>0</v>
      </c>
      <c r="S126" s="71">
        <v>23.556888671178005</v>
      </c>
      <c r="T126" s="72"/>
      <c r="U126" s="71">
        <v>23514428</v>
      </c>
      <c r="V126" s="71">
        <v>3323</v>
      </c>
      <c r="W126" s="71">
        <v>526</v>
      </c>
      <c r="X126" s="71">
        <v>81282</v>
      </c>
      <c r="Y126" s="71">
        <v>60036</v>
      </c>
      <c r="Z126" s="71">
        <v>82417</v>
      </c>
      <c r="AA126" s="71">
        <v>22577</v>
      </c>
      <c r="AB126" s="71">
        <v>132334</v>
      </c>
      <c r="AC126" s="71">
        <v>0</v>
      </c>
      <c r="AD126" s="71">
        <v>23.556888671178001</v>
      </c>
      <c r="AE126" s="72"/>
      <c r="AF126" s="71">
        <v>277401943.78082222</v>
      </c>
      <c r="AG126" s="71">
        <v>6469585.6596928975</v>
      </c>
      <c r="AH126" s="71">
        <v>6092832.2744011199</v>
      </c>
      <c r="AI126" s="71">
        <v>568545113.54723275</v>
      </c>
      <c r="AJ126" s="71">
        <v>225538287.42024139</v>
      </c>
      <c r="AK126" s="71">
        <v>0</v>
      </c>
      <c r="AL126" s="71">
        <v>0</v>
      </c>
      <c r="AM126" s="71">
        <v>18149909.332091268</v>
      </c>
      <c r="AN126" s="71">
        <v>0</v>
      </c>
      <c r="AO126" s="71">
        <v>0</v>
      </c>
      <c r="AP126" s="71">
        <v>1102197672.0144818</v>
      </c>
      <c r="AQ126" s="72"/>
      <c r="AR126" s="71">
        <v>2754</v>
      </c>
      <c r="AS126" s="71">
        <v>808</v>
      </c>
      <c r="AT126" s="71">
        <v>0</v>
      </c>
      <c r="AU126" s="71">
        <v>0</v>
      </c>
      <c r="AV126" s="71">
        <v>0</v>
      </c>
      <c r="AW126" s="71">
        <v>2</v>
      </c>
      <c r="AX126" s="71"/>
      <c r="AY126" s="72"/>
      <c r="AZ126" s="71">
        <v>11114.7</v>
      </c>
      <c r="BA126" s="71">
        <v>65213</v>
      </c>
      <c r="BB126" s="71">
        <v>0</v>
      </c>
      <c r="BC126" s="71">
        <v>0</v>
      </c>
      <c r="BD126" s="71">
        <v>0</v>
      </c>
      <c r="BE126" s="71">
        <v>2620.5</v>
      </c>
      <c r="BF126" s="71"/>
      <c r="BG126" s="72"/>
      <c r="BH126" s="71">
        <v>0</v>
      </c>
      <c r="BI126" s="71">
        <v>0</v>
      </c>
      <c r="BJ126" s="71">
        <v>90.19</v>
      </c>
      <c r="BK126" s="71">
        <v>0</v>
      </c>
      <c r="BL126" s="71">
        <v>328.90400000000005</v>
      </c>
      <c r="BM126" s="71">
        <v>0</v>
      </c>
      <c r="BN126" s="72"/>
      <c r="BO126" s="71">
        <v>0</v>
      </c>
      <c r="BP126" s="71">
        <v>0</v>
      </c>
      <c r="BQ126" s="71">
        <v>14</v>
      </c>
      <c r="BR126" s="71">
        <v>0</v>
      </c>
      <c r="BS126" s="71">
        <v>24</v>
      </c>
      <c r="BT126" s="71">
        <v>0</v>
      </c>
      <c r="BU126"/>
      <c r="BV126" s="70">
        <v>356.28699999999998</v>
      </c>
      <c r="BW126" s="70">
        <v>0</v>
      </c>
      <c r="BX126" s="70">
        <v>62.807000000000002</v>
      </c>
      <c r="BY126" s="70">
        <v>0</v>
      </c>
      <c r="BZ126" s="70">
        <v>0</v>
      </c>
      <c r="CA126" s="70">
        <v>0</v>
      </c>
      <c r="CB126" s="70">
        <v>0</v>
      </c>
      <c r="CC126" s="70">
        <v>0</v>
      </c>
      <c r="CD126" s="70">
        <v>0</v>
      </c>
    </row>
    <row r="127" spans="1:82">
      <c r="A127" s="70" t="s">
        <v>1814</v>
      </c>
      <c r="B127" s="70">
        <v>133</v>
      </c>
      <c r="C127" s="70">
        <v>14</v>
      </c>
      <c r="D127" s="70">
        <v>8</v>
      </c>
      <c r="E127" s="70">
        <v>2017</v>
      </c>
      <c r="F127" s="70" t="s">
        <v>156</v>
      </c>
      <c r="G127" s="70" t="s">
        <v>1800</v>
      </c>
      <c r="H127" s="70" t="s">
        <v>1801</v>
      </c>
      <c r="I127" s="148"/>
      <c r="J127" s="71">
        <v>873.35507991518284</v>
      </c>
      <c r="K127" s="71">
        <v>7.6111178939913691</v>
      </c>
      <c r="L127" s="71">
        <v>33.78275109587895</v>
      </c>
      <c r="M127" s="71">
        <v>375.75700448392251</v>
      </c>
      <c r="N127" s="71">
        <v>184.90862076193909</v>
      </c>
      <c r="O127" s="71">
        <v>140.52907080772277</v>
      </c>
      <c r="P127" s="71">
        <v>109.19842982843554</v>
      </c>
      <c r="Q127" s="71">
        <v>9.0909585051465296</v>
      </c>
      <c r="R127" s="71">
        <v>0</v>
      </c>
      <c r="S127" s="71">
        <v>37.294268930985595</v>
      </c>
      <c r="T127" s="72"/>
      <c r="U127" s="71">
        <v>25330206</v>
      </c>
      <c r="V127" s="71">
        <v>3323</v>
      </c>
      <c r="W127" s="71">
        <v>526</v>
      </c>
      <c r="X127" s="71">
        <v>81282</v>
      </c>
      <c r="Y127" s="71">
        <v>61459</v>
      </c>
      <c r="Z127" s="71">
        <v>84021</v>
      </c>
      <c r="AA127" s="71">
        <v>22618</v>
      </c>
      <c r="AB127" s="71">
        <v>133098</v>
      </c>
      <c r="AC127" s="71">
        <v>0</v>
      </c>
      <c r="AD127" s="71">
        <v>37.294268930985602</v>
      </c>
      <c r="AE127" s="72"/>
      <c r="AF127" s="71">
        <v>280172859.3159641</v>
      </c>
      <c r="AG127" s="71">
        <v>6537556.7984752301</v>
      </c>
      <c r="AH127" s="71">
        <v>7491895.1781472703</v>
      </c>
      <c r="AI127" s="71">
        <v>604691290.91033876</v>
      </c>
      <c r="AJ127" s="71">
        <v>258880937.95220131</v>
      </c>
      <c r="AK127" s="71">
        <v>0</v>
      </c>
      <c r="AL127" s="71">
        <v>0</v>
      </c>
      <c r="AM127" s="71">
        <v>18283257.283785261</v>
      </c>
      <c r="AN127" s="71">
        <v>0</v>
      </c>
      <c r="AO127" s="71">
        <v>0</v>
      </c>
      <c r="AP127" s="71">
        <v>1176057797.4389122</v>
      </c>
      <c r="AQ127" s="72"/>
      <c r="AR127" s="71">
        <v>2927</v>
      </c>
      <c r="AS127" s="71">
        <v>886</v>
      </c>
      <c r="AT127" s="71">
        <v>0</v>
      </c>
      <c r="AU127" s="71">
        <v>0</v>
      </c>
      <c r="AV127" s="71">
        <v>0</v>
      </c>
      <c r="AW127" s="71">
        <v>2</v>
      </c>
      <c r="AX127" s="71"/>
      <c r="AY127" s="72"/>
      <c r="AZ127" s="71">
        <v>12012.1</v>
      </c>
      <c r="BA127" s="71">
        <v>79476.400000000009</v>
      </c>
      <c r="BB127" s="71">
        <v>0</v>
      </c>
      <c r="BC127" s="71">
        <v>0</v>
      </c>
      <c r="BD127" s="71">
        <v>0</v>
      </c>
      <c r="BE127" s="71">
        <v>2620.5</v>
      </c>
      <c r="BF127" s="71"/>
      <c r="BG127" s="72"/>
      <c r="BH127" s="71">
        <v>0</v>
      </c>
      <c r="BI127" s="71">
        <v>0</v>
      </c>
      <c r="BJ127" s="71">
        <v>58.012999999999998</v>
      </c>
      <c r="BK127" s="71">
        <v>0</v>
      </c>
      <c r="BL127" s="71">
        <v>290.81200000000001</v>
      </c>
      <c r="BM127" s="71">
        <v>0</v>
      </c>
      <c r="BN127" s="72"/>
      <c r="BO127" s="71">
        <v>0</v>
      </c>
      <c r="BP127" s="71">
        <v>0</v>
      </c>
      <c r="BQ127" s="71">
        <v>11</v>
      </c>
      <c r="BR127" s="71">
        <v>0</v>
      </c>
      <c r="BS127" s="71">
        <v>23</v>
      </c>
      <c r="BT127" s="71">
        <v>0</v>
      </c>
      <c r="BU127"/>
      <c r="BV127" s="70">
        <v>316.67599999999999</v>
      </c>
      <c r="BW127" s="70">
        <v>0</v>
      </c>
      <c r="BX127" s="70">
        <v>32.149000000000001</v>
      </c>
      <c r="BY127" s="70">
        <v>0</v>
      </c>
      <c r="BZ127" s="70">
        <v>0</v>
      </c>
      <c r="CA127" s="70">
        <v>0</v>
      </c>
      <c r="CB127" s="70">
        <v>0</v>
      </c>
      <c r="CC127" s="70">
        <v>0</v>
      </c>
      <c r="CD127" s="70">
        <v>0</v>
      </c>
    </row>
    <row r="128" spans="1:82">
      <c r="A128" s="70" t="s">
        <v>1815</v>
      </c>
      <c r="B128" s="70">
        <v>134</v>
      </c>
      <c r="C128" s="70">
        <v>15</v>
      </c>
      <c r="D128" s="70">
        <v>8</v>
      </c>
      <c r="E128" s="70">
        <v>2018</v>
      </c>
      <c r="F128" s="70" t="s">
        <v>183</v>
      </c>
      <c r="G128" s="70" t="s">
        <v>1800</v>
      </c>
      <c r="H128" s="70" t="s">
        <v>1801</v>
      </c>
      <c r="I128" s="148"/>
      <c r="J128" s="71">
        <v>851.33855741235345</v>
      </c>
      <c r="K128" s="71">
        <v>7.1868468196487658</v>
      </c>
      <c r="L128" s="71">
        <v>31.593483930488489</v>
      </c>
      <c r="M128" s="71">
        <v>383.36870217831205</v>
      </c>
      <c r="N128" s="71">
        <v>157.4633845700844</v>
      </c>
      <c r="O128" s="71">
        <v>139.78433388822182</v>
      </c>
      <c r="P128" s="71">
        <v>109.5597479449487</v>
      </c>
      <c r="Q128" s="71">
        <v>8.45855249958786</v>
      </c>
      <c r="R128" s="71">
        <v>0</v>
      </c>
      <c r="S128" s="71">
        <v>34.841928515519996</v>
      </c>
      <c r="T128" s="72"/>
      <c r="U128" s="71">
        <v>27392088</v>
      </c>
      <c r="V128" s="71">
        <v>3323</v>
      </c>
      <c r="W128" s="71">
        <v>526</v>
      </c>
      <c r="X128" s="71">
        <v>81282</v>
      </c>
      <c r="Y128" s="71">
        <v>62499</v>
      </c>
      <c r="Z128" s="71">
        <v>85176</v>
      </c>
      <c r="AA128" s="71">
        <v>22921</v>
      </c>
      <c r="AB128" s="71">
        <v>133456</v>
      </c>
      <c r="AC128" s="71">
        <v>0</v>
      </c>
      <c r="AD128" s="71">
        <v>34.841928515520003</v>
      </c>
      <c r="AE128" s="72"/>
      <c r="AF128" s="71">
        <v>281994679.8448084</v>
      </c>
      <c r="AG128" s="71">
        <v>5961183.7624784261</v>
      </c>
      <c r="AH128" s="71">
        <v>7075282.0811826214</v>
      </c>
      <c r="AI128" s="71">
        <v>603091309.08265555</v>
      </c>
      <c r="AJ128" s="71">
        <v>236327307.6553548</v>
      </c>
      <c r="AK128" s="71">
        <v>0</v>
      </c>
      <c r="AL128" s="71">
        <v>0</v>
      </c>
      <c r="AM128" s="71">
        <v>18370366.63113381</v>
      </c>
      <c r="AN128" s="71">
        <v>0</v>
      </c>
      <c r="AO128" s="71">
        <v>0</v>
      </c>
      <c r="AP128" s="71">
        <v>1152820129.0576136</v>
      </c>
      <c r="AQ128" s="72"/>
      <c r="AR128" s="71">
        <v>3079</v>
      </c>
      <c r="AS128" s="71">
        <v>943</v>
      </c>
      <c r="AT128" s="71">
        <v>0</v>
      </c>
      <c r="AU128" s="71">
        <v>0</v>
      </c>
      <c r="AV128" s="71">
        <v>0</v>
      </c>
      <c r="AW128" s="71">
        <v>2</v>
      </c>
      <c r="AX128" s="71"/>
      <c r="AY128" s="72"/>
      <c r="AZ128" s="71">
        <v>12844.200000000004</v>
      </c>
      <c r="BA128" s="71">
        <v>88477.2</v>
      </c>
      <c r="BB128" s="71">
        <v>0</v>
      </c>
      <c r="BC128" s="71">
        <v>0</v>
      </c>
      <c r="BD128" s="71">
        <v>0</v>
      </c>
      <c r="BE128" s="71">
        <v>2620.5</v>
      </c>
      <c r="BF128" s="71"/>
      <c r="BG128" s="72"/>
      <c r="BH128" s="71">
        <v>0</v>
      </c>
      <c r="BI128" s="71">
        <v>0</v>
      </c>
      <c r="BJ128" s="71">
        <v>88.015000000000001</v>
      </c>
      <c r="BK128" s="71">
        <v>0</v>
      </c>
      <c r="BL128" s="71">
        <v>314.91200000000003</v>
      </c>
      <c r="BM128" s="71">
        <v>0</v>
      </c>
      <c r="BN128" s="72"/>
      <c r="BO128" s="71">
        <v>0</v>
      </c>
      <c r="BP128" s="71">
        <v>0</v>
      </c>
      <c r="BQ128" s="71">
        <v>12</v>
      </c>
      <c r="BR128" s="71">
        <v>0</v>
      </c>
      <c r="BS128" s="71">
        <v>24</v>
      </c>
      <c r="BT128" s="71">
        <v>0</v>
      </c>
      <c r="BU128"/>
      <c r="BV128" s="70">
        <v>349.88900000000001</v>
      </c>
      <c r="BW128" s="70">
        <v>0</v>
      </c>
      <c r="BX128" s="70">
        <v>53.037999999999997</v>
      </c>
      <c r="BY128" s="70">
        <v>0</v>
      </c>
      <c r="BZ128" s="70">
        <v>0</v>
      </c>
      <c r="CA128" s="70">
        <v>0</v>
      </c>
      <c r="CB128" s="70">
        <v>0</v>
      </c>
      <c r="CC128" s="70">
        <v>0</v>
      </c>
      <c r="CD128" s="70">
        <v>0</v>
      </c>
    </row>
    <row r="129" spans="1:82">
      <c r="A129" s="70" t="s">
        <v>1816</v>
      </c>
      <c r="B129" s="70">
        <v>135</v>
      </c>
      <c r="C129" s="70">
        <v>16</v>
      </c>
      <c r="D129" s="70">
        <v>8</v>
      </c>
      <c r="E129" s="70">
        <v>2019</v>
      </c>
      <c r="F129" s="70" t="s">
        <v>158</v>
      </c>
      <c r="G129" s="70" t="s">
        <v>1800</v>
      </c>
      <c r="H129" s="70" t="s">
        <v>1801</v>
      </c>
      <c r="I129" s="148"/>
      <c r="J129" s="71">
        <v>844.75998047034159</v>
      </c>
      <c r="K129" s="71">
        <v>6.549277747952595</v>
      </c>
      <c r="L129" s="71">
        <v>31.856091519203748</v>
      </c>
      <c r="M129" s="71">
        <v>349.96361767510302</v>
      </c>
      <c r="N129" s="71">
        <v>150.74094291420667</v>
      </c>
      <c r="O129" s="71">
        <v>136.59560083808353</v>
      </c>
      <c r="P129" s="71">
        <v>110.74237387708678</v>
      </c>
      <c r="Q129" s="71">
        <v>8.1911059911694402</v>
      </c>
      <c r="R129" s="71">
        <v>0</v>
      </c>
      <c r="S129" s="71">
        <v>35.869044211800002</v>
      </c>
      <c r="T129" s="72"/>
      <c r="U129" s="71">
        <v>27287005</v>
      </c>
      <c r="V129" s="71">
        <v>3323</v>
      </c>
      <c r="W129" s="71">
        <v>526</v>
      </c>
      <c r="X129" s="71">
        <v>81282</v>
      </c>
      <c r="Y129" s="71">
        <v>62908</v>
      </c>
      <c r="Z129" s="71">
        <v>85518</v>
      </c>
      <c r="AA129" s="71">
        <v>22995</v>
      </c>
      <c r="AB129" s="71">
        <v>132735</v>
      </c>
      <c r="AC129" s="71">
        <v>0</v>
      </c>
      <c r="AD129" s="71">
        <v>35.869044211800002</v>
      </c>
      <c r="AE129" s="72"/>
      <c r="AF129" s="71">
        <v>283173428.29907882</v>
      </c>
      <c r="AG129" s="71">
        <v>5757620.6794597786</v>
      </c>
      <c r="AH129" s="71">
        <v>7373357.0720644128</v>
      </c>
      <c r="AI129" s="71">
        <v>572901518.04160452</v>
      </c>
      <c r="AJ129" s="71">
        <v>224941455.34489879</v>
      </c>
      <c r="AK129" s="71">
        <v>0</v>
      </c>
      <c r="AL129" s="71">
        <v>0</v>
      </c>
      <c r="AM129" s="71">
        <v>18077507.771454982</v>
      </c>
      <c r="AN129" s="71">
        <v>0</v>
      </c>
      <c r="AO129" s="71">
        <v>0</v>
      </c>
      <c r="AP129" s="71">
        <v>1112224887.2085614</v>
      </c>
      <c r="AQ129" s="72"/>
      <c r="AR129" s="71">
        <v>3215</v>
      </c>
      <c r="AS129" s="71">
        <v>992</v>
      </c>
      <c r="AT129" s="71">
        <v>0</v>
      </c>
      <c r="AU129" s="71">
        <v>0</v>
      </c>
      <c r="AV129" s="71">
        <v>0</v>
      </c>
      <c r="AW129" s="71">
        <v>2</v>
      </c>
      <c r="AX129" s="71"/>
      <c r="AY129" s="72"/>
      <c r="AZ129" s="71">
        <v>13529.899999999991</v>
      </c>
      <c r="BA129" s="71">
        <v>94732.800000000032</v>
      </c>
      <c r="BB129" s="71">
        <v>0</v>
      </c>
      <c r="BC129" s="71">
        <v>0</v>
      </c>
      <c r="BD129" s="71">
        <v>0</v>
      </c>
      <c r="BE129" s="71">
        <v>2620.5</v>
      </c>
      <c r="BF129" s="71"/>
      <c r="BG129" s="72"/>
      <c r="BH129" s="71">
        <v>0</v>
      </c>
      <c r="BI129" s="71">
        <v>0</v>
      </c>
      <c r="BJ129" s="71">
        <v>88.453999999999994</v>
      </c>
      <c r="BK129" s="71">
        <v>0</v>
      </c>
      <c r="BL129" s="71">
        <v>313.935</v>
      </c>
      <c r="BM129" s="71">
        <v>0</v>
      </c>
      <c r="BN129" s="72"/>
      <c r="BO129" s="71">
        <v>0</v>
      </c>
      <c r="BP129" s="71">
        <v>0</v>
      </c>
      <c r="BQ129" s="71">
        <v>12</v>
      </c>
      <c r="BR129" s="71">
        <v>0</v>
      </c>
      <c r="BS129" s="71">
        <v>24</v>
      </c>
      <c r="BT129" s="71">
        <v>0</v>
      </c>
      <c r="BU129"/>
      <c r="BV129" s="70">
        <v>348.935</v>
      </c>
      <c r="BW129" s="70">
        <v>0</v>
      </c>
      <c r="BX129" s="70">
        <v>53.454000000000001</v>
      </c>
      <c r="BY129" s="70">
        <v>0</v>
      </c>
      <c r="BZ129" s="70">
        <v>0</v>
      </c>
      <c r="CA129" s="70">
        <v>0</v>
      </c>
      <c r="CB129" s="70">
        <v>0</v>
      </c>
      <c r="CC129" s="70">
        <v>0</v>
      </c>
      <c r="CD129" s="70">
        <v>0</v>
      </c>
    </row>
    <row r="130" spans="1:82">
      <c r="A130" s="70" t="s">
        <v>1817</v>
      </c>
      <c r="B130" s="70">
        <v>136</v>
      </c>
      <c r="C130" s="70">
        <v>17</v>
      </c>
      <c r="D130" s="70">
        <v>8</v>
      </c>
      <c r="E130" s="70">
        <v>2020</v>
      </c>
      <c r="F130" s="70" t="s">
        <v>159</v>
      </c>
      <c r="G130" s="70" t="s">
        <v>1800</v>
      </c>
      <c r="H130" s="70" t="s">
        <v>1801</v>
      </c>
      <c r="I130" s="148"/>
      <c r="J130" s="71">
        <v>627.1336924505697</v>
      </c>
      <c r="K130" s="71">
        <v>7.3413177989894711</v>
      </c>
      <c r="L130" s="71">
        <v>32.196299434932818</v>
      </c>
      <c r="M130" s="71">
        <v>342.65727310426547</v>
      </c>
      <c r="N130" s="71">
        <v>147.83407542224074</v>
      </c>
      <c r="O130" s="71">
        <v>118.95215023024249</v>
      </c>
      <c r="P130" s="71">
        <v>103.84959312512507</v>
      </c>
      <c r="Q130" s="71">
        <v>7.7729690478498101</v>
      </c>
      <c r="R130" s="71">
        <v>0</v>
      </c>
      <c r="S130" s="71">
        <v>32.976451923336803</v>
      </c>
      <c r="T130" s="72"/>
      <c r="U130" s="71">
        <v>21518219</v>
      </c>
      <c r="V130" s="71">
        <v>3496</v>
      </c>
      <c r="W130" s="71">
        <v>565</v>
      </c>
      <c r="X130" s="71">
        <v>83509</v>
      </c>
      <c r="Y130" s="71">
        <v>63110</v>
      </c>
      <c r="Z130" s="71">
        <v>85000</v>
      </c>
      <c r="AA130" s="71">
        <v>22920</v>
      </c>
      <c r="AB130" s="71">
        <v>131833</v>
      </c>
      <c r="AC130" s="71">
        <v>0</v>
      </c>
      <c r="AD130" s="71">
        <v>32.976451923336803</v>
      </c>
      <c r="AE130" s="72"/>
      <c r="AF130" s="71">
        <v>218533805.72503659</v>
      </c>
      <c r="AG130" s="71">
        <v>5902311.1593812369</v>
      </c>
      <c r="AH130" s="71">
        <v>7884079.0168069694</v>
      </c>
      <c r="AI130" s="71">
        <v>573674369.4391315</v>
      </c>
      <c r="AJ130" s="71">
        <v>227078213.2918143</v>
      </c>
      <c r="AK130" s="71"/>
      <c r="AL130" s="71"/>
      <c r="AM130" s="71">
        <v>17205671.195179213</v>
      </c>
      <c r="AN130" s="71"/>
      <c r="AO130" s="71"/>
      <c r="AP130" s="71">
        <v>1050278449.8273499</v>
      </c>
      <c r="AQ130" s="72"/>
      <c r="AR130" s="71">
        <v>3371</v>
      </c>
      <c r="AS130" s="71">
        <v>1030</v>
      </c>
      <c r="AT130" s="71">
        <v>0</v>
      </c>
      <c r="AU130" s="71">
        <v>0</v>
      </c>
      <c r="AV130" s="71">
        <v>0</v>
      </c>
      <c r="AW130" s="71">
        <v>2</v>
      </c>
      <c r="AX130" s="71"/>
      <c r="AY130" s="72"/>
      <c r="AZ130" s="71">
        <v>14320.999999999991</v>
      </c>
      <c r="BA130" s="71">
        <v>98326.999999999898</v>
      </c>
      <c r="BB130" s="71">
        <v>0</v>
      </c>
      <c r="BC130" s="71">
        <v>0</v>
      </c>
      <c r="BD130" s="71">
        <v>0</v>
      </c>
      <c r="BE130" s="71">
        <v>2620.5</v>
      </c>
      <c r="BF130" s="71"/>
      <c r="BG130" s="72"/>
      <c r="BH130" s="71">
        <v>0</v>
      </c>
      <c r="BI130" s="71">
        <v>0</v>
      </c>
      <c r="BJ130" s="71">
        <v>79.355000000000004</v>
      </c>
      <c r="BK130" s="71">
        <v>0</v>
      </c>
      <c r="BL130" s="71">
        <v>263.34100000000001</v>
      </c>
      <c r="BM130" s="71">
        <v>0</v>
      </c>
      <c r="BN130" s="72"/>
      <c r="BO130" s="71">
        <v>0</v>
      </c>
      <c r="BP130" s="71">
        <v>0</v>
      </c>
      <c r="BQ130" s="71">
        <v>12</v>
      </c>
      <c r="BR130" s="71">
        <v>0</v>
      </c>
      <c r="BS130" s="71">
        <v>24</v>
      </c>
      <c r="BT130" s="71">
        <v>0</v>
      </c>
      <c r="BU130"/>
      <c r="BV130" s="70">
        <v>299.27300000000002</v>
      </c>
      <c r="BW130" s="70">
        <v>0</v>
      </c>
      <c r="BX130" s="70">
        <v>43.423000000000002</v>
      </c>
      <c r="BY130" s="70">
        <v>0</v>
      </c>
      <c r="BZ130" s="70">
        <v>0</v>
      </c>
      <c r="CA130" s="70">
        <v>0</v>
      </c>
      <c r="CB130" s="70">
        <v>0</v>
      </c>
      <c r="CC130" s="70">
        <v>0</v>
      </c>
      <c r="CD130" s="70">
        <v>0</v>
      </c>
    </row>
    <row r="131" spans="1:82">
      <c r="A131" s="70" t="s">
        <v>1818</v>
      </c>
      <c r="B131" s="70">
        <v>136</v>
      </c>
      <c r="C131" s="70">
        <v>18</v>
      </c>
      <c r="D131" s="70">
        <v>8</v>
      </c>
      <c r="E131" s="70">
        <v>2021</v>
      </c>
      <c r="F131" s="70" t="s">
        <v>160</v>
      </c>
      <c r="G131" s="70" t="s">
        <v>1800</v>
      </c>
      <c r="H131" s="70" t="s">
        <v>1801</v>
      </c>
      <c r="I131" s="148"/>
      <c r="J131" s="71">
        <v>646.68243608449995</v>
      </c>
      <c r="K131" s="71">
        <v>7.9879498553055459</v>
      </c>
      <c r="L131" s="71">
        <v>29.911108830002288</v>
      </c>
      <c r="M131" s="71">
        <v>377.82574871301142</v>
      </c>
      <c r="N131" s="71">
        <v>150.49657632464169</v>
      </c>
      <c r="O131" s="71">
        <v>116.02805277726445</v>
      </c>
      <c r="P131" s="71">
        <v>106.71404300078741</v>
      </c>
      <c r="Q131" s="71">
        <v>7.6088910618190697</v>
      </c>
      <c r="R131" s="71">
        <v>0</v>
      </c>
      <c r="S131" s="71">
        <v>22.936276239360001</v>
      </c>
      <c r="T131" s="72"/>
      <c r="U131" s="71">
        <v>21503554</v>
      </c>
      <c r="V131" s="71">
        <v>3496</v>
      </c>
      <c r="W131" s="71">
        <v>565</v>
      </c>
      <c r="X131" s="71">
        <v>83509</v>
      </c>
      <c r="Y131" s="71">
        <v>62559</v>
      </c>
      <c r="Z131" s="71">
        <v>85369</v>
      </c>
      <c r="AA131" s="71">
        <v>22966</v>
      </c>
      <c r="AB131" s="71">
        <v>130318</v>
      </c>
      <c r="AC131" s="71">
        <v>0</v>
      </c>
      <c r="AD131" s="71">
        <v>22.936276239360001</v>
      </c>
      <c r="AE131" s="72"/>
      <c r="AF131" s="71">
        <v>214998531.90520552</v>
      </c>
      <c r="AG131" s="71">
        <v>6404868.4098896608</v>
      </c>
      <c r="AH131" s="71">
        <v>6428963.1627743226</v>
      </c>
      <c r="AI131" s="71">
        <v>626991002.50173938</v>
      </c>
      <c r="AJ131" s="71">
        <v>225561747.02446219</v>
      </c>
      <c r="AK131" s="71">
        <v>0</v>
      </c>
      <c r="AL131" s="71">
        <v>0</v>
      </c>
      <c r="AM131" s="71">
        <v>17106047.331337262</v>
      </c>
      <c r="AN131" s="71">
        <v>0</v>
      </c>
      <c r="AO131" s="71">
        <v>0</v>
      </c>
      <c r="AP131" s="71">
        <v>1097491160.3354082</v>
      </c>
      <c r="AQ131" s="72"/>
      <c r="AR131" s="71">
        <v>3537</v>
      </c>
      <c r="AS131" s="71">
        <v>1095</v>
      </c>
      <c r="AT131" s="71">
        <v>0</v>
      </c>
      <c r="AU131" s="71">
        <v>0</v>
      </c>
      <c r="AV131" s="71">
        <v>0</v>
      </c>
      <c r="AW131" s="71">
        <v>2</v>
      </c>
      <c r="AX131" s="71"/>
      <c r="AY131" s="72"/>
      <c r="AZ131" s="71">
        <v>15257.69999999997</v>
      </c>
      <c r="BA131" s="71">
        <v>101436.2</v>
      </c>
      <c r="BB131" s="71">
        <v>0</v>
      </c>
      <c r="BC131" s="71">
        <v>0</v>
      </c>
      <c r="BD131" s="71">
        <v>0</v>
      </c>
      <c r="BE131" s="71">
        <v>2620.5</v>
      </c>
      <c r="BF131" s="71"/>
      <c r="BG131" s="72"/>
      <c r="BH131" s="71">
        <v>0</v>
      </c>
      <c r="BI131" s="71">
        <v>0</v>
      </c>
      <c r="BJ131" s="71">
        <v>83.173000000000002</v>
      </c>
      <c r="BK131" s="71">
        <v>0</v>
      </c>
      <c r="BL131" s="71">
        <v>268.59799999999996</v>
      </c>
      <c r="BM131" s="71">
        <v>0</v>
      </c>
      <c r="BN131" s="72"/>
      <c r="BO131" s="71">
        <v>0</v>
      </c>
      <c r="BP131" s="71">
        <v>0</v>
      </c>
      <c r="BQ131" s="71">
        <v>13</v>
      </c>
      <c r="BR131" s="71">
        <v>0</v>
      </c>
      <c r="BS131" s="71">
        <v>24</v>
      </c>
      <c r="BT131" s="71">
        <v>0</v>
      </c>
      <c r="BU131"/>
      <c r="BV131" s="70">
        <v>318.15199999999999</v>
      </c>
      <c r="BW131" s="70">
        <v>0</v>
      </c>
      <c r="BX131" s="70">
        <v>33.619</v>
      </c>
      <c r="BY131" s="70">
        <v>0</v>
      </c>
      <c r="BZ131" s="70">
        <v>0</v>
      </c>
      <c r="CA131" s="70">
        <v>0</v>
      </c>
      <c r="CB131" s="70">
        <v>0</v>
      </c>
      <c r="CC131" s="70">
        <v>0</v>
      </c>
      <c r="CD131" s="70">
        <v>0</v>
      </c>
    </row>
    <row r="132" spans="1:82">
      <c r="A132" s="70" t="s">
        <v>1819</v>
      </c>
      <c r="B132" s="70">
        <v>136</v>
      </c>
      <c r="C132" s="70">
        <v>19</v>
      </c>
      <c r="D132" s="70">
        <v>8</v>
      </c>
      <c r="E132" s="70">
        <v>2022</v>
      </c>
      <c r="F132" s="70" t="s">
        <v>161</v>
      </c>
      <c r="G132" s="70" t="s">
        <v>1800</v>
      </c>
      <c r="H132" s="70" t="s">
        <v>1801</v>
      </c>
      <c r="I132" s="148"/>
      <c r="J132" s="71">
        <v>550.9911822180236</v>
      </c>
      <c r="K132" s="71">
        <v>7.6595278169991978</v>
      </c>
      <c r="L132" s="71">
        <v>25.293952273895545</v>
      </c>
      <c r="M132" s="71">
        <v>373.13793168174982</v>
      </c>
      <c r="N132" s="71">
        <v>164.18507513616848</v>
      </c>
      <c r="O132" s="71">
        <v>122.70028217762042</v>
      </c>
      <c r="P132" s="71">
        <v>105.65632012875801</v>
      </c>
      <c r="Q132" s="71">
        <v>7.7086526572476419</v>
      </c>
      <c r="R132" s="71">
        <v>0</v>
      </c>
      <c r="S132" s="71">
        <v>29.03879804784</v>
      </c>
      <c r="T132" s="72"/>
      <c r="U132" s="71">
        <v>24702222</v>
      </c>
      <c r="V132" s="71">
        <v>3496</v>
      </c>
      <c r="W132" s="71">
        <v>565</v>
      </c>
      <c r="X132" s="71">
        <v>83509</v>
      </c>
      <c r="Y132" s="71">
        <v>63748</v>
      </c>
      <c r="Z132" s="71">
        <v>85774</v>
      </c>
      <c r="AA132" s="71">
        <v>23085</v>
      </c>
      <c r="AB132" s="71">
        <v>130944</v>
      </c>
      <c r="AC132" s="71">
        <v>0</v>
      </c>
      <c r="AD132" s="71">
        <v>29.03879804784</v>
      </c>
      <c r="AE132" s="72"/>
      <c r="AF132" s="71">
        <v>193752516.70829928</v>
      </c>
      <c r="AG132" s="71">
        <v>6323883.5940499725</v>
      </c>
      <c r="AH132" s="71">
        <v>6427142.4941696888</v>
      </c>
      <c r="AI132" s="71">
        <v>608939033.18401361</v>
      </c>
      <c r="AJ132" s="71">
        <v>259378604.55581495</v>
      </c>
      <c r="AK132" s="71">
        <v>0</v>
      </c>
      <c r="AL132" s="71">
        <v>0</v>
      </c>
      <c r="AM132" s="71">
        <v>16908444.43884534</v>
      </c>
      <c r="AN132" s="71">
        <v>0</v>
      </c>
      <c r="AO132" s="71">
        <v>0</v>
      </c>
      <c r="AP132" s="71">
        <v>1091729624.9751928</v>
      </c>
      <c r="AQ132" s="72"/>
      <c r="AR132" s="71">
        <v>3778</v>
      </c>
      <c r="AS132" s="71">
        <v>1126</v>
      </c>
      <c r="AT132" s="71">
        <v>0</v>
      </c>
      <c r="AU132" s="71">
        <v>0</v>
      </c>
      <c r="AV132" s="71">
        <v>0</v>
      </c>
      <c r="AW132" s="71">
        <v>2</v>
      </c>
      <c r="AX132" s="71"/>
      <c r="AY132" s="72"/>
      <c r="AZ132" s="71">
        <v>16573.199999999957</v>
      </c>
      <c r="BA132" s="71">
        <v>105582.39999999994</v>
      </c>
      <c r="BB132" s="71">
        <v>0</v>
      </c>
      <c r="BC132" s="71">
        <v>0</v>
      </c>
      <c r="BD132" s="71">
        <v>0</v>
      </c>
      <c r="BE132" s="71">
        <v>2620.5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1820</v>
      </c>
      <c r="B133" s="70">
        <v>136</v>
      </c>
      <c r="C133" s="70">
        <v>20</v>
      </c>
      <c r="D133" s="70">
        <v>8</v>
      </c>
      <c r="E133" s="70">
        <v>2023</v>
      </c>
      <c r="F133" s="70" t="s">
        <v>1539</v>
      </c>
      <c r="G133" s="70" t="s">
        <v>1800</v>
      </c>
      <c r="H133" s="70" t="s">
        <v>1801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4058</v>
      </c>
      <c r="AS133" s="71">
        <v>1130</v>
      </c>
      <c r="AT133" s="71">
        <v>0</v>
      </c>
      <c r="AU133" s="71">
        <v>0</v>
      </c>
      <c r="AV133" s="71">
        <v>0</v>
      </c>
      <c r="AW133" s="71">
        <v>3</v>
      </c>
      <c r="AX133" s="71"/>
      <c r="AY133" s="72"/>
      <c r="AZ133" s="71">
        <v>17897.699999999928</v>
      </c>
      <c r="BA133" s="71">
        <v>108054.59999999992</v>
      </c>
      <c r="BB133" s="71">
        <v>0</v>
      </c>
      <c r="BC133" s="71">
        <v>0</v>
      </c>
      <c r="BD133" s="71">
        <v>0</v>
      </c>
      <c r="BE133" s="71">
        <v>2745.5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1821</v>
      </c>
      <c r="B134" s="70">
        <v>136</v>
      </c>
      <c r="C134" s="70">
        <v>21</v>
      </c>
      <c r="D134" s="70">
        <v>8</v>
      </c>
      <c r="E134" s="70">
        <v>2024</v>
      </c>
      <c r="F134" s="70" t="s">
        <v>1558</v>
      </c>
      <c r="G134" s="70" t="s">
        <v>1800</v>
      </c>
      <c r="H134" s="70" t="s">
        <v>1801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1822</v>
      </c>
      <c r="B135" s="70">
        <v>188</v>
      </c>
      <c r="C135" s="70">
        <v>1</v>
      </c>
      <c r="D135" s="70">
        <v>12</v>
      </c>
      <c r="E135" s="70">
        <v>1990</v>
      </c>
      <c r="F135" s="70" t="s">
        <v>787</v>
      </c>
      <c r="G135" s="70" t="s">
        <v>1823</v>
      </c>
      <c r="H135" s="70" t="s">
        <v>1824</v>
      </c>
      <c r="I135" s="148"/>
      <c r="J135" s="71">
        <v>1212.6444747414921</v>
      </c>
      <c r="K135" s="71">
        <v>6.752517396649802</v>
      </c>
      <c r="L135" s="71">
        <v>4.6086671370753276</v>
      </c>
      <c r="M135" s="71">
        <v>64.380541803350269</v>
      </c>
      <c r="N135" s="71">
        <v>102.0214526384746</v>
      </c>
      <c r="O135" s="71">
        <v>82.976002188291531</v>
      </c>
      <c r="P135" s="71">
        <v>48.272094306323162</v>
      </c>
      <c r="Q135" s="71">
        <v>6.9042745791692202</v>
      </c>
      <c r="R135" s="71">
        <v>0</v>
      </c>
      <c r="S135" s="71">
        <v>10.193553929106979</v>
      </c>
      <c r="T135" s="72"/>
      <c r="U135" s="71">
        <v>99403982</v>
      </c>
      <c r="V135" s="71">
        <v>2827</v>
      </c>
      <c r="W135" s="71">
        <v>42</v>
      </c>
      <c r="X135" s="71">
        <v>21961</v>
      </c>
      <c r="Y135" s="71">
        <v>40529</v>
      </c>
      <c r="Z135" s="71">
        <v>34129</v>
      </c>
      <c r="AA135" s="71">
        <v>11721</v>
      </c>
      <c r="AB135" s="71">
        <v>112102</v>
      </c>
      <c r="AC135" s="71">
        <v>0</v>
      </c>
      <c r="AD135" s="71">
        <v>10.193553929106979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1825</v>
      </c>
      <c r="B136" s="70">
        <v>189</v>
      </c>
      <c r="C136" s="70">
        <v>2</v>
      </c>
      <c r="D136" s="70">
        <v>12</v>
      </c>
      <c r="E136" s="70">
        <v>2005</v>
      </c>
      <c r="F136" s="70" t="s">
        <v>789</v>
      </c>
      <c r="G136" s="70" t="s">
        <v>1823</v>
      </c>
      <c r="H136" s="70" t="s">
        <v>1824</v>
      </c>
      <c r="I136" s="148"/>
      <c r="J136" s="71">
        <v>306.65790772220959</v>
      </c>
      <c r="K136" s="71">
        <v>4.9608787387294662</v>
      </c>
      <c r="L136" s="71">
        <v>2.5291036213894378</v>
      </c>
      <c r="M136" s="71">
        <v>108.6926712210537</v>
      </c>
      <c r="N136" s="71">
        <v>150.7433324002302</v>
      </c>
      <c r="O136" s="71">
        <v>105.8436825885391</v>
      </c>
      <c r="P136" s="71">
        <v>49.979886606352117</v>
      </c>
      <c r="Q136" s="71">
        <v>7.4332193683799703</v>
      </c>
      <c r="R136" s="71">
        <v>0</v>
      </c>
      <c r="S136" s="71">
        <v>10.46878263947352</v>
      </c>
      <c r="T136" s="72"/>
      <c r="U136" s="71">
        <v>20594373</v>
      </c>
      <c r="V136" s="71">
        <v>2511</v>
      </c>
      <c r="W136" s="71">
        <v>28</v>
      </c>
      <c r="X136" s="71">
        <v>20708</v>
      </c>
      <c r="Y136" s="71">
        <v>53062</v>
      </c>
      <c r="Z136" s="71">
        <v>50378</v>
      </c>
      <c r="AA136" s="71">
        <v>9939</v>
      </c>
      <c r="AB136" s="71">
        <v>126170</v>
      </c>
      <c r="AC136" s="71">
        <v>0</v>
      </c>
      <c r="AD136" s="71">
        <v>10.46878263947352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1826</v>
      </c>
      <c r="B137" s="70">
        <v>190</v>
      </c>
      <c r="C137" s="70">
        <v>3</v>
      </c>
      <c r="D137" s="70">
        <v>12</v>
      </c>
      <c r="E137" s="70">
        <v>2006</v>
      </c>
      <c r="F137" s="70" t="s">
        <v>790</v>
      </c>
      <c r="G137" s="70" t="s">
        <v>1823</v>
      </c>
      <c r="H137" s="70" t="s">
        <v>1824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1827</v>
      </c>
      <c r="B138" s="70">
        <v>191</v>
      </c>
      <c r="C138" s="70">
        <v>4</v>
      </c>
      <c r="D138" s="70">
        <v>12</v>
      </c>
      <c r="E138" s="70">
        <v>2007</v>
      </c>
      <c r="F138" s="70" t="s">
        <v>791</v>
      </c>
      <c r="G138" s="70" t="s">
        <v>1823</v>
      </c>
      <c r="H138" s="70" t="s">
        <v>1824</v>
      </c>
      <c r="I138" s="148"/>
      <c r="J138" s="71">
        <v>356.69761080080639</v>
      </c>
      <c r="K138" s="71">
        <v>4.4950690208855919</v>
      </c>
      <c r="L138" s="71">
        <v>2.259244641146013</v>
      </c>
      <c r="M138" s="71">
        <v>108.9284210425011</v>
      </c>
      <c r="N138" s="71">
        <v>163.72861598845151</v>
      </c>
      <c r="O138" s="71">
        <v>101.41245821406901</v>
      </c>
      <c r="P138" s="71">
        <v>48.353461854961942</v>
      </c>
      <c r="Q138" s="71">
        <v>7.8409536223662997</v>
      </c>
      <c r="R138" s="71">
        <v>0</v>
      </c>
      <c r="S138" s="71">
        <v>8.720905665243885</v>
      </c>
      <c r="T138" s="72"/>
      <c r="U138" s="71">
        <v>24067919</v>
      </c>
      <c r="V138" s="71">
        <v>2136</v>
      </c>
      <c r="W138" s="71">
        <v>23</v>
      </c>
      <c r="X138" s="71">
        <v>24047</v>
      </c>
      <c r="Y138" s="71">
        <v>53849</v>
      </c>
      <c r="Z138" s="71">
        <v>50178</v>
      </c>
      <c r="AA138" s="71">
        <v>9469</v>
      </c>
      <c r="AB138" s="71">
        <v>126053</v>
      </c>
      <c r="AC138" s="71">
        <v>0</v>
      </c>
      <c r="AD138" s="71">
        <v>8.720905665243885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1828</v>
      </c>
      <c r="B139" s="70">
        <v>192</v>
      </c>
      <c r="C139" s="70">
        <v>5</v>
      </c>
      <c r="D139" s="70">
        <v>12</v>
      </c>
      <c r="E139" s="70">
        <v>2008</v>
      </c>
      <c r="F139" s="70" t="s">
        <v>792</v>
      </c>
      <c r="G139" s="70" t="s">
        <v>1823</v>
      </c>
      <c r="H139" s="70" t="s">
        <v>1824</v>
      </c>
      <c r="I139" s="148"/>
      <c r="J139" s="71">
        <v>290.30284120297051</v>
      </c>
      <c r="K139" s="71">
        <v>3.4062146279464138</v>
      </c>
      <c r="L139" s="71">
        <v>1.7962180586940759</v>
      </c>
      <c r="M139" s="71">
        <v>113.93524589761191</v>
      </c>
      <c r="N139" s="71">
        <v>159.0839658094842</v>
      </c>
      <c r="O139" s="71">
        <v>97.825359415749304</v>
      </c>
      <c r="P139" s="71">
        <v>47.783187066441819</v>
      </c>
      <c r="Q139" s="71">
        <v>7.7665194471130699</v>
      </c>
      <c r="R139" s="71">
        <v>0</v>
      </c>
      <c r="S139" s="71">
        <v>10.70794954696437</v>
      </c>
      <c r="T139" s="72"/>
      <c r="U139" s="71">
        <v>20552459</v>
      </c>
      <c r="V139" s="71">
        <v>2136</v>
      </c>
      <c r="W139" s="71">
        <v>23</v>
      </c>
      <c r="X139" s="71">
        <v>24047</v>
      </c>
      <c r="Y139" s="71">
        <v>54606</v>
      </c>
      <c r="Z139" s="71">
        <v>50102</v>
      </c>
      <c r="AA139" s="71">
        <v>9368</v>
      </c>
      <c r="AB139" s="71">
        <v>126910</v>
      </c>
      <c r="AC139" s="71">
        <v>0</v>
      </c>
      <c r="AD139" s="71">
        <v>10.70794954696437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1829</v>
      </c>
      <c r="B140" s="70">
        <v>193</v>
      </c>
      <c r="C140" s="70">
        <v>6</v>
      </c>
      <c r="D140" s="70">
        <v>12</v>
      </c>
      <c r="E140" s="70">
        <v>2009</v>
      </c>
      <c r="F140" s="70" t="s">
        <v>176</v>
      </c>
      <c r="G140" s="1064" t="s">
        <v>1823</v>
      </c>
      <c r="H140" s="70" t="s">
        <v>1824</v>
      </c>
      <c r="I140" s="148"/>
      <c r="J140" s="71">
        <v>265.9755375803108</v>
      </c>
      <c r="K140" s="71">
        <v>3.447785785928883</v>
      </c>
      <c r="L140" s="71">
        <v>0.74030175326071102</v>
      </c>
      <c r="M140" s="71">
        <v>113.2330832203738</v>
      </c>
      <c r="N140" s="71">
        <v>137.89482739496461</v>
      </c>
      <c r="O140" s="71">
        <v>97.791516382603817</v>
      </c>
      <c r="P140" s="71">
        <v>45.42163278214057</v>
      </c>
      <c r="Q140" s="71">
        <v>7.4412497127107802</v>
      </c>
      <c r="R140" s="71">
        <v>0</v>
      </c>
      <c r="S140" s="71">
        <v>12.93800412001897</v>
      </c>
      <c r="T140" s="72"/>
      <c r="U140" s="71">
        <v>14880102</v>
      </c>
      <c r="V140" s="71">
        <v>2638</v>
      </c>
      <c r="W140" s="71">
        <v>14</v>
      </c>
      <c r="X140" s="71">
        <v>27901</v>
      </c>
      <c r="Y140" s="71">
        <v>55420</v>
      </c>
      <c r="Z140" s="71">
        <v>49436</v>
      </c>
      <c r="AA140" s="71">
        <v>9142</v>
      </c>
      <c r="AB140" s="71">
        <v>127643</v>
      </c>
      <c r="AC140" s="71">
        <v>0</v>
      </c>
      <c r="AD140" s="71">
        <v>12.93800412001897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21.16</v>
      </c>
      <c r="BK140" s="71">
        <v>0</v>
      </c>
      <c r="BL140" s="71">
        <v>5.68</v>
      </c>
      <c r="BM140" s="71">
        <v>0</v>
      </c>
      <c r="BN140" s="72"/>
      <c r="BO140" s="71">
        <v>0</v>
      </c>
      <c r="BP140" s="71">
        <v>0</v>
      </c>
      <c r="BQ140" s="71">
        <v>3</v>
      </c>
      <c r="BR140" s="71">
        <v>0</v>
      </c>
      <c r="BS140" s="71">
        <v>1</v>
      </c>
      <c r="BT140" s="71">
        <v>0</v>
      </c>
      <c r="BU140"/>
      <c r="BV140" s="70">
        <v>26.84</v>
      </c>
      <c r="BW140" s="70">
        <v>0</v>
      </c>
      <c r="BX140" s="70">
        <v>0</v>
      </c>
      <c r="BY140" s="70">
        <v>0</v>
      </c>
      <c r="BZ140" s="70">
        <v>0</v>
      </c>
      <c r="CA140" s="70">
        <v>0</v>
      </c>
      <c r="CB140" s="70">
        <v>0</v>
      </c>
      <c r="CC140" s="70">
        <v>0</v>
      </c>
      <c r="CD140" s="70">
        <v>0</v>
      </c>
    </row>
    <row r="141" spans="1:82">
      <c r="A141" s="70" t="s">
        <v>1830</v>
      </c>
      <c r="B141" s="70">
        <v>194</v>
      </c>
      <c r="C141" s="70">
        <v>7</v>
      </c>
      <c r="D141" s="70">
        <v>12</v>
      </c>
      <c r="E141" s="70">
        <v>2010</v>
      </c>
      <c r="F141" s="70" t="s">
        <v>177</v>
      </c>
      <c r="G141" s="1064" t="s">
        <v>1823</v>
      </c>
      <c r="H141" s="70" t="s">
        <v>1824</v>
      </c>
      <c r="I141" s="148"/>
      <c r="J141" s="71">
        <v>256.26864516670588</v>
      </c>
      <c r="K141" s="71">
        <v>3.6861546464873118</v>
      </c>
      <c r="L141" s="71">
        <v>0.68592433868066649</v>
      </c>
      <c r="M141" s="71">
        <v>114.6600101932363</v>
      </c>
      <c r="N141" s="71">
        <v>147.34220000293161</v>
      </c>
      <c r="O141" s="71">
        <v>97.07929338720561</v>
      </c>
      <c r="P141" s="71">
        <v>46.345534292251791</v>
      </c>
      <c r="Q141" s="71">
        <v>7.7825205564368796</v>
      </c>
      <c r="R141" s="71">
        <v>0</v>
      </c>
      <c r="S141" s="71">
        <v>7.7436129085607259</v>
      </c>
      <c r="T141" s="72"/>
      <c r="U141" s="71">
        <v>16834232</v>
      </c>
      <c r="V141" s="71">
        <v>2638</v>
      </c>
      <c r="W141" s="71">
        <v>14</v>
      </c>
      <c r="X141" s="71">
        <v>27901</v>
      </c>
      <c r="Y141" s="71">
        <v>55943</v>
      </c>
      <c r="Z141" s="71">
        <v>49304</v>
      </c>
      <c r="AA141" s="71">
        <v>9095</v>
      </c>
      <c r="AB141" s="71">
        <v>127920</v>
      </c>
      <c r="AC141" s="71">
        <v>0</v>
      </c>
      <c r="AD141" s="71">
        <v>7.7436129085607259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25.491</v>
      </c>
      <c r="BK141" s="71">
        <v>0</v>
      </c>
      <c r="BL141" s="71">
        <v>4.88</v>
      </c>
      <c r="BM141" s="71">
        <v>0</v>
      </c>
      <c r="BN141" s="72"/>
      <c r="BO141" s="71">
        <v>0</v>
      </c>
      <c r="BP141" s="71">
        <v>0</v>
      </c>
      <c r="BQ141" s="71">
        <v>3</v>
      </c>
      <c r="BR141" s="71">
        <v>0</v>
      </c>
      <c r="BS141" s="71">
        <v>1</v>
      </c>
      <c r="BT141" s="71">
        <v>0</v>
      </c>
      <c r="BU141"/>
      <c r="BV141" s="70">
        <v>30.370999999999999</v>
      </c>
      <c r="BW141" s="70">
        <v>0</v>
      </c>
      <c r="BX141" s="70">
        <v>0</v>
      </c>
      <c r="BY141" s="70">
        <v>0</v>
      </c>
      <c r="BZ141" s="70">
        <v>0</v>
      </c>
      <c r="CA141" s="70">
        <v>0</v>
      </c>
      <c r="CB141" s="70">
        <v>0</v>
      </c>
      <c r="CC141" s="70">
        <v>0</v>
      </c>
      <c r="CD141" s="70">
        <v>0</v>
      </c>
    </row>
    <row r="142" spans="1:82">
      <c r="A142" s="70" t="s">
        <v>1831</v>
      </c>
      <c r="B142" s="70">
        <v>195</v>
      </c>
      <c r="C142" s="70">
        <v>8</v>
      </c>
      <c r="D142" s="70">
        <v>12</v>
      </c>
      <c r="E142" s="70">
        <v>2011</v>
      </c>
      <c r="F142" s="70" t="s">
        <v>178</v>
      </c>
      <c r="G142" s="70" t="s">
        <v>1823</v>
      </c>
      <c r="H142" s="70" t="s">
        <v>1824</v>
      </c>
      <c r="I142" s="148"/>
      <c r="J142" s="71">
        <v>324.27995536459281</v>
      </c>
      <c r="K142" s="71">
        <v>5.7678552578402336</v>
      </c>
      <c r="L142" s="71">
        <v>0.62867599484115544</v>
      </c>
      <c r="M142" s="71">
        <v>144.870220950548</v>
      </c>
      <c r="N142" s="71">
        <v>156.4455260161991</v>
      </c>
      <c r="O142" s="71">
        <v>95.358119370182564</v>
      </c>
      <c r="P142" s="71">
        <v>44.674676460408108</v>
      </c>
      <c r="Q142" s="71">
        <v>8.9826613508666</v>
      </c>
      <c r="R142" s="71">
        <v>0</v>
      </c>
      <c r="S142" s="71">
        <v>9.2046355565493574</v>
      </c>
      <c r="T142" s="72"/>
      <c r="U142" s="71">
        <v>21426146</v>
      </c>
      <c r="V142" s="71">
        <v>2638</v>
      </c>
      <c r="W142" s="71">
        <v>14</v>
      </c>
      <c r="X142" s="71">
        <v>27901</v>
      </c>
      <c r="Y142" s="71">
        <v>56524</v>
      </c>
      <c r="Z142" s="71">
        <v>49482</v>
      </c>
      <c r="AA142" s="71">
        <v>9028</v>
      </c>
      <c r="AB142" s="71">
        <v>128000</v>
      </c>
      <c r="AC142" s="71">
        <v>0</v>
      </c>
      <c r="AD142" s="71">
        <v>9.2046355565493574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37.277999999999999</v>
      </c>
      <c r="BK142" s="71">
        <v>0</v>
      </c>
      <c r="BL142" s="71">
        <v>8.7929999999999993</v>
      </c>
      <c r="BM142" s="71">
        <v>0</v>
      </c>
      <c r="BN142" s="72"/>
      <c r="BO142" s="71">
        <v>0</v>
      </c>
      <c r="BP142" s="71">
        <v>0</v>
      </c>
      <c r="BQ142" s="71">
        <v>3</v>
      </c>
      <c r="BR142" s="71">
        <v>0</v>
      </c>
      <c r="BS142" s="71">
        <v>2</v>
      </c>
      <c r="BT142" s="71">
        <v>0</v>
      </c>
      <c r="BU142"/>
      <c r="BV142" s="70">
        <v>46.070999999999998</v>
      </c>
      <c r="BW142" s="70">
        <v>0</v>
      </c>
      <c r="BX142" s="70">
        <v>0</v>
      </c>
      <c r="BY142" s="70">
        <v>0</v>
      </c>
      <c r="BZ142" s="70">
        <v>0</v>
      </c>
      <c r="CA142" s="70">
        <v>0</v>
      </c>
      <c r="CB142" s="70">
        <v>0</v>
      </c>
      <c r="CC142" s="70">
        <v>0</v>
      </c>
      <c r="CD142" s="70">
        <v>0</v>
      </c>
    </row>
    <row r="143" spans="1:82">
      <c r="A143" s="70" t="s">
        <v>1832</v>
      </c>
      <c r="B143" s="70">
        <v>196</v>
      </c>
      <c r="C143" s="70">
        <v>9</v>
      </c>
      <c r="D143" s="70">
        <v>12</v>
      </c>
      <c r="E143" s="70">
        <v>2012</v>
      </c>
      <c r="F143" s="70" t="s">
        <v>179</v>
      </c>
      <c r="G143" s="70" t="s">
        <v>1823</v>
      </c>
      <c r="H143" s="70" t="s">
        <v>1824</v>
      </c>
      <c r="I143" s="148"/>
      <c r="J143" s="71">
        <v>451.05506571308712</v>
      </c>
      <c r="K143" s="71">
        <v>5.4686079624817223</v>
      </c>
      <c r="L143" s="71">
        <v>0.61993470880518509</v>
      </c>
      <c r="M143" s="71">
        <v>149.01171976293719</v>
      </c>
      <c r="N143" s="71">
        <v>167.60453618012031</v>
      </c>
      <c r="O143" s="71">
        <v>95.250151142971745</v>
      </c>
      <c r="P143" s="71">
        <v>45.187637048478024</v>
      </c>
      <c r="Q143" s="71">
        <v>9.9574912681774794</v>
      </c>
      <c r="R143" s="71">
        <v>0</v>
      </c>
      <c r="S143" s="71">
        <v>14.64666265330929</v>
      </c>
      <c r="T143" s="72"/>
      <c r="U143" s="71">
        <v>29178953</v>
      </c>
      <c r="V143" s="71">
        <v>2638</v>
      </c>
      <c r="W143" s="71">
        <v>14</v>
      </c>
      <c r="X143" s="71">
        <v>27901</v>
      </c>
      <c r="Y143" s="71">
        <v>57969</v>
      </c>
      <c r="Z143" s="71">
        <v>49818</v>
      </c>
      <c r="AA143" s="71">
        <v>9080</v>
      </c>
      <c r="AB143" s="71">
        <v>130597</v>
      </c>
      <c r="AC143" s="71">
        <v>0</v>
      </c>
      <c r="AD143" s="71">
        <v>14.64666265330929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41.607999999999997</v>
      </c>
      <c r="BK143" s="71">
        <v>0</v>
      </c>
      <c r="BL143" s="71">
        <v>17.989999999999998</v>
      </c>
      <c r="BM143" s="71">
        <v>0</v>
      </c>
      <c r="BN143" s="72"/>
      <c r="BO143" s="71">
        <v>0</v>
      </c>
      <c r="BP143" s="71">
        <v>0</v>
      </c>
      <c r="BQ143" s="71">
        <v>3</v>
      </c>
      <c r="BR143" s="71">
        <v>0</v>
      </c>
      <c r="BS143" s="71">
        <v>2</v>
      </c>
      <c r="BT143" s="71">
        <v>0</v>
      </c>
      <c r="BU143"/>
      <c r="BV143" s="70">
        <v>59.597999999999999</v>
      </c>
      <c r="BW143" s="70">
        <v>0</v>
      </c>
      <c r="BX143" s="70">
        <v>0</v>
      </c>
      <c r="BY143" s="70">
        <v>0</v>
      </c>
      <c r="BZ143" s="70">
        <v>0</v>
      </c>
      <c r="CA143" s="70">
        <v>0</v>
      </c>
      <c r="CB143" s="70">
        <v>0</v>
      </c>
      <c r="CC143" s="70">
        <v>0</v>
      </c>
      <c r="CD143" s="70">
        <v>0</v>
      </c>
    </row>
    <row r="144" spans="1:82">
      <c r="A144" s="70" t="s">
        <v>1833</v>
      </c>
      <c r="B144" s="70">
        <v>197</v>
      </c>
      <c r="C144" s="70">
        <v>10</v>
      </c>
      <c r="D144" s="70">
        <v>12</v>
      </c>
      <c r="E144" s="70">
        <v>2013</v>
      </c>
      <c r="F144" s="70" t="s">
        <v>180</v>
      </c>
      <c r="G144" s="70" t="s">
        <v>1823</v>
      </c>
      <c r="H144" s="70" t="s">
        <v>1824</v>
      </c>
      <c r="I144" s="148"/>
      <c r="J144" s="71">
        <v>398.17052937958971</v>
      </c>
      <c r="K144" s="71">
        <v>4.9062819887835687</v>
      </c>
      <c r="L144" s="71">
        <v>0.56712398634802241</v>
      </c>
      <c r="M144" s="71">
        <v>157.42433832287151</v>
      </c>
      <c r="N144" s="71">
        <v>177.25851766622841</v>
      </c>
      <c r="O144" s="71">
        <v>91.968005081797642</v>
      </c>
      <c r="P144" s="71">
        <v>44.878349456267777</v>
      </c>
      <c r="Q144" s="71">
        <v>10.0808897597555</v>
      </c>
      <c r="R144" s="71">
        <v>0</v>
      </c>
      <c r="S144" s="71">
        <v>11.78857841740292</v>
      </c>
      <c r="T144" s="72"/>
      <c r="U144" s="71">
        <v>23988520</v>
      </c>
      <c r="V144" s="71">
        <v>2638</v>
      </c>
      <c r="W144" s="71">
        <v>14</v>
      </c>
      <c r="X144" s="71">
        <v>27901</v>
      </c>
      <c r="Y144" s="71">
        <v>58141</v>
      </c>
      <c r="Z144" s="71">
        <v>50249</v>
      </c>
      <c r="AA144" s="71">
        <v>8984</v>
      </c>
      <c r="AB144" s="71">
        <v>130320</v>
      </c>
      <c r="AC144" s="71">
        <v>0</v>
      </c>
      <c r="AD144" s="71">
        <v>11.78857841740292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44.472999999999999</v>
      </c>
      <c r="BK144" s="71">
        <v>0</v>
      </c>
      <c r="BL144" s="71">
        <v>9.9929999999999986</v>
      </c>
      <c r="BM144" s="71">
        <v>0</v>
      </c>
      <c r="BN144" s="72"/>
      <c r="BO144" s="71">
        <v>0</v>
      </c>
      <c r="BP144" s="71">
        <v>0</v>
      </c>
      <c r="BQ144" s="71">
        <v>3</v>
      </c>
      <c r="BR144" s="71">
        <v>0</v>
      </c>
      <c r="BS144" s="71">
        <v>2</v>
      </c>
      <c r="BT144" s="71">
        <v>0</v>
      </c>
      <c r="BU144"/>
      <c r="BV144" s="70">
        <v>54.466000000000001</v>
      </c>
      <c r="BW144" s="70">
        <v>0</v>
      </c>
      <c r="BX144" s="70">
        <v>0</v>
      </c>
      <c r="BY144" s="70">
        <v>0</v>
      </c>
      <c r="BZ144" s="70">
        <v>0</v>
      </c>
      <c r="CA144" s="70">
        <v>0</v>
      </c>
      <c r="CB144" s="70">
        <v>0</v>
      </c>
      <c r="CC144" s="70">
        <v>0</v>
      </c>
      <c r="CD144" s="70">
        <v>0</v>
      </c>
    </row>
    <row r="145" spans="1:82">
      <c r="A145" s="70" t="s">
        <v>1834</v>
      </c>
      <c r="B145" s="70">
        <v>198</v>
      </c>
      <c r="C145" s="70">
        <v>11</v>
      </c>
      <c r="D145" s="70">
        <v>12</v>
      </c>
      <c r="E145" s="70">
        <v>2014</v>
      </c>
      <c r="F145" s="70" t="s">
        <v>181</v>
      </c>
      <c r="G145" s="70" t="s">
        <v>1823</v>
      </c>
      <c r="H145" s="70" t="s">
        <v>1824</v>
      </c>
      <c r="I145" s="148"/>
      <c r="J145" s="71">
        <v>381.70077176362548</v>
      </c>
      <c r="K145" s="71">
        <v>4.772549916428809</v>
      </c>
      <c r="L145" s="71">
        <v>1.089198708267378</v>
      </c>
      <c r="M145" s="71">
        <v>146.29571671096571</v>
      </c>
      <c r="N145" s="71">
        <v>176.376869560073</v>
      </c>
      <c r="O145" s="71">
        <v>87.028638012894234</v>
      </c>
      <c r="P145" s="71">
        <v>45.247196147096069</v>
      </c>
      <c r="Q145" s="71">
        <v>9.6309710439424396</v>
      </c>
      <c r="R145" s="71">
        <v>0</v>
      </c>
      <c r="S145" s="71">
        <v>9.7803039419349194</v>
      </c>
      <c r="T145" s="72"/>
      <c r="U145" s="71">
        <v>24987782</v>
      </c>
      <c r="V145" s="71">
        <v>2304</v>
      </c>
      <c r="W145" s="71">
        <v>17</v>
      </c>
      <c r="X145" s="71">
        <v>30041</v>
      </c>
      <c r="Y145" s="71">
        <v>58265</v>
      </c>
      <c r="Z145" s="71">
        <v>50081</v>
      </c>
      <c r="AA145" s="71">
        <v>9011</v>
      </c>
      <c r="AB145" s="71">
        <v>129767</v>
      </c>
      <c r="AC145" s="71">
        <v>0</v>
      </c>
      <c r="AD145" s="71">
        <v>9.7803039419349194</v>
      </c>
      <c r="AE145" s="72"/>
      <c r="AF145" s="71"/>
      <c r="AG145" s="71"/>
      <c r="AH145" s="71"/>
      <c r="AI145" s="71"/>
      <c r="AJ145" s="71"/>
      <c r="AK145" s="71"/>
      <c r="AL145" s="71"/>
      <c r="AM145" s="71"/>
      <c r="AN145" s="71"/>
      <c r="AO145" s="71"/>
      <c r="AP145" s="71"/>
      <c r="AQ145" s="72"/>
      <c r="AR145" s="71">
        <v>1346</v>
      </c>
      <c r="AS145" s="71">
        <v>48</v>
      </c>
      <c r="AT145" s="71">
        <v>0</v>
      </c>
      <c r="AU145" s="71">
        <v>0</v>
      </c>
      <c r="AV145" s="71">
        <v>0</v>
      </c>
      <c r="AW145" s="71">
        <v>0</v>
      </c>
      <c r="AX145" s="71"/>
      <c r="AY145" s="72"/>
      <c r="AZ145" s="71">
        <v>4897.7</v>
      </c>
      <c r="BA145" s="71">
        <v>4225.5</v>
      </c>
      <c r="BB145" s="71">
        <v>0</v>
      </c>
      <c r="BC145" s="71">
        <v>0</v>
      </c>
      <c r="BD145" s="71">
        <v>0</v>
      </c>
      <c r="BE145" s="71">
        <v>0</v>
      </c>
      <c r="BF145" s="71"/>
      <c r="BG145" s="72"/>
      <c r="BH145" s="71">
        <v>0</v>
      </c>
      <c r="BI145" s="71">
        <v>0</v>
      </c>
      <c r="BJ145" s="71">
        <v>48.023000000000003</v>
      </c>
      <c r="BK145" s="71">
        <v>0</v>
      </c>
      <c r="BL145" s="71">
        <v>10.024000000000001</v>
      </c>
      <c r="BM145" s="71">
        <v>0</v>
      </c>
      <c r="BN145" s="72"/>
      <c r="BO145" s="71">
        <v>0</v>
      </c>
      <c r="BP145" s="71">
        <v>0</v>
      </c>
      <c r="BQ145" s="71">
        <v>4</v>
      </c>
      <c r="BR145" s="71">
        <v>0</v>
      </c>
      <c r="BS145" s="71">
        <v>2</v>
      </c>
      <c r="BT145" s="71">
        <v>0</v>
      </c>
      <c r="BU145"/>
      <c r="BV145" s="70">
        <v>58.046999999999997</v>
      </c>
      <c r="BW145" s="70">
        <v>0</v>
      </c>
      <c r="BX145" s="70">
        <v>0</v>
      </c>
      <c r="BY145" s="70">
        <v>0</v>
      </c>
      <c r="BZ145" s="70">
        <v>0</v>
      </c>
      <c r="CA145" s="70">
        <v>0</v>
      </c>
      <c r="CB145" s="70">
        <v>0</v>
      </c>
      <c r="CC145" s="70">
        <v>0</v>
      </c>
      <c r="CD145" s="70">
        <v>0</v>
      </c>
    </row>
    <row r="146" spans="1:82">
      <c r="A146" s="70" t="s">
        <v>1835</v>
      </c>
      <c r="B146" s="70">
        <v>199</v>
      </c>
      <c r="C146" s="70">
        <v>12</v>
      </c>
      <c r="D146" s="70">
        <v>12</v>
      </c>
      <c r="E146" s="70">
        <v>2015</v>
      </c>
      <c r="F146" s="70" t="s">
        <v>182</v>
      </c>
      <c r="G146" s="70" t="s">
        <v>1823</v>
      </c>
      <c r="H146" s="70" t="s">
        <v>1824</v>
      </c>
      <c r="I146" s="148"/>
      <c r="J146" s="71">
        <v>355.47442694175879</v>
      </c>
      <c r="K146" s="71">
        <v>4.557072487226951</v>
      </c>
      <c r="L146" s="71">
        <v>1.2032120461842231</v>
      </c>
      <c r="M146" s="71">
        <v>147.0697436507958</v>
      </c>
      <c r="N146" s="71">
        <v>157.04893046964591</v>
      </c>
      <c r="O146" s="71">
        <v>86.586333828746774</v>
      </c>
      <c r="P146" s="71">
        <v>45.79552428872843</v>
      </c>
      <c r="Q146" s="71">
        <v>9.4233047790125006</v>
      </c>
      <c r="R146" s="71">
        <v>0</v>
      </c>
      <c r="S146" s="71">
        <v>9.0066285973629423</v>
      </c>
      <c r="T146" s="72"/>
      <c r="U146" s="71">
        <v>23587212</v>
      </c>
      <c r="V146" s="71">
        <v>2304</v>
      </c>
      <c r="W146" s="71">
        <v>17</v>
      </c>
      <c r="X146" s="71">
        <v>30041</v>
      </c>
      <c r="Y146" s="71">
        <v>58746</v>
      </c>
      <c r="Z146" s="71">
        <v>50306</v>
      </c>
      <c r="AA146" s="71">
        <v>9113</v>
      </c>
      <c r="AB146" s="71">
        <v>129701</v>
      </c>
      <c r="AC146" s="71">
        <v>0</v>
      </c>
      <c r="AD146" s="71">
        <v>9.0066285973629423</v>
      </c>
      <c r="AE146" s="72"/>
      <c r="AF146" s="71">
        <v>168293000.84704089</v>
      </c>
      <c r="AG146" s="71">
        <v>3866388.2059091451</v>
      </c>
      <c r="AH146" s="71">
        <v>229903.08997373041</v>
      </c>
      <c r="AI146" s="71">
        <v>211751010.8060109</v>
      </c>
      <c r="AJ146" s="71">
        <v>230919318.06736359</v>
      </c>
      <c r="AK146" s="71">
        <v>0</v>
      </c>
      <c r="AL146" s="71">
        <v>0</v>
      </c>
      <c r="AM146" s="71">
        <v>17774977.974768061</v>
      </c>
      <c r="AN146" s="71">
        <v>0</v>
      </c>
      <c r="AO146" s="71">
        <v>0</v>
      </c>
      <c r="AP146" s="71">
        <v>632834598.99106634</v>
      </c>
      <c r="AQ146" s="72"/>
      <c r="AR146" s="71">
        <v>1514</v>
      </c>
      <c r="AS146" s="71">
        <v>64</v>
      </c>
      <c r="AT146" s="71">
        <v>0</v>
      </c>
      <c r="AU146" s="71">
        <v>0</v>
      </c>
      <c r="AV146" s="71">
        <v>0</v>
      </c>
      <c r="AW146" s="71">
        <v>0</v>
      </c>
      <c r="AX146" s="71"/>
      <c r="AY146" s="72"/>
      <c r="AZ146" s="71">
        <v>5587.5</v>
      </c>
      <c r="BA146" s="71">
        <v>7100.6</v>
      </c>
      <c r="BB146" s="71">
        <v>0</v>
      </c>
      <c r="BC146" s="71">
        <v>0</v>
      </c>
      <c r="BD146" s="71">
        <v>0</v>
      </c>
      <c r="BE146" s="71">
        <v>0</v>
      </c>
      <c r="BF146" s="71"/>
      <c r="BG146" s="72"/>
      <c r="BH146" s="71">
        <v>0</v>
      </c>
      <c r="BI146" s="71">
        <v>0</v>
      </c>
      <c r="BJ146" s="71">
        <v>39.417000000000002</v>
      </c>
      <c r="BK146" s="71">
        <v>0</v>
      </c>
      <c r="BL146" s="71">
        <v>9.0599999999999987</v>
      </c>
      <c r="BM146" s="71">
        <v>0</v>
      </c>
      <c r="BN146" s="72"/>
      <c r="BO146" s="71">
        <v>0</v>
      </c>
      <c r="BP146" s="71">
        <v>0</v>
      </c>
      <c r="BQ146" s="71">
        <v>4</v>
      </c>
      <c r="BR146" s="71">
        <v>0</v>
      </c>
      <c r="BS146" s="71">
        <v>2</v>
      </c>
      <c r="BT146" s="71">
        <v>0</v>
      </c>
      <c r="BU146"/>
      <c r="BV146" s="70">
        <v>48.476999999999997</v>
      </c>
      <c r="BW146" s="70">
        <v>0</v>
      </c>
      <c r="BX146" s="70">
        <v>0</v>
      </c>
      <c r="BY146" s="70">
        <v>0</v>
      </c>
      <c r="BZ146" s="70">
        <v>0</v>
      </c>
      <c r="CA146" s="70">
        <v>0</v>
      </c>
      <c r="CB146" s="70">
        <v>0</v>
      </c>
      <c r="CC146" s="70">
        <v>0</v>
      </c>
      <c r="CD146" s="70">
        <v>0</v>
      </c>
    </row>
    <row r="147" spans="1:82">
      <c r="A147" s="70" t="s">
        <v>1836</v>
      </c>
      <c r="B147" s="70">
        <v>200</v>
      </c>
      <c r="C147" s="70">
        <v>13</v>
      </c>
      <c r="D147" s="70">
        <v>12</v>
      </c>
      <c r="E147" s="70">
        <v>2016</v>
      </c>
      <c r="F147" s="70" t="s">
        <v>155</v>
      </c>
      <c r="G147" s="70" t="s">
        <v>1823</v>
      </c>
      <c r="H147" s="70" t="s">
        <v>1824</v>
      </c>
      <c r="I147" s="148"/>
      <c r="J147" s="71">
        <v>358.04285275545999</v>
      </c>
      <c r="K147" s="71">
        <v>4.4880911583094019</v>
      </c>
      <c r="L147" s="71">
        <v>1.3201271523539297</v>
      </c>
      <c r="M147" s="71">
        <v>124.66472670809935</v>
      </c>
      <c r="N147" s="71">
        <v>152.3756277698715</v>
      </c>
      <c r="O147" s="71">
        <v>85.784817196510843</v>
      </c>
      <c r="P147" s="71">
        <v>45.429050083467722</v>
      </c>
      <c r="Q147" s="71">
        <v>9.1883792391207049</v>
      </c>
      <c r="R147" s="71">
        <v>0</v>
      </c>
      <c r="S147" s="71">
        <v>8.8962851348119685</v>
      </c>
      <c r="T147" s="72"/>
      <c r="U147" s="71">
        <v>22648738</v>
      </c>
      <c r="V147" s="71">
        <v>2304</v>
      </c>
      <c r="W147" s="71">
        <v>17</v>
      </c>
      <c r="X147" s="71">
        <v>30041</v>
      </c>
      <c r="Y147" s="71">
        <v>59478</v>
      </c>
      <c r="Z147" s="71">
        <v>50453</v>
      </c>
      <c r="AA147" s="71">
        <v>9350</v>
      </c>
      <c r="AB147" s="71">
        <v>130088</v>
      </c>
      <c r="AC147" s="71">
        <v>0</v>
      </c>
      <c r="AD147" s="71">
        <v>8.8962851348119685</v>
      </c>
      <c r="AE147" s="72"/>
      <c r="AF147" s="71">
        <v>173509528.65264121</v>
      </c>
      <c r="AG147" s="71">
        <v>3592152.806668696</v>
      </c>
      <c r="AH147" s="71">
        <v>241620.750966894</v>
      </c>
      <c r="AI147" s="71">
        <v>197082823.5209322</v>
      </c>
      <c r="AJ147" s="71">
        <v>221250579.02643859</v>
      </c>
      <c r="AK147" s="71">
        <v>0</v>
      </c>
      <c r="AL147" s="71">
        <v>0</v>
      </c>
      <c r="AM147" s="71">
        <v>17841865.319517959</v>
      </c>
      <c r="AN147" s="71">
        <v>0</v>
      </c>
      <c r="AO147" s="71">
        <v>0</v>
      </c>
      <c r="AP147" s="71">
        <v>613518570.07716548</v>
      </c>
      <c r="AQ147" s="72"/>
      <c r="AR147" s="71">
        <v>1663</v>
      </c>
      <c r="AS147" s="71">
        <v>82</v>
      </c>
      <c r="AT147" s="71">
        <v>0</v>
      </c>
      <c r="AU147" s="71">
        <v>0</v>
      </c>
      <c r="AV147" s="71">
        <v>0</v>
      </c>
      <c r="AW147" s="71">
        <v>0</v>
      </c>
      <c r="AX147" s="71"/>
      <c r="AY147" s="72"/>
      <c r="AZ147" s="71">
        <v>6253.7999999999993</v>
      </c>
      <c r="BA147" s="71">
        <v>7506.1</v>
      </c>
      <c r="BB147" s="71">
        <v>0</v>
      </c>
      <c r="BC147" s="71">
        <v>0</v>
      </c>
      <c r="BD147" s="71">
        <v>0</v>
      </c>
      <c r="BE147" s="71">
        <v>0</v>
      </c>
      <c r="BF147" s="71"/>
      <c r="BG147" s="72"/>
      <c r="BH147" s="71">
        <v>0</v>
      </c>
      <c r="BI147" s="71">
        <v>0</v>
      </c>
      <c r="BJ147" s="71">
        <v>40.762999999999998</v>
      </c>
      <c r="BK147" s="71">
        <v>0</v>
      </c>
      <c r="BL147" s="71">
        <v>8.6639999999999997</v>
      </c>
      <c r="BM147" s="71">
        <v>0</v>
      </c>
      <c r="BN147" s="72"/>
      <c r="BO147" s="71">
        <v>0</v>
      </c>
      <c r="BP147" s="71">
        <v>0</v>
      </c>
      <c r="BQ147" s="71">
        <v>4</v>
      </c>
      <c r="BR147" s="71">
        <v>0</v>
      </c>
      <c r="BS147" s="71">
        <v>2</v>
      </c>
      <c r="BT147" s="71">
        <v>0</v>
      </c>
      <c r="BU147"/>
      <c r="BV147" s="70">
        <v>49.427</v>
      </c>
      <c r="BW147" s="70">
        <v>0</v>
      </c>
      <c r="BX147" s="70">
        <v>0</v>
      </c>
      <c r="BY147" s="70">
        <v>0</v>
      </c>
      <c r="BZ147" s="70">
        <v>0</v>
      </c>
      <c r="CA147" s="70">
        <v>0</v>
      </c>
      <c r="CB147" s="70">
        <v>0</v>
      </c>
      <c r="CC147" s="70">
        <v>0</v>
      </c>
      <c r="CD147" s="70">
        <v>0</v>
      </c>
    </row>
    <row r="148" spans="1:82">
      <c r="A148" s="70" t="s">
        <v>1837</v>
      </c>
      <c r="B148" s="70">
        <v>201</v>
      </c>
      <c r="C148" s="70">
        <v>14</v>
      </c>
      <c r="D148" s="70">
        <v>12</v>
      </c>
      <c r="E148" s="70">
        <v>2017</v>
      </c>
      <c r="F148" s="70" t="s">
        <v>156</v>
      </c>
      <c r="G148" s="70" t="s">
        <v>1823</v>
      </c>
      <c r="H148" s="70" t="s">
        <v>1824</v>
      </c>
      <c r="I148" s="148"/>
      <c r="J148" s="71">
        <v>353.81659529225226</v>
      </c>
      <c r="K148" s="71">
        <v>4.6320758844419689</v>
      </c>
      <c r="L148" s="71">
        <v>1.5612683126210667</v>
      </c>
      <c r="M148" s="71">
        <v>124.36090355788787</v>
      </c>
      <c r="N148" s="71">
        <v>157.06366652413712</v>
      </c>
      <c r="O148" s="71">
        <v>84.423481963921105</v>
      </c>
      <c r="P148" s="71">
        <v>45.16058504797887</v>
      </c>
      <c r="Q148" s="71">
        <v>8.9148057306136792</v>
      </c>
      <c r="R148" s="71">
        <v>0</v>
      </c>
      <c r="S148" s="71">
        <v>7.9330010725541351</v>
      </c>
      <c r="T148" s="72"/>
      <c r="U148" s="71">
        <v>24473401</v>
      </c>
      <c r="V148" s="71">
        <v>2304</v>
      </c>
      <c r="W148" s="71">
        <v>17</v>
      </c>
      <c r="X148" s="71">
        <v>30041</v>
      </c>
      <c r="Y148" s="71">
        <v>60302</v>
      </c>
      <c r="Z148" s="71">
        <v>50476</v>
      </c>
      <c r="AA148" s="71">
        <v>9354</v>
      </c>
      <c r="AB148" s="71">
        <v>130519</v>
      </c>
      <c r="AC148" s="71">
        <v>0</v>
      </c>
      <c r="AD148" s="71">
        <v>7.9330010725541351</v>
      </c>
      <c r="AE148" s="72"/>
      <c r="AF148" s="71">
        <v>176090714.85890701</v>
      </c>
      <c r="AG148" s="71">
        <v>3735359.2584588961</v>
      </c>
      <c r="AH148" s="71">
        <v>343947.29361568921</v>
      </c>
      <c r="AI148" s="71">
        <v>204116900.75661099</v>
      </c>
      <c r="AJ148" s="71">
        <v>238204448.38569799</v>
      </c>
      <c r="AK148" s="71">
        <v>0</v>
      </c>
      <c r="AL148" s="71">
        <v>0</v>
      </c>
      <c r="AM148" s="71">
        <v>17928988.094654828</v>
      </c>
      <c r="AN148" s="71">
        <v>0</v>
      </c>
      <c r="AO148" s="71">
        <v>0</v>
      </c>
      <c r="AP148" s="71">
        <v>640420358.6479454</v>
      </c>
      <c r="AQ148" s="72"/>
      <c r="AR148" s="71">
        <v>1762</v>
      </c>
      <c r="AS148" s="71">
        <v>95</v>
      </c>
      <c r="AT148" s="71">
        <v>0</v>
      </c>
      <c r="AU148" s="71">
        <v>0</v>
      </c>
      <c r="AV148" s="71">
        <v>0</v>
      </c>
      <c r="AW148" s="71">
        <v>0</v>
      </c>
      <c r="AX148" s="71"/>
      <c r="AY148" s="72"/>
      <c r="AZ148" s="71">
        <v>6667.9</v>
      </c>
      <c r="BA148" s="71">
        <v>8748.7999999999993</v>
      </c>
      <c r="BB148" s="71">
        <v>0</v>
      </c>
      <c r="BC148" s="71">
        <v>0</v>
      </c>
      <c r="BD148" s="71">
        <v>0</v>
      </c>
      <c r="BE148" s="71">
        <v>0</v>
      </c>
      <c r="BF148" s="71"/>
      <c r="BG148" s="72"/>
      <c r="BH148" s="71">
        <v>0</v>
      </c>
      <c r="BI148" s="71">
        <v>0</v>
      </c>
      <c r="BJ148" s="71">
        <v>39.314</v>
      </c>
      <c r="BK148" s="71">
        <v>0</v>
      </c>
      <c r="BL148" s="71">
        <v>8.2710000000000008</v>
      </c>
      <c r="BM148" s="71">
        <v>0</v>
      </c>
      <c r="BN148" s="72"/>
      <c r="BO148" s="71">
        <v>0</v>
      </c>
      <c r="BP148" s="71">
        <v>0</v>
      </c>
      <c r="BQ148" s="71">
        <v>3</v>
      </c>
      <c r="BR148" s="71">
        <v>0</v>
      </c>
      <c r="BS148" s="71">
        <v>2</v>
      </c>
      <c r="BT148" s="71">
        <v>0</v>
      </c>
      <c r="BU148"/>
      <c r="BV148" s="70">
        <v>47.585000000000001</v>
      </c>
      <c r="BW148" s="70">
        <v>0</v>
      </c>
      <c r="BX148" s="70">
        <v>0</v>
      </c>
      <c r="BY148" s="70">
        <v>0</v>
      </c>
      <c r="BZ148" s="70">
        <v>0</v>
      </c>
      <c r="CA148" s="70">
        <v>0</v>
      </c>
      <c r="CB148" s="70">
        <v>0</v>
      </c>
      <c r="CC148" s="70">
        <v>0</v>
      </c>
      <c r="CD148" s="70">
        <v>0</v>
      </c>
    </row>
    <row r="149" spans="1:82">
      <c r="A149" s="70" t="s">
        <v>1838</v>
      </c>
      <c r="B149" s="70">
        <v>202</v>
      </c>
      <c r="C149" s="70">
        <v>15</v>
      </c>
      <c r="D149" s="70">
        <v>12</v>
      </c>
      <c r="E149" s="70">
        <v>2018</v>
      </c>
      <c r="F149" s="70" t="s">
        <v>183</v>
      </c>
      <c r="G149" s="70" t="s">
        <v>1823</v>
      </c>
      <c r="H149" s="70" t="s">
        <v>1824</v>
      </c>
      <c r="I149" s="148"/>
      <c r="J149" s="71">
        <v>419.33233712805168</v>
      </c>
      <c r="K149" s="71">
        <v>4.3264911636846444</v>
      </c>
      <c r="L149" s="71">
        <v>1.0250117401444874</v>
      </c>
      <c r="M149" s="71">
        <v>122.55874796223925</v>
      </c>
      <c r="N149" s="71">
        <v>152.9144910125795</v>
      </c>
      <c r="O149" s="71">
        <v>82.778268541865188</v>
      </c>
      <c r="P149" s="71">
        <v>44.973939549497061</v>
      </c>
      <c r="Q149" s="71">
        <v>8.3005440819710294</v>
      </c>
      <c r="R149" s="71">
        <v>0</v>
      </c>
      <c r="S149" s="71">
        <v>9.4887590245996343</v>
      </c>
      <c r="T149" s="72"/>
      <c r="U149" s="71">
        <v>30472612</v>
      </c>
      <c r="V149" s="71">
        <v>2304</v>
      </c>
      <c r="W149" s="71">
        <v>17</v>
      </c>
      <c r="X149" s="71">
        <v>30041</v>
      </c>
      <c r="Y149" s="71">
        <v>61128</v>
      </c>
      <c r="Z149" s="71">
        <v>50440</v>
      </c>
      <c r="AA149" s="71">
        <v>9409</v>
      </c>
      <c r="AB149" s="71">
        <v>130963</v>
      </c>
      <c r="AC149" s="71">
        <v>0</v>
      </c>
      <c r="AD149" s="71">
        <v>9.4887590245996343</v>
      </c>
      <c r="AE149" s="72"/>
      <c r="AF149" s="71">
        <v>202350627.57298201</v>
      </c>
      <c r="AG149" s="71">
        <v>3316721.318839564</v>
      </c>
      <c r="AH149" s="71">
        <v>204911.55982223031</v>
      </c>
      <c r="AI149" s="71">
        <v>197902240.09616399</v>
      </c>
      <c r="AJ149" s="71">
        <v>224220254.92335701</v>
      </c>
      <c r="AK149" s="71">
        <v>0</v>
      </c>
      <c r="AL149" s="71">
        <v>0</v>
      </c>
      <c r="AM149" s="71">
        <v>18027202.41212967</v>
      </c>
      <c r="AN149" s="71">
        <v>0</v>
      </c>
      <c r="AO149" s="71">
        <v>0</v>
      </c>
      <c r="AP149" s="71">
        <v>646021957.88329446</v>
      </c>
      <c r="AQ149" s="72"/>
      <c r="AR149" s="71">
        <v>1876</v>
      </c>
      <c r="AS149" s="71">
        <v>105</v>
      </c>
      <c r="AT149" s="71">
        <v>0</v>
      </c>
      <c r="AU149" s="71">
        <v>0</v>
      </c>
      <c r="AV149" s="71">
        <v>0</v>
      </c>
      <c r="AW149" s="71">
        <v>0</v>
      </c>
      <c r="AX149" s="71"/>
      <c r="AY149" s="72"/>
      <c r="AZ149" s="71">
        <v>7163.3999999999987</v>
      </c>
      <c r="BA149" s="71">
        <v>8897</v>
      </c>
      <c r="BB149" s="71">
        <v>0</v>
      </c>
      <c r="BC149" s="71">
        <v>0</v>
      </c>
      <c r="BD149" s="71">
        <v>0</v>
      </c>
      <c r="BE149" s="71">
        <v>0</v>
      </c>
      <c r="BF149" s="71"/>
      <c r="BG149" s="72"/>
      <c r="BH149" s="71">
        <v>0</v>
      </c>
      <c r="BI149" s="71">
        <v>0</v>
      </c>
      <c r="BJ149" s="71">
        <v>38.027999999999999</v>
      </c>
      <c r="BK149" s="71">
        <v>0</v>
      </c>
      <c r="BL149" s="71">
        <v>8.1780000000000008</v>
      </c>
      <c r="BM149" s="71">
        <v>0</v>
      </c>
      <c r="BN149" s="72"/>
      <c r="BO149" s="71">
        <v>0</v>
      </c>
      <c r="BP149" s="71">
        <v>0</v>
      </c>
      <c r="BQ149" s="71">
        <v>3</v>
      </c>
      <c r="BR149" s="71">
        <v>0</v>
      </c>
      <c r="BS149" s="71">
        <v>2</v>
      </c>
      <c r="BT149" s="71">
        <v>0</v>
      </c>
      <c r="BU149"/>
      <c r="BV149" s="70">
        <v>46.206000000000003</v>
      </c>
      <c r="BW149" s="70">
        <v>0</v>
      </c>
      <c r="BX149" s="70">
        <v>0</v>
      </c>
      <c r="BY149" s="70">
        <v>0</v>
      </c>
      <c r="BZ149" s="70">
        <v>0</v>
      </c>
      <c r="CA149" s="70">
        <v>0</v>
      </c>
      <c r="CB149" s="70">
        <v>0</v>
      </c>
      <c r="CC149" s="70">
        <v>0</v>
      </c>
      <c r="CD149" s="70">
        <v>0</v>
      </c>
    </row>
    <row r="150" spans="1:82">
      <c r="A150" s="70" t="s">
        <v>1839</v>
      </c>
      <c r="B150" s="70">
        <v>203</v>
      </c>
      <c r="C150" s="70">
        <v>16</v>
      </c>
      <c r="D150" s="70">
        <v>12</v>
      </c>
      <c r="E150" s="70">
        <v>2019</v>
      </c>
      <c r="F150" s="70" t="s">
        <v>158</v>
      </c>
      <c r="G150" s="70" t="s">
        <v>1823</v>
      </c>
      <c r="H150" s="70" t="s">
        <v>1824</v>
      </c>
      <c r="I150" s="148"/>
      <c r="J150" s="71">
        <v>395.38443913232356</v>
      </c>
      <c r="K150" s="71">
        <v>3.9350439425144303</v>
      </c>
      <c r="L150" s="71">
        <v>1.0337407337064832</v>
      </c>
      <c r="M150" s="71">
        <v>122.51884560414548</v>
      </c>
      <c r="N150" s="71">
        <v>158.36828036042496</v>
      </c>
      <c r="O150" s="71">
        <v>80.486591433745275</v>
      </c>
      <c r="P150" s="71">
        <v>44.836334020251272</v>
      </c>
      <c r="Q150" s="71">
        <v>8.1271124935023398</v>
      </c>
      <c r="R150" s="71">
        <v>0</v>
      </c>
      <c r="S150" s="71">
        <v>12.844169159443082</v>
      </c>
      <c r="T150" s="72"/>
      <c r="U150" s="71">
        <v>28949294</v>
      </c>
      <c r="V150" s="71">
        <v>2304</v>
      </c>
      <c r="W150" s="71">
        <v>17</v>
      </c>
      <c r="X150" s="71">
        <v>30041</v>
      </c>
      <c r="Y150" s="71">
        <v>62182</v>
      </c>
      <c r="Z150" s="71">
        <v>50390</v>
      </c>
      <c r="AA150" s="71">
        <v>9310</v>
      </c>
      <c r="AB150" s="71">
        <v>131698</v>
      </c>
      <c r="AC150" s="71">
        <v>0</v>
      </c>
      <c r="AD150" s="71">
        <v>12.84416915944308</v>
      </c>
      <c r="AE150" s="72"/>
      <c r="AF150" s="71">
        <v>197327966.47176</v>
      </c>
      <c r="AG150" s="71">
        <v>3191210.4026814201</v>
      </c>
      <c r="AH150" s="71">
        <v>216274.63643277681</v>
      </c>
      <c r="AI150" s="71">
        <v>205509311.97372839</v>
      </c>
      <c r="AJ150" s="71">
        <v>232071716.9135294</v>
      </c>
      <c r="AK150" s="71">
        <v>0</v>
      </c>
      <c r="AL150" s="71">
        <v>0</v>
      </c>
      <c r="AM150" s="71">
        <v>17936276.177986804</v>
      </c>
      <c r="AN150" s="71">
        <v>0</v>
      </c>
      <c r="AO150" s="71">
        <v>0</v>
      </c>
      <c r="AP150" s="71">
        <v>656252756.57611883</v>
      </c>
      <c r="AQ150" s="72"/>
      <c r="AR150" s="71">
        <v>2027</v>
      </c>
      <c r="AS150" s="71">
        <v>114</v>
      </c>
      <c r="AT150" s="71">
        <v>0</v>
      </c>
      <c r="AU150" s="71">
        <v>0</v>
      </c>
      <c r="AV150" s="71">
        <v>0</v>
      </c>
      <c r="AW150" s="71">
        <v>0</v>
      </c>
      <c r="AX150" s="71"/>
      <c r="AY150" s="72"/>
      <c r="AZ150" s="71">
        <v>7837.2999999999993</v>
      </c>
      <c r="BA150" s="71">
        <v>9010.1</v>
      </c>
      <c r="BB150" s="71">
        <v>0</v>
      </c>
      <c r="BC150" s="71">
        <v>0</v>
      </c>
      <c r="BD150" s="71">
        <v>0</v>
      </c>
      <c r="BE150" s="71">
        <v>0</v>
      </c>
      <c r="BF150" s="71"/>
      <c r="BG150" s="72"/>
      <c r="BH150" s="71">
        <v>0</v>
      </c>
      <c r="BI150" s="71">
        <v>0</v>
      </c>
      <c r="BJ150" s="71">
        <v>41.58</v>
      </c>
      <c r="BK150" s="71">
        <v>0</v>
      </c>
      <c r="BL150" s="71">
        <v>7.6790000000000003</v>
      </c>
      <c r="BM150" s="71">
        <v>0</v>
      </c>
      <c r="BN150" s="72"/>
      <c r="BO150" s="71">
        <v>0</v>
      </c>
      <c r="BP150" s="71">
        <v>0</v>
      </c>
      <c r="BQ150" s="71">
        <v>3</v>
      </c>
      <c r="BR150" s="71">
        <v>0</v>
      </c>
      <c r="BS150" s="71">
        <v>2</v>
      </c>
      <c r="BT150" s="71">
        <v>0</v>
      </c>
      <c r="BU150"/>
      <c r="BV150" s="70">
        <v>49.259</v>
      </c>
      <c r="BW150" s="70">
        <v>0</v>
      </c>
      <c r="BX150" s="70">
        <v>0</v>
      </c>
      <c r="BY150" s="70">
        <v>0</v>
      </c>
      <c r="BZ150" s="70">
        <v>0</v>
      </c>
      <c r="CA150" s="70">
        <v>0</v>
      </c>
      <c r="CB150" s="70">
        <v>0</v>
      </c>
      <c r="CC150" s="70">
        <v>0</v>
      </c>
      <c r="CD150" s="70">
        <v>0</v>
      </c>
    </row>
    <row r="151" spans="1:82">
      <c r="A151" s="70" t="s">
        <v>1840</v>
      </c>
      <c r="B151" s="70">
        <v>204</v>
      </c>
      <c r="C151" s="70">
        <v>17</v>
      </c>
      <c r="D151" s="70">
        <v>12</v>
      </c>
      <c r="E151" s="70">
        <v>2020</v>
      </c>
      <c r="F151" s="70" t="s">
        <v>159</v>
      </c>
      <c r="G151" s="70" t="s">
        <v>1823</v>
      </c>
      <c r="H151" s="70" t="s">
        <v>1824</v>
      </c>
      <c r="I151" s="148"/>
      <c r="J151" s="71">
        <v>292.05169288823618</v>
      </c>
      <c r="K151" s="71">
        <v>3.9062157347416431</v>
      </c>
      <c r="L151" s="71">
        <v>5.1803245227087036</v>
      </c>
      <c r="M151" s="71">
        <v>120.64363385001565</v>
      </c>
      <c r="N151" s="71">
        <v>162.4172440326968</v>
      </c>
      <c r="O151" s="71">
        <v>70.870291670116956</v>
      </c>
      <c r="P151" s="71">
        <v>42.577426989389188</v>
      </c>
      <c r="Q151" s="71">
        <v>7.7736765765305904</v>
      </c>
      <c r="R151" s="71">
        <v>0</v>
      </c>
      <c r="S151" s="71">
        <v>13.89719195829708</v>
      </c>
      <c r="T151" s="72"/>
      <c r="U151" s="71">
        <v>20997574</v>
      </c>
      <c r="V151" s="71">
        <v>2147</v>
      </c>
      <c r="W151" s="71">
        <v>88</v>
      </c>
      <c r="X151" s="71">
        <v>33564</v>
      </c>
      <c r="Y151" s="71">
        <v>62792</v>
      </c>
      <c r="Z151" s="71">
        <v>50642</v>
      </c>
      <c r="AA151" s="71">
        <v>9397</v>
      </c>
      <c r="AB151" s="71">
        <v>131845</v>
      </c>
      <c r="AC151" s="71">
        <v>0</v>
      </c>
      <c r="AD151" s="71">
        <v>13.89719195829708</v>
      </c>
      <c r="AE151" s="72"/>
      <c r="AF151" s="71">
        <v>146274095.87059179</v>
      </c>
      <c r="AG151" s="71">
        <v>2985070.7086975141</v>
      </c>
      <c r="AH151" s="71">
        <v>1073111.9394723715</v>
      </c>
      <c r="AI151" s="71">
        <v>203791012.40657008</v>
      </c>
      <c r="AJ151" s="71">
        <v>262326541.84390679</v>
      </c>
      <c r="AK151" s="71"/>
      <c r="AL151" s="71"/>
      <c r="AM151" s="71">
        <v>17207237.328501996</v>
      </c>
      <c r="AN151" s="71"/>
      <c r="AO151" s="71"/>
      <c r="AP151" s="71">
        <v>633657070.09774041</v>
      </c>
      <c r="AQ151" s="72"/>
      <c r="AR151" s="71">
        <v>2159</v>
      </c>
      <c r="AS151" s="71">
        <v>116</v>
      </c>
      <c r="AT151" s="71">
        <v>0</v>
      </c>
      <c r="AU151" s="71">
        <v>0</v>
      </c>
      <c r="AV151" s="71">
        <v>0</v>
      </c>
      <c r="AW151" s="71">
        <v>0</v>
      </c>
      <c r="AX151" s="71"/>
      <c r="AY151" s="72"/>
      <c r="AZ151" s="71">
        <v>8490.1999999999953</v>
      </c>
      <c r="BA151" s="71">
        <v>9036.4999999999964</v>
      </c>
      <c r="BB151" s="71">
        <v>0</v>
      </c>
      <c r="BC151" s="71">
        <v>0</v>
      </c>
      <c r="BD151" s="71">
        <v>0</v>
      </c>
      <c r="BE151" s="71">
        <v>0</v>
      </c>
      <c r="BF151" s="71"/>
      <c r="BG151" s="72"/>
      <c r="BH151" s="71">
        <v>0</v>
      </c>
      <c r="BI151" s="71">
        <v>0</v>
      </c>
      <c r="BJ151" s="71">
        <v>36.049999999999997</v>
      </c>
      <c r="BK151" s="71">
        <v>0</v>
      </c>
      <c r="BL151" s="71">
        <v>7.258</v>
      </c>
      <c r="BM151" s="71">
        <v>0</v>
      </c>
      <c r="BN151" s="72"/>
      <c r="BO151" s="71">
        <v>0</v>
      </c>
      <c r="BP151" s="71">
        <v>0</v>
      </c>
      <c r="BQ151" s="71">
        <v>3</v>
      </c>
      <c r="BR151" s="71">
        <v>0</v>
      </c>
      <c r="BS151" s="71">
        <v>2</v>
      </c>
      <c r="BT151" s="71">
        <v>0</v>
      </c>
      <c r="BU151"/>
      <c r="BV151" s="70">
        <v>43.308</v>
      </c>
      <c r="BW151" s="70">
        <v>0</v>
      </c>
      <c r="BX151" s="70">
        <v>0</v>
      </c>
      <c r="BY151" s="70">
        <v>0</v>
      </c>
      <c r="BZ151" s="70">
        <v>0</v>
      </c>
      <c r="CA151" s="70">
        <v>0</v>
      </c>
      <c r="CB151" s="70">
        <v>0</v>
      </c>
      <c r="CC151" s="70">
        <v>0</v>
      </c>
      <c r="CD151" s="70">
        <v>0</v>
      </c>
    </row>
    <row r="152" spans="1:82">
      <c r="A152" s="70" t="s">
        <v>1841</v>
      </c>
      <c r="B152" s="70">
        <v>204</v>
      </c>
      <c r="C152" s="70">
        <v>18</v>
      </c>
      <c r="D152" s="70">
        <v>12</v>
      </c>
      <c r="E152" s="70">
        <v>2021</v>
      </c>
      <c r="F152" s="70" t="s">
        <v>160</v>
      </c>
      <c r="G152" s="70" t="s">
        <v>1823</v>
      </c>
      <c r="H152" s="70" t="s">
        <v>1824</v>
      </c>
      <c r="I152" s="148"/>
      <c r="J152" s="71">
        <v>301.5196558868073</v>
      </c>
      <c r="K152" s="71">
        <v>4.9057047117303751</v>
      </c>
      <c r="L152" s="71">
        <v>5.0493610499006207</v>
      </c>
      <c r="M152" s="71">
        <v>129.98560978391851</v>
      </c>
      <c r="N152" s="71">
        <v>155.33330281175122</v>
      </c>
      <c r="O152" s="71">
        <v>68.908178329455751</v>
      </c>
      <c r="P152" s="71">
        <v>43.422569530713162</v>
      </c>
      <c r="Q152" s="71">
        <v>7.6901075282089</v>
      </c>
      <c r="R152" s="71">
        <v>0</v>
      </c>
      <c r="S152" s="71">
        <v>9.5606464355115612</v>
      </c>
      <c r="T152" s="72"/>
      <c r="U152" s="71">
        <v>22668530</v>
      </c>
      <c r="V152" s="71">
        <v>2147</v>
      </c>
      <c r="W152" s="71">
        <v>88</v>
      </c>
      <c r="X152" s="71">
        <v>33564</v>
      </c>
      <c r="Y152" s="71">
        <v>63229</v>
      </c>
      <c r="Z152" s="71">
        <v>50700</v>
      </c>
      <c r="AA152" s="71">
        <v>9345</v>
      </c>
      <c r="AB152" s="71">
        <v>131709</v>
      </c>
      <c r="AC152" s="71">
        <v>0</v>
      </c>
      <c r="AD152" s="71">
        <v>9.5606464355115612</v>
      </c>
      <c r="AE152" s="72"/>
      <c r="AF152" s="71">
        <v>139554728.03097787</v>
      </c>
      <c r="AG152" s="71">
        <v>3699672.537913207</v>
      </c>
      <c r="AH152" s="71">
        <v>1015781.2093539627</v>
      </c>
      <c r="AI152" s="71">
        <v>216927861.62706327</v>
      </c>
      <c r="AJ152" s="71">
        <v>231344863.5939289</v>
      </c>
      <c r="AK152" s="71">
        <v>0</v>
      </c>
      <c r="AL152" s="71">
        <v>0</v>
      </c>
      <c r="AM152" s="71">
        <v>17288635.399277914</v>
      </c>
      <c r="AN152" s="71">
        <v>0</v>
      </c>
      <c r="AO152" s="71">
        <v>0</v>
      </c>
      <c r="AP152" s="71">
        <v>609831542.39851511</v>
      </c>
      <c r="AQ152" s="72"/>
      <c r="AR152" s="71">
        <v>2291</v>
      </c>
      <c r="AS152" s="71">
        <v>117</v>
      </c>
      <c r="AT152" s="71">
        <v>0</v>
      </c>
      <c r="AU152" s="71">
        <v>0</v>
      </c>
      <c r="AV152" s="71">
        <v>0</v>
      </c>
      <c r="AW152" s="71">
        <v>0</v>
      </c>
      <c r="AX152" s="71"/>
      <c r="AY152" s="72"/>
      <c r="AZ152" s="71">
        <v>9178.199999999988</v>
      </c>
      <c r="BA152" s="71">
        <v>9047.4999999999964</v>
      </c>
      <c r="BB152" s="71">
        <v>0</v>
      </c>
      <c r="BC152" s="71">
        <v>0</v>
      </c>
      <c r="BD152" s="71">
        <v>0</v>
      </c>
      <c r="BE152" s="71">
        <v>0</v>
      </c>
      <c r="BF152" s="71"/>
      <c r="BG152" s="72"/>
      <c r="BH152" s="71">
        <v>0</v>
      </c>
      <c r="BI152" s="71">
        <v>0</v>
      </c>
      <c r="BJ152" s="71">
        <v>36.204999999999998</v>
      </c>
      <c r="BK152" s="71">
        <v>0</v>
      </c>
      <c r="BL152" s="71">
        <v>6.585</v>
      </c>
      <c r="BM152" s="71">
        <v>0</v>
      </c>
      <c r="BN152" s="72"/>
      <c r="BO152" s="71">
        <v>0</v>
      </c>
      <c r="BP152" s="71">
        <v>0</v>
      </c>
      <c r="BQ152" s="71">
        <v>3</v>
      </c>
      <c r="BR152" s="71">
        <v>0</v>
      </c>
      <c r="BS152" s="71">
        <v>2</v>
      </c>
      <c r="BT152" s="71">
        <v>0</v>
      </c>
      <c r="BU152"/>
      <c r="BV152" s="70">
        <v>42.79</v>
      </c>
      <c r="BW152" s="70">
        <v>0</v>
      </c>
      <c r="BX152" s="70">
        <v>0</v>
      </c>
      <c r="BY152" s="70">
        <v>0</v>
      </c>
      <c r="BZ152" s="70">
        <v>0</v>
      </c>
      <c r="CA152" s="70">
        <v>0</v>
      </c>
      <c r="CB152" s="70">
        <v>0</v>
      </c>
      <c r="CC152" s="70">
        <v>0</v>
      </c>
      <c r="CD152" s="70">
        <v>0</v>
      </c>
    </row>
    <row r="153" spans="1:82">
      <c r="A153" s="70" t="s">
        <v>1842</v>
      </c>
      <c r="B153" s="70">
        <v>204</v>
      </c>
      <c r="C153" s="70">
        <v>19</v>
      </c>
      <c r="D153" s="70">
        <v>12</v>
      </c>
      <c r="E153" s="70">
        <v>2022</v>
      </c>
      <c r="F153" s="70" t="s">
        <v>161</v>
      </c>
      <c r="G153" s="70" t="s">
        <v>1823</v>
      </c>
      <c r="H153" s="70" t="s">
        <v>1824</v>
      </c>
      <c r="I153" s="148"/>
      <c r="J153" s="71">
        <v>297.90490451029831</v>
      </c>
      <c r="K153" s="71">
        <v>4.3207481553986096</v>
      </c>
      <c r="L153" s="71">
        <v>3.5869643713646533</v>
      </c>
      <c r="M153" s="71">
        <v>128.76725851637801</v>
      </c>
      <c r="N153" s="71">
        <v>160.24144782895817</v>
      </c>
      <c r="O153" s="71">
        <v>72.562452648352604</v>
      </c>
      <c r="P153" s="71">
        <v>43.324354617232977</v>
      </c>
      <c r="Q153" s="71">
        <v>7.742973775429272</v>
      </c>
      <c r="R153" s="71">
        <v>0</v>
      </c>
      <c r="S153" s="71">
        <v>11.705090073745289</v>
      </c>
      <c r="T153" s="72"/>
      <c r="U153" s="71">
        <v>24407523</v>
      </c>
      <c r="V153" s="71">
        <v>2147</v>
      </c>
      <c r="W153" s="71">
        <v>88</v>
      </c>
      <c r="X153" s="71">
        <v>33564</v>
      </c>
      <c r="Y153" s="71">
        <v>63907</v>
      </c>
      <c r="Z153" s="71">
        <v>50725</v>
      </c>
      <c r="AA153" s="71">
        <v>9466</v>
      </c>
      <c r="AB153" s="71">
        <v>131527</v>
      </c>
      <c r="AC153" s="71">
        <v>0</v>
      </c>
      <c r="AD153" s="71">
        <v>11.705090073745289</v>
      </c>
      <c r="AE153" s="72"/>
      <c r="AF153" s="71">
        <v>142916964.9559682</v>
      </c>
      <c r="AG153" s="71">
        <v>3538913.4577961536</v>
      </c>
      <c r="AH153" s="71">
        <v>824064.45764404524</v>
      </c>
      <c r="AI153" s="71">
        <v>211729103.57020143</v>
      </c>
      <c r="AJ153" s="71">
        <v>245655231.04139125</v>
      </c>
      <c r="AK153" s="71">
        <v>0</v>
      </c>
      <c r="AL153" s="71">
        <v>0</v>
      </c>
      <c r="AM153" s="71">
        <v>16983725.651484691</v>
      </c>
      <c r="AN153" s="71">
        <v>0</v>
      </c>
      <c r="AO153" s="71">
        <v>0</v>
      </c>
      <c r="AP153" s="71">
        <v>621648003.13448584</v>
      </c>
      <c r="AQ153" s="72"/>
      <c r="AR153" s="71">
        <v>2436</v>
      </c>
      <c r="AS153" s="71">
        <v>119</v>
      </c>
      <c r="AT153" s="71">
        <v>0</v>
      </c>
      <c r="AU153" s="71">
        <v>0</v>
      </c>
      <c r="AV153" s="71">
        <v>0</v>
      </c>
      <c r="AW153" s="71">
        <v>0</v>
      </c>
      <c r="AX153" s="71"/>
      <c r="AY153" s="72"/>
      <c r="AZ153" s="71">
        <v>9832.7999999999793</v>
      </c>
      <c r="BA153" s="71">
        <v>9100.899999999996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1843</v>
      </c>
      <c r="B154" s="70">
        <v>204</v>
      </c>
      <c r="C154" s="70">
        <v>20</v>
      </c>
      <c r="D154" s="70">
        <v>12</v>
      </c>
      <c r="E154" s="70">
        <v>2023</v>
      </c>
      <c r="F154" s="70" t="s">
        <v>1539</v>
      </c>
      <c r="G154" s="70" t="s">
        <v>1823</v>
      </c>
      <c r="H154" s="70" t="s">
        <v>1824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2633</v>
      </c>
      <c r="AS154" s="71">
        <v>119</v>
      </c>
      <c r="AT154" s="71">
        <v>0</v>
      </c>
      <c r="AU154" s="71">
        <v>0</v>
      </c>
      <c r="AV154" s="71">
        <v>0</v>
      </c>
      <c r="AW154" s="71">
        <v>0</v>
      </c>
      <c r="AX154" s="71"/>
      <c r="AY154" s="72"/>
      <c r="AZ154" s="71">
        <v>10611.79999999997</v>
      </c>
      <c r="BA154" s="71">
        <v>9100.899999999996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1844</v>
      </c>
      <c r="B155" s="70">
        <v>204</v>
      </c>
      <c r="C155" s="70">
        <v>21</v>
      </c>
      <c r="D155" s="70">
        <v>12</v>
      </c>
      <c r="E155" s="70">
        <v>2024</v>
      </c>
      <c r="F155" s="70" t="s">
        <v>1558</v>
      </c>
      <c r="G155" s="70" t="s">
        <v>1823</v>
      </c>
      <c r="H155" s="70" t="s">
        <v>1824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1845</v>
      </c>
      <c r="B156" s="70">
        <v>171</v>
      </c>
      <c r="C156" s="70">
        <v>1</v>
      </c>
      <c r="D156" s="70">
        <v>11</v>
      </c>
      <c r="E156" s="70">
        <v>1990</v>
      </c>
      <c r="F156" s="70" t="s">
        <v>787</v>
      </c>
      <c r="G156" s="70" t="s">
        <v>1846</v>
      </c>
      <c r="H156" s="70" t="s">
        <v>1847</v>
      </c>
      <c r="I156" s="148"/>
      <c r="J156" s="71">
        <v>836.28796812371934</v>
      </c>
      <c r="K156" s="71">
        <v>6.1635039349199117</v>
      </c>
      <c r="L156" s="71">
        <v>1.033985519908335</v>
      </c>
      <c r="M156" s="71">
        <v>62.727915234421467</v>
      </c>
      <c r="N156" s="71">
        <v>84.926391775145362</v>
      </c>
      <c r="O156" s="71">
        <v>78.61677771867312</v>
      </c>
      <c r="P156" s="71">
        <v>36.567521998621572</v>
      </c>
      <c r="Q156" s="71">
        <v>7.4293842566236501</v>
      </c>
      <c r="R156" s="71">
        <v>0</v>
      </c>
      <c r="S156" s="71">
        <v>7.9298994501342728</v>
      </c>
      <c r="T156" s="72"/>
      <c r="U156" s="71">
        <v>20228241</v>
      </c>
      <c r="V156" s="71">
        <v>2094</v>
      </c>
      <c r="W156" s="71">
        <v>10</v>
      </c>
      <c r="X156" s="71">
        <v>21132</v>
      </c>
      <c r="Y156" s="71">
        <v>38222</v>
      </c>
      <c r="Z156" s="71">
        <v>32336</v>
      </c>
      <c r="AA156" s="71">
        <v>8879</v>
      </c>
      <c r="AB156" s="71">
        <v>120628</v>
      </c>
      <c r="AC156" s="71">
        <v>0</v>
      </c>
      <c r="AD156" s="71">
        <v>7.9298994501342728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1848</v>
      </c>
      <c r="B157" s="70">
        <v>172</v>
      </c>
      <c r="C157" s="70">
        <v>2</v>
      </c>
      <c r="D157" s="70">
        <v>11</v>
      </c>
      <c r="E157" s="70">
        <v>2005</v>
      </c>
      <c r="F157" s="70" t="s">
        <v>789</v>
      </c>
      <c r="G157" s="70" t="s">
        <v>1846</v>
      </c>
      <c r="H157" s="70" t="s">
        <v>1847</v>
      </c>
      <c r="I157" s="148"/>
      <c r="J157" s="71">
        <v>682.87417819525945</v>
      </c>
      <c r="K157" s="71">
        <v>4.3130351872763653</v>
      </c>
      <c r="L157" s="71">
        <v>1.2193958744439599</v>
      </c>
      <c r="M157" s="71">
        <v>122.44194849511069</v>
      </c>
      <c r="N157" s="71">
        <v>134.8134327354048</v>
      </c>
      <c r="O157" s="71">
        <v>109.49100151691459</v>
      </c>
      <c r="P157" s="71">
        <v>33.606558224192703</v>
      </c>
      <c r="Q157" s="71">
        <v>7.7671457167985896</v>
      </c>
      <c r="R157" s="71">
        <v>0</v>
      </c>
      <c r="S157" s="71">
        <v>14.09876521</v>
      </c>
      <c r="T157" s="72"/>
      <c r="U157" s="71">
        <v>17334653</v>
      </c>
      <c r="V157" s="71">
        <v>1823</v>
      </c>
      <c r="W157" s="71">
        <v>13</v>
      </c>
      <c r="X157" s="71">
        <v>22919</v>
      </c>
      <c r="Y157" s="71">
        <v>51346</v>
      </c>
      <c r="Z157" s="71">
        <v>52114</v>
      </c>
      <c r="AA157" s="71">
        <v>6683</v>
      </c>
      <c r="AB157" s="71">
        <v>131838</v>
      </c>
      <c r="AC157" s="71">
        <v>0</v>
      </c>
      <c r="AD157" s="71">
        <v>14.09876521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1849</v>
      </c>
      <c r="B158" s="70">
        <v>173</v>
      </c>
      <c r="C158" s="70">
        <v>3</v>
      </c>
      <c r="D158" s="70">
        <v>11</v>
      </c>
      <c r="E158" s="70">
        <v>2006</v>
      </c>
      <c r="F158" s="70" t="s">
        <v>790</v>
      </c>
      <c r="G158" s="1064" t="s">
        <v>1846</v>
      </c>
      <c r="H158" s="70" t="s">
        <v>1847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1850</v>
      </c>
      <c r="B159" s="70">
        <v>174</v>
      </c>
      <c r="C159" s="70">
        <v>4</v>
      </c>
      <c r="D159" s="70">
        <v>11</v>
      </c>
      <c r="E159" s="70">
        <v>2007</v>
      </c>
      <c r="F159" s="70" t="s">
        <v>791</v>
      </c>
      <c r="G159" s="1064" t="s">
        <v>1846</v>
      </c>
      <c r="H159" s="70" t="s">
        <v>1847</v>
      </c>
      <c r="I159" s="148"/>
      <c r="J159" s="71">
        <v>601.61293336861763</v>
      </c>
      <c r="K159" s="71">
        <v>4.2840027196322179</v>
      </c>
      <c r="L159" s="71">
        <v>2.037225206952499</v>
      </c>
      <c r="M159" s="71">
        <v>115.5527497003485</v>
      </c>
      <c r="N159" s="71">
        <v>168.32149874282291</v>
      </c>
      <c r="O159" s="71">
        <v>106.7722939824079</v>
      </c>
      <c r="P159" s="71">
        <v>33.263750187266027</v>
      </c>
      <c r="Q159" s="71">
        <v>8.3696222366514892</v>
      </c>
      <c r="R159" s="71">
        <v>0</v>
      </c>
      <c r="S159" s="71">
        <v>16.237136880000001</v>
      </c>
      <c r="T159" s="72"/>
      <c r="U159" s="71">
        <v>17158982</v>
      </c>
      <c r="V159" s="71">
        <v>1766</v>
      </c>
      <c r="W159" s="71">
        <v>25</v>
      </c>
      <c r="X159" s="71">
        <v>25899</v>
      </c>
      <c r="Y159" s="71">
        <v>53728</v>
      </c>
      <c r="Z159" s="71">
        <v>52830</v>
      </c>
      <c r="AA159" s="71">
        <v>6514</v>
      </c>
      <c r="AB159" s="71">
        <v>134552</v>
      </c>
      <c r="AC159" s="71">
        <v>0</v>
      </c>
      <c r="AD159" s="71">
        <v>16.237136880000001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1851</v>
      </c>
      <c r="B160" s="70">
        <v>175</v>
      </c>
      <c r="C160" s="70">
        <v>5</v>
      </c>
      <c r="D160" s="70">
        <v>11</v>
      </c>
      <c r="E160" s="70">
        <v>2008</v>
      </c>
      <c r="F160" s="70" t="s">
        <v>792</v>
      </c>
      <c r="G160" s="70" t="s">
        <v>1846</v>
      </c>
      <c r="H160" s="70" t="s">
        <v>1847</v>
      </c>
      <c r="I160" s="148"/>
      <c r="J160" s="71">
        <v>562.38862725270189</v>
      </c>
      <c r="K160" s="71">
        <v>3.3712328886613609</v>
      </c>
      <c r="L160" s="71">
        <v>1.7876212177219399</v>
      </c>
      <c r="M160" s="71">
        <v>130.44592666935139</v>
      </c>
      <c r="N160" s="71">
        <v>161.76734224411129</v>
      </c>
      <c r="O160" s="71">
        <v>103.36271759113281</v>
      </c>
      <c r="P160" s="71">
        <v>32.710672358784308</v>
      </c>
      <c r="Q160" s="71">
        <v>8.2605021512112202</v>
      </c>
      <c r="R160" s="71">
        <v>0</v>
      </c>
      <c r="S160" s="71">
        <v>13.043490908000001</v>
      </c>
      <c r="T160" s="72"/>
      <c r="U160" s="71">
        <v>18530008</v>
      </c>
      <c r="V160" s="71">
        <v>1766</v>
      </c>
      <c r="W160" s="71">
        <v>25</v>
      </c>
      <c r="X160" s="71">
        <v>25899</v>
      </c>
      <c r="Y160" s="71">
        <v>54475</v>
      </c>
      <c r="Z160" s="71">
        <v>52938</v>
      </c>
      <c r="AA160" s="71">
        <v>6413</v>
      </c>
      <c r="AB160" s="71">
        <v>134982</v>
      </c>
      <c r="AC160" s="71">
        <v>0</v>
      </c>
      <c r="AD160" s="71">
        <v>13.043490908000001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1852</v>
      </c>
      <c r="B161" s="70">
        <v>176</v>
      </c>
      <c r="C161" s="70">
        <v>6</v>
      </c>
      <c r="D161" s="70">
        <v>11</v>
      </c>
      <c r="E161" s="70">
        <v>2009</v>
      </c>
      <c r="F161" s="70" t="s">
        <v>176</v>
      </c>
      <c r="G161" s="70" t="s">
        <v>1846</v>
      </c>
      <c r="H161" s="70" t="s">
        <v>1847</v>
      </c>
      <c r="I161" s="148"/>
      <c r="J161" s="71">
        <v>343.77834162703198</v>
      </c>
      <c r="K161" s="71">
        <v>3.1069709328811759</v>
      </c>
      <c r="L161" s="71">
        <v>2.106984399115996</v>
      </c>
      <c r="M161" s="71">
        <v>126.4045889146239</v>
      </c>
      <c r="N161" s="71">
        <v>150.07239648869299</v>
      </c>
      <c r="O161" s="71">
        <v>105.21153373738871</v>
      </c>
      <c r="P161" s="71">
        <v>31.415552841990241</v>
      </c>
      <c r="Q161" s="71">
        <v>7.8693272151232598</v>
      </c>
      <c r="R161" s="71">
        <v>0</v>
      </c>
      <c r="S161" s="71">
        <v>12.921993344000001</v>
      </c>
      <c r="T161" s="72"/>
      <c r="U161" s="71">
        <v>9787909</v>
      </c>
      <c r="V161" s="71">
        <v>2092</v>
      </c>
      <c r="W161" s="71">
        <v>38</v>
      </c>
      <c r="X161" s="71">
        <v>28565</v>
      </c>
      <c r="Y161" s="71">
        <v>54847</v>
      </c>
      <c r="Z161" s="71">
        <v>53187</v>
      </c>
      <c r="AA161" s="71">
        <v>6323</v>
      </c>
      <c r="AB161" s="71">
        <v>134986</v>
      </c>
      <c r="AC161" s="71">
        <v>0</v>
      </c>
      <c r="AD161" s="71">
        <v>12.921993344000001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25.4</v>
      </c>
      <c r="BK161" s="71">
        <v>0</v>
      </c>
      <c r="BL161" s="71">
        <v>52.017000000000003</v>
      </c>
      <c r="BM161" s="71">
        <v>0</v>
      </c>
      <c r="BN161" s="72"/>
      <c r="BO161" s="71">
        <v>0</v>
      </c>
      <c r="BP161" s="71">
        <v>0</v>
      </c>
      <c r="BQ161" s="71">
        <v>1</v>
      </c>
      <c r="BR161" s="71">
        <v>0</v>
      </c>
      <c r="BS161" s="71">
        <v>3</v>
      </c>
      <c r="BT161" s="71">
        <v>0</v>
      </c>
      <c r="BU161"/>
      <c r="BV161" s="70">
        <v>51.426000000000002</v>
      </c>
      <c r="BW161" s="70">
        <v>0</v>
      </c>
      <c r="BX161" s="70">
        <v>0</v>
      </c>
      <c r="BY161" s="70">
        <v>0</v>
      </c>
      <c r="BZ161" s="70">
        <v>25.991</v>
      </c>
      <c r="CA161" s="70">
        <v>0</v>
      </c>
      <c r="CB161" s="70">
        <v>0</v>
      </c>
      <c r="CC161" s="70">
        <v>0</v>
      </c>
      <c r="CD161" s="70">
        <v>0</v>
      </c>
    </row>
    <row r="162" spans="1:82">
      <c r="A162" s="70" t="s">
        <v>1853</v>
      </c>
      <c r="B162" s="70">
        <v>177</v>
      </c>
      <c r="C162" s="70">
        <v>7</v>
      </c>
      <c r="D162" s="70">
        <v>11</v>
      </c>
      <c r="E162" s="70">
        <v>2010</v>
      </c>
      <c r="F162" s="70" t="s">
        <v>177</v>
      </c>
      <c r="G162" s="70" t="s">
        <v>1846</v>
      </c>
      <c r="H162" s="70" t="s">
        <v>1847</v>
      </c>
      <c r="I162" s="148"/>
      <c r="J162" s="71">
        <v>64.198426393044002</v>
      </c>
      <c r="K162" s="71">
        <v>3.3111772935057808</v>
      </c>
      <c r="L162" s="71">
        <v>1.994801524015839</v>
      </c>
      <c r="M162" s="71">
        <v>126.1774667328736</v>
      </c>
      <c r="N162" s="71">
        <v>154.53782234468201</v>
      </c>
      <c r="O162" s="71">
        <v>105.2053327310519</v>
      </c>
      <c r="P162" s="71">
        <v>31.736117380114809</v>
      </c>
      <c r="Q162" s="71">
        <v>8.2078457691483493</v>
      </c>
      <c r="R162" s="71">
        <v>0</v>
      </c>
      <c r="S162" s="71">
        <v>9.2658395541599994</v>
      </c>
      <c r="T162" s="72"/>
      <c r="U162" s="71">
        <v>1658675</v>
      </c>
      <c r="V162" s="71">
        <v>2092</v>
      </c>
      <c r="W162" s="71">
        <v>38</v>
      </c>
      <c r="X162" s="71">
        <v>28565</v>
      </c>
      <c r="Y162" s="71">
        <v>55289</v>
      </c>
      <c r="Z162" s="71">
        <v>53431</v>
      </c>
      <c r="AA162" s="71">
        <v>6228</v>
      </c>
      <c r="AB162" s="71">
        <v>134911</v>
      </c>
      <c r="AC162" s="71">
        <v>0</v>
      </c>
      <c r="AD162" s="71">
        <v>9.2658395541599994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24.4</v>
      </c>
      <c r="BK162" s="71">
        <v>0</v>
      </c>
      <c r="BL162" s="71">
        <v>51.074999999999996</v>
      </c>
      <c r="BM162" s="71">
        <v>0</v>
      </c>
      <c r="BN162" s="72"/>
      <c r="BO162" s="71">
        <v>0</v>
      </c>
      <c r="BP162" s="71">
        <v>0</v>
      </c>
      <c r="BQ162" s="71">
        <v>1</v>
      </c>
      <c r="BR162" s="71">
        <v>0</v>
      </c>
      <c r="BS162" s="71">
        <v>3</v>
      </c>
      <c r="BT162" s="71">
        <v>0</v>
      </c>
      <c r="BU162"/>
      <c r="BV162" s="70">
        <v>48.975999999999999</v>
      </c>
      <c r="BW162" s="70">
        <v>0</v>
      </c>
      <c r="BX162" s="70">
        <v>0</v>
      </c>
      <c r="BY162" s="70">
        <v>0</v>
      </c>
      <c r="BZ162" s="70">
        <v>26.498999999999999</v>
      </c>
      <c r="CA162" s="70">
        <v>0</v>
      </c>
      <c r="CB162" s="70">
        <v>0</v>
      </c>
      <c r="CC162" s="70">
        <v>0</v>
      </c>
      <c r="CD162" s="70">
        <v>0</v>
      </c>
    </row>
    <row r="163" spans="1:82">
      <c r="A163" s="70" t="s">
        <v>1854</v>
      </c>
      <c r="B163" s="70">
        <v>178</v>
      </c>
      <c r="C163" s="70">
        <v>8</v>
      </c>
      <c r="D163" s="70">
        <v>11</v>
      </c>
      <c r="E163" s="70">
        <v>2011</v>
      </c>
      <c r="F163" s="70" t="s">
        <v>178</v>
      </c>
      <c r="G163" s="70" t="s">
        <v>1846</v>
      </c>
      <c r="H163" s="70" t="s">
        <v>1847</v>
      </c>
      <c r="I163" s="148"/>
      <c r="J163" s="71">
        <v>63.338349879765083</v>
      </c>
      <c r="K163" s="71">
        <v>5.227012336792237</v>
      </c>
      <c r="L163" s="71">
        <v>1.944815461271139</v>
      </c>
      <c r="M163" s="71">
        <v>146.18286593710641</v>
      </c>
      <c r="N163" s="71">
        <v>162.49766072889599</v>
      </c>
      <c r="O163" s="71">
        <v>103.2786130974258</v>
      </c>
      <c r="P163" s="71">
        <v>30.833840166681757</v>
      </c>
      <c r="Q163" s="71">
        <v>9.3861091641957604</v>
      </c>
      <c r="R163" s="71">
        <v>0</v>
      </c>
      <c r="S163" s="71">
        <v>10.2001686499</v>
      </c>
      <c r="T163" s="72"/>
      <c r="U163" s="71">
        <v>1713265</v>
      </c>
      <c r="V163" s="71">
        <v>2092</v>
      </c>
      <c r="W163" s="71">
        <v>38</v>
      </c>
      <c r="X163" s="71">
        <v>28565</v>
      </c>
      <c r="Y163" s="71">
        <v>55327</v>
      </c>
      <c r="Z163" s="71">
        <v>53592</v>
      </c>
      <c r="AA163" s="71">
        <v>6231</v>
      </c>
      <c r="AB163" s="71">
        <v>133749</v>
      </c>
      <c r="AC163" s="71">
        <v>0</v>
      </c>
      <c r="AD163" s="71">
        <v>10.2001686499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19.994</v>
      </c>
      <c r="BK163" s="71">
        <v>0</v>
      </c>
      <c r="BL163" s="71">
        <v>47.150999999999996</v>
      </c>
      <c r="BM163" s="71">
        <v>0</v>
      </c>
      <c r="BN163" s="72"/>
      <c r="BO163" s="71">
        <v>0</v>
      </c>
      <c r="BP163" s="71">
        <v>0</v>
      </c>
      <c r="BQ163" s="71">
        <v>1</v>
      </c>
      <c r="BR163" s="71">
        <v>0</v>
      </c>
      <c r="BS163" s="71">
        <v>3</v>
      </c>
      <c r="BT163" s="71">
        <v>0</v>
      </c>
      <c r="BU163"/>
      <c r="BV163" s="70">
        <v>41.667000000000002</v>
      </c>
      <c r="BW163" s="70">
        <v>0</v>
      </c>
      <c r="BX163" s="70">
        <v>0</v>
      </c>
      <c r="BY163" s="70">
        <v>0</v>
      </c>
      <c r="BZ163" s="70">
        <v>25.478000000000002</v>
      </c>
      <c r="CA163" s="70">
        <v>0</v>
      </c>
      <c r="CB163" s="70">
        <v>0</v>
      </c>
      <c r="CC163" s="70">
        <v>0</v>
      </c>
      <c r="CD163" s="70">
        <v>0</v>
      </c>
    </row>
    <row r="164" spans="1:82">
      <c r="A164" s="70" t="s">
        <v>1855</v>
      </c>
      <c r="B164" s="70">
        <v>179</v>
      </c>
      <c r="C164" s="70">
        <v>9</v>
      </c>
      <c r="D164" s="70">
        <v>11</v>
      </c>
      <c r="E164" s="70">
        <v>2012</v>
      </c>
      <c r="F164" s="70" t="s">
        <v>179</v>
      </c>
      <c r="G164" s="70" t="s">
        <v>1846</v>
      </c>
      <c r="H164" s="70" t="s">
        <v>1847</v>
      </c>
      <c r="I164" s="148"/>
      <c r="J164" s="71">
        <v>470.96728332759261</v>
      </c>
      <c r="K164" s="71">
        <v>5.1861062678733481</v>
      </c>
      <c r="L164" s="71">
        <v>1.9525767188845811</v>
      </c>
      <c r="M164" s="71">
        <v>163.35976332084019</v>
      </c>
      <c r="N164" s="71">
        <v>180.67947770904439</v>
      </c>
      <c r="O164" s="71">
        <v>103.13890869277103</v>
      </c>
      <c r="P164" s="71">
        <v>30.854994460414506</v>
      </c>
      <c r="Q164" s="71">
        <v>10.211085270780501</v>
      </c>
      <c r="R164" s="71">
        <v>0</v>
      </c>
      <c r="S164" s="71">
        <v>8.9141749093199998</v>
      </c>
      <c r="T164" s="72"/>
      <c r="U164" s="71">
        <v>12800670</v>
      </c>
      <c r="V164" s="71">
        <v>2092</v>
      </c>
      <c r="W164" s="71">
        <v>38</v>
      </c>
      <c r="X164" s="71">
        <v>28565</v>
      </c>
      <c r="Y164" s="71">
        <v>55959</v>
      </c>
      <c r="Z164" s="71">
        <v>53944</v>
      </c>
      <c r="AA164" s="71">
        <v>6200</v>
      </c>
      <c r="AB164" s="71">
        <v>133923</v>
      </c>
      <c r="AC164" s="71">
        <v>0</v>
      </c>
      <c r="AD164" s="71">
        <v>8.9141749093199998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23.178999999999998</v>
      </c>
      <c r="BK164" s="71">
        <v>0</v>
      </c>
      <c r="BL164" s="71">
        <v>47.685000000000002</v>
      </c>
      <c r="BM164" s="71">
        <v>0</v>
      </c>
      <c r="BN164" s="72"/>
      <c r="BO164" s="71">
        <v>0</v>
      </c>
      <c r="BP164" s="71">
        <v>0</v>
      </c>
      <c r="BQ164" s="71">
        <v>1</v>
      </c>
      <c r="BR164" s="71">
        <v>0</v>
      </c>
      <c r="BS164" s="71">
        <v>4</v>
      </c>
      <c r="BT164" s="71">
        <v>0</v>
      </c>
      <c r="BU164"/>
      <c r="BV164" s="70">
        <v>56.591000000000001</v>
      </c>
      <c r="BW164" s="70">
        <v>0</v>
      </c>
      <c r="BX164" s="70">
        <v>0</v>
      </c>
      <c r="BY164" s="70">
        <v>1.3180000000000001</v>
      </c>
      <c r="BZ164" s="70">
        <v>12.955</v>
      </c>
      <c r="CA164" s="70">
        <v>0</v>
      </c>
      <c r="CB164" s="70">
        <v>0</v>
      </c>
      <c r="CC164" s="70">
        <v>0</v>
      </c>
      <c r="CD164" s="70">
        <v>0</v>
      </c>
    </row>
    <row r="165" spans="1:82">
      <c r="A165" s="70" t="s">
        <v>1856</v>
      </c>
      <c r="B165" s="70">
        <v>180</v>
      </c>
      <c r="C165" s="70">
        <v>10</v>
      </c>
      <c r="D165" s="70">
        <v>11</v>
      </c>
      <c r="E165" s="70">
        <v>2013</v>
      </c>
      <c r="F165" s="70" t="s">
        <v>180</v>
      </c>
      <c r="G165" s="70" t="s">
        <v>1846</v>
      </c>
      <c r="H165" s="70" t="s">
        <v>1847</v>
      </c>
      <c r="I165" s="148"/>
      <c r="J165" s="71">
        <v>388.02611931498927</v>
      </c>
      <c r="K165" s="71">
        <v>4.6223095024126293</v>
      </c>
      <c r="L165" s="71">
        <v>1.95307254876859</v>
      </c>
      <c r="M165" s="71">
        <v>161.9690139640071</v>
      </c>
      <c r="N165" s="71">
        <v>190.91319872487</v>
      </c>
      <c r="O165" s="71">
        <v>99.576335538623297</v>
      </c>
      <c r="P165" s="71">
        <v>30.706502015547422</v>
      </c>
      <c r="Q165" s="71">
        <v>10.3396418795098</v>
      </c>
      <c r="R165" s="71">
        <v>0</v>
      </c>
      <c r="S165" s="71">
        <v>11.90890061184</v>
      </c>
      <c r="T165" s="72"/>
      <c r="U165" s="71">
        <v>10273333</v>
      </c>
      <c r="V165" s="71">
        <v>2092</v>
      </c>
      <c r="W165" s="71">
        <v>38</v>
      </c>
      <c r="X165" s="71">
        <v>28565</v>
      </c>
      <c r="Y165" s="71">
        <v>56260</v>
      </c>
      <c r="Z165" s="71">
        <v>54406</v>
      </c>
      <c r="AA165" s="71">
        <v>6147</v>
      </c>
      <c r="AB165" s="71">
        <v>133665</v>
      </c>
      <c r="AC165" s="71">
        <v>0</v>
      </c>
      <c r="AD165" s="71">
        <v>11.90890061184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25.137</v>
      </c>
      <c r="BK165" s="71">
        <v>0</v>
      </c>
      <c r="BL165" s="71">
        <v>51.822000000000003</v>
      </c>
      <c r="BM165" s="71">
        <v>0</v>
      </c>
      <c r="BN165" s="72"/>
      <c r="BO165" s="71">
        <v>0</v>
      </c>
      <c r="BP165" s="71">
        <v>0</v>
      </c>
      <c r="BQ165" s="71">
        <v>1</v>
      </c>
      <c r="BR165" s="71">
        <v>0</v>
      </c>
      <c r="BS165" s="71">
        <v>4</v>
      </c>
      <c r="BT165" s="71">
        <v>0</v>
      </c>
      <c r="BU165"/>
      <c r="BV165" s="70">
        <v>62.704999999999998</v>
      </c>
      <c r="BW165" s="70">
        <v>0</v>
      </c>
      <c r="BX165" s="70">
        <v>0</v>
      </c>
      <c r="BY165" s="70">
        <v>1.3160000000000001</v>
      </c>
      <c r="BZ165" s="70">
        <v>12.938000000000001</v>
      </c>
      <c r="CA165" s="70">
        <v>0</v>
      </c>
      <c r="CB165" s="70">
        <v>0</v>
      </c>
      <c r="CC165" s="70">
        <v>0</v>
      </c>
      <c r="CD165" s="70">
        <v>0</v>
      </c>
    </row>
    <row r="166" spans="1:82">
      <c r="A166" s="70" t="s">
        <v>1857</v>
      </c>
      <c r="B166" s="70">
        <v>181</v>
      </c>
      <c r="C166" s="70">
        <v>11</v>
      </c>
      <c r="D166" s="70">
        <v>11</v>
      </c>
      <c r="E166" s="70">
        <v>2014</v>
      </c>
      <c r="F166" s="70" t="s">
        <v>181</v>
      </c>
      <c r="G166" s="70" t="s">
        <v>1846</v>
      </c>
      <c r="H166" s="70" t="s">
        <v>1847</v>
      </c>
      <c r="I166" s="148"/>
      <c r="J166" s="71">
        <v>319.11296101150208</v>
      </c>
      <c r="K166" s="71">
        <v>4.0095831768106054</v>
      </c>
      <c r="L166" s="71">
        <v>1.432664958637863</v>
      </c>
      <c r="M166" s="71">
        <v>146.64537147822111</v>
      </c>
      <c r="N166" s="71">
        <v>158.33166956300749</v>
      </c>
      <c r="O166" s="71">
        <v>94.473191541123285</v>
      </c>
      <c r="P166" s="71">
        <v>30.846024407014887</v>
      </c>
      <c r="Q166" s="71">
        <v>9.8869469016763603</v>
      </c>
      <c r="R166" s="71">
        <v>0</v>
      </c>
      <c r="S166" s="71">
        <v>16.48048498</v>
      </c>
      <c r="T166" s="72"/>
      <c r="U166" s="71">
        <v>9300822</v>
      </c>
      <c r="V166" s="71">
        <v>1677</v>
      </c>
      <c r="W166" s="71">
        <v>25</v>
      </c>
      <c r="X166" s="71">
        <v>28122</v>
      </c>
      <c r="Y166" s="71">
        <v>56715</v>
      </c>
      <c r="Z166" s="71">
        <v>54365</v>
      </c>
      <c r="AA166" s="71">
        <v>6143</v>
      </c>
      <c r="AB166" s="71">
        <v>133216</v>
      </c>
      <c r="AC166" s="71">
        <v>0</v>
      </c>
      <c r="AD166" s="71">
        <v>16.48048498</v>
      </c>
      <c r="AE166" s="72"/>
      <c r="AF166" s="71"/>
      <c r="AG166" s="71"/>
      <c r="AH166" s="71"/>
      <c r="AI166" s="71"/>
      <c r="AJ166" s="71"/>
      <c r="AK166" s="71"/>
      <c r="AL166" s="71"/>
      <c r="AM166" s="71"/>
      <c r="AN166" s="71"/>
      <c r="AO166" s="71"/>
      <c r="AP166" s="71"/>
      <c r="AQ166" s="72"/>
      <c r="AR166" s="71">
        <v>1876</v>
      </c>
      <c r="AS166" s="71">
        <v>136</v>
      </c>
      <c r="AT166" s="71">
        <v>0</v>
      </c>
      <c r="AU166" s="71">
        <v>0</v>
      </c>
      <c r="AV166" s="71">
        <v>0</v>
      </c>
      <c r="AW166" s="71">
        <v>0</v>
      </c>
      <c r="AX166" s="71"/>
      <c r="AY166" s="72"/>
      <c r="AZ166" s="71">
        <v>6967.7999999999993</v>
      </c>
      <c r="BA166" s="71">
        <v>3064.5</v>
      </c>
      <c r="BB166" s="71">
        <v>0</v>
      </c>
      <c r="BC166" s="71">
        <v>0</v>
      </c>
      <c r="BD166" s="71">
        <v>0</v>
      </c>
      <c r="BE166" s="71">
        <v>0</v>
      </c>
      <c r="BF166" s="71"/>
      <c r="BG166" s="72"/>
      <c r="BH166" s="71">
        <v>0</v>
      </c>
      <c r="BI166" s="71">
        <v>0</v>
      </c>
      <c r="BJ166" s="71">
        <v>22.904</v>
      </c>
      <c r="BK166" s="71">
        <v>0</v>
      </c>
      <c r="BL166" s="71">
        <v>53.168999999999997</v>
      </c>
      <c r="BM166" s="71">
        <v>0</v>
      </c>
      <c r="BN166" s="72"/>
      <c r="BO166" s="71">
        <v>0</v>
      </c>
      <c r="BP166" s="71">
        <v>0</v>
      </c>
      <c r="BQ166" s="71">
        <v>1</v>
      </c>
      <c r="BR166" s="71">
        <v>0</v>
      </c>
      <c r="BS166" s="71">
        <v>5</v>
      </c>
      <c r="BT166" s="71">
        <v>0</v>
      </c>
      <c r="BU166"/>
      <c r="BV166" s="70">
        <v>61.61</v>
      </c>
      <c r="BW166" s="70">
        <v>0</v>
      </c>
      <c r="BX166" s="70">
        <v>0</v>
      </c>
      <c r="BY166" s="70">
        <v>1.3979999999999999</v>
      </c>
      <c r="BZ166" s="70">
        <v>13.065</v>
      </c>
      <c r="CA166" s="70">
        <v>0</v>
      </c>
      <c r="CB166" s="70">
        <v>0</v>
      </c>
      <c r="CC166" s="70">
        <v>0</v>
      </c>
      <c r="CD166" s="70">
        <v>0</v>
      </c>
    </row>
    <row r="167" spans="1:82">
      <c r="A167" s="70" t="s">
        <v>1858</v>
      </c>
      <c r="B167" s="70">
        <v>182</v>
      </c>
      <c r="C167" s="70">
        <v>12</v>
      </c>
      <c r="D167" s="70">
        <v>11</v>
      </c>
      <c r="E167" s="70">
        <v>2015</v>
      </c>
      <c r="F167" s="70" t="s">
        <v>182</v>
      </c>
      <c r="G167" s="70" t="s">
        <v>1846</v>
      </c>
      <c r="H167" s="70" t="s">
        <v>1847</v>
      </c>
      <c r="I167" s="148"/>
      <c r="J167" s="71">
        <v>246.4403055096451</v>
      </c>
      <c r="K167" s="71">
        <v>3.9818493166532769</v>
      </c>
      <c r="L167" s="71">
        <v>1.5048958767092619</v>
      </c>
      <c r="M167" s="71">
        <v>148.9864268528091</v>
      </c>
      <c r="N167" s="71">
        <v>148.41686471351329</v>
      </c>
      <c r="O167" s="71">
        <v>93.579540888465246</v>
      </c>
      <c r="P167" s="71">
        <v>30.543750315690925</v>
      </c>
      <c r="Q167" s="71">
        <v>9.6523103893273596</v>
      </c>
      <c r="R167" s="71">
        <v>0</v>
      </c>
      <c r="S167" s="71">
        <v>11.7182910348</v>
      </c>
      <c r="T167" s="72"/>
      <c r="U167" s="71">
        <v>7101416</v>
      </c>
      <c r="V167" s="71">
        <v>1677</v>
      </c>
      <c r="W167" s="71">
        <v>25</v>
      </c>
      <c r="X167" s="71">
        <v>28122</v>
      </c>
      <c r="Y167" s="71">
        <v>57200</v>
      </c>
      <c r="Z167" s="71">
        <v>54369</v>
      </c>
      <c r="AA167" s="71">
        <v>6078</v>
      </c>
      <c r="AB167" s="71">
        <v>132853</v>
      </c>
      <c r="AC167" s="71">
        <v>0</v>
      </c>
      <c r="AD167" s="71">
        <v>11.7182910348</v>
      </c>
      <c r="AE167" s="72"/>
      <c r="AF167" s="71">
        <v>76269210.606086001</v>
      </c>
      <c r="AG167" s="71">
        <v>3426558.953699166</v>
      </c>
      <c r="AH167" s="71">
        <v>314482.15175689658</v>
      </c>
      <c r="AI167" s="71">
        <v>211385581.07859269</v>
      </c>
      <c r="AJ167" s="71">
        <v>204728192.66063851</v>
      </c>
      <c r="AK167" s="71">
        <v>0</v>
      </c>
      <c r="AL167" s="71">
        <v>0</v>
      </c>
      <c r="AM167" s="71">
        <v>18206946.352625359</v>
      </c>
      <c r="AN167" s="71">
        <v>0</v>
      </c>
      <c r="AO167" s="71">
        <v>0</v>
      </c>
      <c r="AP167" s="71">
        <v>514330971.80339867</v>
      </c>
      <c r="AQ167" s="72"/>
      <c r="AR167" s="71">
        <v>2048</v>
      </c>
      <c r="AS167" s="71">
        <v>210</v>
      </c>
      <c r="AT167" s="71">
        <v>0</v>
      </c>
      <c r="AU167" s="71">
        <v>0</v>
      </c>
      <c r="AV167" s="71">
        <v>0</v>
      </c>
      <c r="AW167" s="71">
        <v>0</v>
      </c>
      <c r="AX167" s="71"/>
      <c r="AY167" s="72"/>
      <c r="AZ167" s="71">
        <v>7719.3</v>
      </c>
      <c r="BA167" s="71">
        <v>5508.8</v>
      </c>
      <c r="BB167" s="71">
        <v>0</v>
      </c>
      <c r="BC167" s="71">
        <v>0</v>
      </c>
      <c r="BD167" s="71">
        <v>0</v>
      </c>
      <c r="BE167" s="71">
        <v>0</v>
      </c>
      <c r="BF167" s="71"/>
      <c r="BG167" s="72"/>
      <c r="BH167" s="71">
        <v>0</v>
      </c>
      <c r="BI167" s="71">
        <v>0</v>
      </c>
      <c r="BJ167" s="71">
        <v>18.690000000000001</v>
      </c>
      <c r="BK167" s="71">
        <v>0</v>
      </c>
      <c r="BL167" s="71">
        <v>52.328000000000003</v>
      </c>
      <c r="BM167" s="71">
        <v>0</v>
      </c>
      <c r="BN167" s="72"/>
      <c r="BO167" s="71">
        <v>0</v>
      </c>
      <c r="BP167" s="71">
        <v>0</v>
      </c>
      <c r="BQ167" s="71">
        <v>1</v>
      </c>
      <c r="BR167" s="71">
        <v>0</v>
      </c>
      <c r="BS167" s="71">
        <v>5</v>
      </c>
      <c r="BT167" s="71">
        <v>0</v>
      </c>
      <c r="BU167"/>
      <c r="BV167" s="70">
        <v>56.555</v>
      </c>
      <c r="BW167" s="70">
        <v>0</v>
      </c>
      <c r="BX167" s="70">
        <v>0</v>
      </c>
      <c r="BY167" s="70">
        <v>1.6879999999999999</v>
      </c>
      <c r="BZ167" s="70">
        <v>12.775</v>
      </c>
      <c r="CA167" s="70">
        <v>0</v>
      </c>
      <c r="CB167" s="70">
        <v>0</v>
      </c>
      <c r="CC167" s="70">
        <v>0</v>
      </c>
      <c r="CD167" s="70">
        <v>0</v>
      </c>
    </row>
    <row r="168" spans="1:82">
      <c r="A168" s="70" t="s">
        <v>1859</v>
      </c>
      <c r="B168" s="70">
        <v>183</v>
      </c>
      <c r="C168" s="70">
        <v>13</v>
      </c>
      <c r="D168" s="70">
        <v>11</v>
      </c>
      <c r="E168" s="70">
        <v>2016</v>
      </c>
      <c r="F168" s="70" t="s">
        <v>155</v>
      </c>
      <c r="G168" s="70" t="s">
        <v>1846</v>
      </c>
      <c r="H168" s="70" t="s">
        <v>1847</v>
      </c>
      <c r="I168" s="148"/>
      <c r="J168" s="71">
        <v>223.65764937942447</v>
      </c>
      <c r="K168" s="71">
        <v>3.8373283354736558</v>
      </c>
      <c r="L168" s="71">
        <v>1.7504595040100224</v>
      </c>
      <c r="M168" s="71">
        <v>128.1319680669738</v>
      </c>
      <c r="N168" s="71">
        <v>156.94140126488691</v>
      </c>
      <c r="O168" s="71">
        <v>93.090970636215246</v>
      </c>
      <c r="P168" s="71">
        <v>30.551643521373791</v>
      </c>
      <c r="Q168" s="71">
        <v>9.3671489016123601</v>
      </c>
      <c r="R168" s="71">
        <v>0</v>
      </c>
      <c r="S168" s="71">
        <v>11.241762869999999</v>
      </c>
      <c r="T168" s="72"/>
      <c r="U168" s="71">
        <v>6088994</v>
      </c>
      <c r="V168" s="71">
        <v>1677</v>
      </c>
      <c r="W168" s="71">
        <v>25</v>
      </c>
      <c r="X168" s="71">
        <v>28122</v>
      </c>
      <c r="Y168" s="71">
        <v>57713</v>
      </c>
      <c r="Z168" s="71">
        <v>54750</v>
      </c>
      <c r="AA168" s="71">
        <v>6288</v>
      </c>
      <c r="AB168" s="71">
        <v>132619</v>
      </c>
      <c r="AC168" s="71">
        <v>0</v>
      </c>
      <c r="AD168" s="71">
        <v>11.241762870000001</v>
      </c>
      <c r="AE168" s="72"/>
      <c r="AF168" s="71">
        <v>71832441.395970315</v>
      </c>
      <c r="AG168" s="71">
        <v>3264969.952243451</v>
      </c>
      <c r="AH168" s="71">
        <v>289583.2830038555</v>
      </c>
      <c r="AI168" s="71">
        <v>196705613.58203879</v>
      </c>
      <c r="AJ168" s="71">
        <v>216811432.83837011</v>
      </c>
      <c r="AK168" s="71">
        <v>0</v>
      </c>
      <c r="AL168" s="71">
        <v>0</v>
      </c>
      <c r="AM168" s="71">
        <v>18188997.730837218</v>
      </c>
      <c r="AN168" s="71">
        <v>0</v>
      </c>
      <c r="AO168" s="71">
        <v>0</v>
      </c>
      <c r="AP168" s="71">
        <v>507093038.78246379</v>
      </c>
      <c r="AQ168" s="72"/>
      <c r="AR168" s="71">
        <v>2188</v>
      </c>
      <c r="AS168" s="71">
        <v>247</v>
      </c>
      <c r="AT168" s="71">
        <v>0</v>
      </c>
      <c r="AU168" s="71">
        <v>0</v>
      </c>
      <c r="AV168" s="71">
        <v>0</v>
      </c>
      <c r="AW168" s="71">
        <v>0</v>
      </c>
      <c r="AX168" s="71"/>
      <c r="AY168" s="72"/>
      <c r="AZ168" s="71">
        <v>8370.2000000000007</v>
      </c>
      <c r="BA168" s="71">
        <v>6585.4</v>
      </c>
      <c r="BB168" s="71">
        <v>0</v>
      </c>
      <c r="BC168" s="71">
        <v>0</v>
      </c>
      <c r="BD168" s="71">
        <v>0</v>
      </c>
      <c r="BE168" s="71">
        <v>0</v>
      </c>
      <c r="BF168" s="71"/>
      <c r="BG168" s="72"/>
      <c r="BH168" s="71">
        <v>0</v>
      </c>
      <c r="BI168" s="71">
        <v>0</v>
      </c>
      <c r="BJ168" s="71">
        <v>15.006</v>
      </c>
      <c r="BK168" s="71">
        <v>0</v>
      </c>
      <c r="BL168" s="71">
        <v>49.597999999999999</v>
      </c>
      <c r="BM168" s="71">
        <v>0</v>
      </c>
      <c r="BN168" s="72"/>
      <c r="BO168" s="71">
        <v>0</v>
      </c>
      <c r="BP168" s="71">
        <v>0</v>
      </c>
      <c r="BQ168" s="71">
        <v>1</v>
      </c>
      <c r="BR168" s="71">
        <v>0</v>
      </c>
      <c r="BS168" s="71">
        <v>5</v>
      </c>
      <c r="BT168" s="71">
        <v>0</v>
      </c>
      <c r="BU168"/>
      <c r="BV168" s="70">
        <v>51.594000000000001</v>
      </c>
      <c r="BW168" s="70">
        <v>0</v>
      </c>
      <c r="BX168" s="70">
        <v>0</v>
      </c>
      <c r="BY168" s="70">
        <v>0</v>
      </c>
      <c r="BZ168" s="70">
        <v>13.01</v>
      </c>
      <c r="CA168" s="70">
        <v>0</v>
      </c>
      <c r="CB168" s="70">
        <v>0</v>
      </c>
      <c r="CC168" s="70">
        <v>0</v>
      </c>
      <c r="CD168" s="70">
        <v>0</v>
      </c>
    </row>
    <row r="169" spans="1:82">
      <c r="A169" s="70" t="s">
        <v>1860</v>
      </c>
      <c r="B169" s="70">
        <v>184</v>
      </c>
      <c r="C169" s="70">
        <v>14</v>
      </c>
      <c r="D169" s="70">
        <v>11</v>
      </c>
      <c r="E169" s="70">
        <v>2017</v>
      </c>
      <c r="F169" s="70" t="s">
        <v>156</v>
      </c>
      <c r="G169" s="70" t="s">
        <v>1846</v>
      </c>
      <c r="H169" s="70" t="s">
        <v>1847</v>
      </c>
      <c r="I169" s="148"/>
      <c r="J169" s="71">
        <v>193.80915601780393</v>
      </c>
      <c r="K169" s="71">
        <v>3.8410607006390389</v>
      </c>
      <c r="L169" s="71">
        <v>1.6056440634923455</v>
      </c>
      <c r="M169" s="71">
        <v>130.00465638267846</v>
      </c>
      <c r="N169" s="71">
        <v>175.65702199132841</v>
      </c>
      <c r="O169" s="71">
        <v>91.791051463308378</v>
      </c>
      <c r="P169" s="71">
        <v>30.015325769006271</v>
      </c>
      <c r="Q169" s="71">
        <v>9.0424635575240693</v>
      </c>
      <c r="R169" s="71">
        <v>0</v>
      </c>
      <c r="S169" s="71">
        <v>12.480015344000002</v>
      </c>
      <c r="T169" s="72"/>
      <c r="U169" s="71">
        <v>5621111</v>
      </c>
      <c r="V169" s="71">
        <v>1677</v>
      </c>
      <c r="W169" s="71">
        <v>25</v>
      </c>
      <c r="X169" s="71">
        <v>28122</v>
      </c>
      <c r="Y169" s="71">
        <v>58384</v>
      </c>
      <c r="Z169" s="71">
        <v>54881</v>
      </c>
      <c r="AA169" s="71">
        <v>6217</v>
      </c>
      <c r="AB169" s="71">
        <v>132388</v>
      </c>
      <c r="AC169" s="71">
        <v>0</v>
      </c>
      <c r="AD169" s="71">
        <v>12.480015344</v>
      </c>
      <c r="AE169" s="72"/>
      <c r="AF169" s="71">
        <v>62174099.231661141</v>
      </c>
      <c r="AG169" s="71">
        <v>3299272.5702807591</v>
      </c>
      <c r="AH169" s="71">
        <v>356078.66816289298</v>
      </c>
      <c r="AI169" s="71">
        <v>209211491.87988171</v>
      </c>
      <c r="AJ169" s="71">
        <v>245928255.93324521</v>
      </c>
      <c r="AK169" s="71">
        <v>0</v>
      </c>
      <c r="AL169" s="71">
        <v>0</v>
      </c>
      <c r="AM169" s="71">
        <v>18185726.7974407</v>
      </c>
      <c r="AN169" s="71">
        <v>0</v>
      </c>
      <c r="AO169" s="71">
        <v>0</v>
      </c>
      <c r="AP169" s="71">
        <v>539154925.08067238</v>
      </c>
      <c r="AQ169" s="72"/>
      <c r="AR169" s="71">
        <v>2339</v>
      </c>
      <c r="AS169" s="71">
        <v>269</v>
      </c>
      <c r="AT169" s="71">
        <v>0</v>
      </c>
      <c r="AU169" s="71">
        <v>0</v>
      </c>
      <c r="AV169" s="71">
        <v>0</v>
      </c>
      <c r="AW169" s="71">
        <v>0</v>
      </c>
      <c r="AX169" s="71"/>
      <c r="AY169" s="72"/>
      <c r="AZ169" s="71">
        <v>9058</v>
      </c>
      <c r="BA169" s="71">
        <v>7745.1999999999962</v>
      </c>
      <c r="BB169" s="71">
        <v>0</v>
      </c>
      <c r="BC169" s="71">
        <v>0</v>
      </c>
      <c r="BD169" s="71">
        <v>0</v>
      </c>
      <c r="BE169" s="71">
        <v>0</v>
      </c>
      <c r="BF169" s="71"/>
      <c r="BG169" s="72"/>
      <c r="BH169" s="71">
        <v>0</v>
      </c>
      <c r="BI169" s="71">
        <v>0</v>
      </c>
      <c r="BJ169" s="71">
        <v>13.836</v>
      </c>
      <c r="BK169" s="71">
        <v>0</v>
      </c>
      <c r="BL169" s="71">
        <v>45.408000000000001</v>
      </c>
      <c r="BM169" s="71">
        <v>0</v>
      </c>
      <c r="BN169" s="72"/>
      <c r="BO169" s="71">
        <v>0</v>
      </c>
      <c r="BP169" s="71">
        <v>0</v>
      </c>
      <c r="BQ169" s="71">
        <v>1</v>
      </c>
      <c r="BR169" s="71">
        <v>0</v>
      </c>
      <c r="BS169" s="71">
        <v>4</v>
      </c>
      <c r="BT169" s="71">
        <v>0</v>
      </c>
      <c r="BU169"/>
      <c r="BV169" s="70">
        <v>46.122</v>
      </c>
      <c r="BW169" s="70">
        <v>0</v>
      </c>
      <c r="BX169" s="70">
        <v>0</v>
      </c>
      <c r="BY169" s="70">
        <v>0</v>
      </c>
      <c r="BZ169" s="70">
        <v>13.122</v>
      </c>
      <c r="CA169" s="70">
        <v>0</v>
      </c>
      <c r="CB169" s="70">
        <v>0</v>
      </c>
      <c r="CC169" s="70">
        <v>0</v>
      </c>
      <c r="CD169" s="70">
        <v>0</v>
      </c>
    </row>
    <row r="170" spans="1:82">
      <c r="A170" s="70" t="s">
        <v>1861</v>
      </c>
      <c r="B170" s="70">
        <v>185</v>
      </c>
      <c r="C170" s="70">
        <v>15</v>
      </c>
      <c r="D170" s="70">
        <v>11</v>
      </c>
      <c r="E170" s="70">
        <v>2018</v>
      </c>
      <c r="F170" s="70" t="s">
        <v>183</v>
      </c>
      <c r="G170" s="70" t="s">
        <v>1846</v>
      </c>
      <c r="H170" s="70" t="s">
        <v>1847</v>
      </c>
      <c r="I170" s="148"/>
      <c r="J170" s="71">
        <v>111.07172602710796</v>
      </c>
      <c r="K170" s="71">
        <v>3.6269461680863619</v>
      </c>
      <c r="L170" s="71">
        <v>1.5015914415631413</v>
      </c>
      <c r="M170" s="71">
        <v>132.6381565741307</v>
      </c>
      <c r="N170" s="71">
        <v>148.57474921970669</v>
      </c>
      <c r="O170" s="71">
        <v>90.411133866770328</v>
      </c>
      <c r="P170" s="71">
        <v>30.165855297786795</v>
      </c>
      <c r="Q170" s="71">
        <v>8.3799602661964201</v>
      </c>
      <c r="R170" s="71">
        <v>0</v>
      </c>
      <c r="S170" s="71">
        <v>13.762938112000001</v>
      </c>
      <c r="T170" s="72"/>
      <c r="U170" s="71">
        <v>3573768</v>
      </c>
      <c r="V170" s="71">
        <v>1677</v>
      </c>
      <c r="W170" s="71">
        <v>25</v>
      </c>
      <c r="X170" s="71">
        <v>28122</v>
      </c>
      <c r="Y170" s="71">
        <v>58971</v>
      </c>
      <c r="Z170" s="71">
        <v>55091</v>
      </c>
      <c r="AA170" s="71">
        <v>6311</v>
      </c>
      <c r="AB170" s="71">
        <v>132216</v>
      </c>
      <c r="AC170" s="71">
        <v>0</v>
      </c>
      <c r="AD170" s="71">
        <v>13.762938112000001</v>
      </c>
      <c r="AE170" s="72"/>
      <c r="AF170" s="71">
        <v>36791045.757432632</v>
      </c>
      <c r="AG170" s="71">
        <v>3008397.583411471</v>
      </c>
      <c r="AH170" s="71">
        <v>336277.66545544768</v>
      </c>
      <c r="AI170" s="71">
        <v>208657929.11127231</v>
      </c>
      <c r="AJ170" s="71">
        <v>222986890.3461484</v>
      </c>
      <c r="AK170" s="71">
        <v>0</v>
      </c>
      <c r="AL170" s="71">
        <v>0</v>
      </c>
      <c r="AM170" s="71">
        <v>18199679.253851369</v>
      </c>
      <c r="AN170" s="71">
        <v>0</v>
      </c>
      <c r="AO170" s="71">
        <v>0</v>
      </c>
      <c r="AP170" s="71">
        <v>489980219.71757162</v>
      </c>
      <c r="AQ170" s="72"/>
      <c r="AR170" s="71">
        <v>2494</v>
      </c>
      <c r="AS170" s="71">
        <v>299</v>
      </c>
      <c r="AT170" s="71">
        <v>0</v>
      </c>
      <c r="AU170" s="71">
        <v>0</v>
      </c>
      <c r="AV170" s="71">
        <v>0</v>
      </c>
      <c r="AW170" s="71">
        <v>0</v>
      </c>
      <c r="AX170" s="71"/>
      <c r="AY170" s="72"/>
      <c r="AZ170" s="71">
        <v>9789.1999999999971</v>
      </c>
      <c r="BA170" s="71">
        <v>9776</v>
      </c>
      <c r="BB170" s="71">
        <v>0</v>
      </c>
      <c r="BC170" s="71">
        <v>0</v>
      </c>
      <c r="BD170" s="71">
        <v>0</v>
      </c>
      <c r="BE170" s="71">
        <v>0</v>
      </c>
      <c r="BF170" s="71"/>
      <c r="BG170" s="72"/>
      <c r="BH170" s="71">
        <v>0</v>
      </c>
      <c r="BI170" s="71">
        <v>0</v>
      </c>
      <c r="BJ170" s="71">
        <v>12.221</v>
      </c>
      <c r="BK170" s="71">
        <v>0</v>
      </c>
      <c r="BL170" s="71">
        <v>45.8</v>
      </c>
      <c r="BM170" s="71">
        <v>0</v>
      </c>
      <c r="BN170" s="72"/>
      <c r="BO170" s="71">
        <v>0</v>
      </c>
      <c r="BP170" s="71">
        <v>0</v>
      </c>
      <c r="BQ170" s="71">
        <v>1</v>
      </c>
      <c r="BR170" s="71">
        <v>0</v>
      </c>
      <c r="BS170" s="71">
        <v>4</v>
      </c>
      <c r="BT170" s="71">
        <v>0</v>
      </c>
      <c r="BU170"/>
      <c r="BV170" s="70">
        <v>43.372999999999998</v>
      </c>
      <c r="BW170" s="70">
        <v>0</v>
      </c>
      <c r="BX170" s="70">
        <v>0</v>
      </c>
      <c r="BY170" s="70">
        <v>1.679</v>
      </c>
      <c r="BZ170" s="70">
        <v>12.968999999999999</v>
      </c>
      <c r="CA170" s="70">
        <v>0</v>
      </c>
      <c r="CB170" s="70">
        <v>0</v>
      </c>
      <c r="CC170" s="70">
        <v>0</v>
      </c>
      <c r="CD170" s="70">
        <v>0</v>
      </c>
    </row>
    <row r="171" spans="1:82">
      <c r="A171" s="70" t="s">
        <v>1862</v>
      </c>
      <c r="B171" s="70">
        <v>186</v>
      </c>
      <c r="C171" s="70">
        <v>16</v>
      </c>
      <c r="D171" s="70">
        <v>11</v>
      </c>
      <c r="E171" s="70">
        <v>2019</v>
      </c>
      <c r="F171" s="70" t="s">
        <v>158</v>
      </c>
      <c r="G171" s="70" t="s">
        <v>1846</v>
      </c>
      <c r="H171" s="70" t="s">
        <v>1847</v>
      </c>
      <c r="I171" s="148"/>
      <c r="J171" s="71">
        <v>150.71741858961326</v>
      </c>
      <c r="K171" s="71">
        <v>3.3051877169173949</v>
      </c>
      <c r="L171" s="71">
        <v>1.51407279083668</v>
      </c>
      <c r="M171" s="71">
        <v>121.08064339286985</v>
      </c>
      <c r="N171" s="71">
        <v>142.63934807741433</v>
      </c>
      <c r="O171" s="71">
        <v>87.963426807854461</v>
      </c>
      <c r="P171" s="71">
        <v>29.988813313008023</v>
      </c>
      <c r="Q171" s="71">
        <v>8.1570419499811706</v>
      </c>
      <c r="R171" s="71">
        <v>0</v>
      </c>
      <c r="S171" s="71">
        <v>15.724857260000004</v>
      </c>
      <c r="T171" s="72"/>
      <c r="U171" s="71">
        <v>4868397</v>
      </c>
      <c r="V171" s="71">
        <v>1677</v>
      </c>
      <c r="W171" s="71">
        <v>25</v>
      </c>
      <c r="X171" s="71">
        <v>28122</v>
      </c>
      <c r="Y171" s="71">
        <v>59527</v>
      </c>
      <c r="Z171" s="71">
        <v>55071</v>
      </c>
      <c r="AA171" s="71">
        <v>6227</v>
      </c>
      <c r="AB171" s="71">
        <v>132183</v>
      </c>
      <c r="AC171" s="71">
        <v>0</v>
      </c>
      <c r="AD171" s="71">
        <v>15.72485726</v>
      </c>
      <c r="AE171" s="72"/>
      <c r="AF171" s="71">
        <v>50522241.954034537</v>
      </c>
      <c r="AG171" s="71">
        <v>2905666.5300794612</v>
      </c>
      <c r="AH171" s="71">
        <v>350444.72775971552</v>
      </c>
      <c r="AI171" s="71">
        <v>198212845.2839005</v>
      </c>
      <c r="AJ171" s="71">
        <v>212851942.715009</v>
      </c>
      <c r="AK171" s="71">
        <v>0</v>
      </c>
      <c r="AL171" s="71">
        <v>0</v>
      </c>
      <c r="AM171" s="71">
        <v>18002329.526908759</v>
      </c>
      <c r="AN171" s="71">
        <v>0</v>
      </c>
      <c r="AO171" s="71">
        <v>0</v>
      </c>
      <c r="AP171" s="71">
        <v>482845470.737692</v>
      </c>
      <c r="AQ171" s="72"/>
      <c r="AR171" s="71">
        <v>2649</v>
      </c>
      <c r="AS171" s="71">
        <v>317</v>
      </c>
      <c r="AT171" s="71">
        <v>0</v>
      </c>
      <c r="AU171" s="71">
        <v>0</v>
      </c>
      <c r="AV171" s="71">
        <v>0</v>
      </c>
      <c r="AW171" s="71">
        <v>0</v>
      </c>
      <c r="AX171" s="71"/>
      <c r="AY171" s="72"/>
      <c r="AZ171" s="71">
        <v>10515.999999999991</v>
      </c>
      <c r="BA171" s="71">
        <v>10212.200000000001</v>
      </c>
      <c r="BB171" s="71">
        <v>0</v>
      </c>
      <c r="BC171" s="71">
        <v>0</v>
      </c>
      <c r="BD171" s="71">
        <v>0</v>
      </c>
      <c r="BE171" s="71">
        <v>0</v>
      </c>
      <c r="BF171" s="71"/>
      <c r="BG171" s="72"/>
      <c r="BH171" s="71">
        <v>0</v>
      </c>
      <c r="BI171" s="71">
        <v>0</v>
      </c>
      <c r="BJ171" s="71">
        <v>10.563000000000001</v>
      </c>
      <c r="BK171" s="71">
        <v>0</v>
      </c>
      <c r="BL171" s="71">
        <v>60.626999999999995</v>
      </c>
      <c r="BM171" s="71">
        <v>0</v>
      </c>
      <c r="BN171" s="72"/>
      <c r="BO171" s="71">
        <v>0</v>
      </c>
      <c r="BP171" s="71">
        <v>0</v>
      </c>
      <c r="BQ171" s="71">
        <v>1</v>
      </c>
      <c r="BR171" s="71">
        <v>0</v>
      </c>
      <c r="BS171" s="71">
        <v>5</v>
      </c>
      <c r="BT171" s="71">
        <v>0</v>
      </c>
      <c r="BU171"/>
      <c r="BV171" s="70">
        <v>42.036999999999999</v>
      </c>
      <c r="BW171" s="70">
        <v>0</v>
      </c>
      <c r="BX171" s="70">
        <v>13.555999999999999</v>
      </c>
      <c r="BY171" s="70">
        <v>1.8120000000000001</v>
      </c>
      <c r="BZ171" s="70">
        <v>13.785</v>
      </c>
      <c r="CA171" s="70">
        <v>0</v>
      </c>
      <c r="CB171" s="70">
        <v>0</v>
      </c>
      <c r="CC171" s="70">
        <v>0</v>
      </c>
      <c r="CD171" s="70">
        <v>0</v>
      </c>
    </row>
    <row r="172" spans="1:82">
      <c r="A172" s="70" t="s">
        <v>1863</v>
      </c>
      <c r="B172" s="70">
        <v>187</v>
      </c>
      <c r="C172" s="70">
        <v>17</v>
      </c>
      <c r="D172" s="70">
        <v>11</v>
      </c>
      <c r="E172" s="70">
        <v>2020</v>
      </c>
      <c r="F172" s="70" t="s">
        <v>159</v>
      </c>
      <c r="G172" s="70" t="s">
        <v>1846</v>
      </c>
      <c r="H172" s="70" t="s">
        <v>1847</v>
      </c>
      <c r="I172" s="148"/>
      <c r="J172" s="71">
        <v>125.4824099552719</v>
      </c>
      <c r="K172" s="71">
        <v>3.4123688281916165</v>
      </c>
      <c r="L172" s="71">
        <v>2.5073224338708737</v>
      </c>
      <c r="M172" s="71">
        <v>112.0758332343808</v>
      </c>
      <c r="N172" s="71">
        <v>140.4037206886114</v>
      </c>
      <c r="O172" s="71">
        <v>77.463039666995456</v>
      </c>
      <c r="P172" s="71">
        <v>28.458956999079867</v>
      </c>
      <c r="Q172" s="71">
        <v>7.7618254711274099</v>
      </c>
      <c r="R172" s="71">
        <v>0</v>
      </c>
      <c r="S172" s="71">
        <v>16.808882096000001</v>
      </c>
      <c r="T172" s="72"/>
      <c r="U172" s="71">
        <v>4305554</v>
      </c>
      <c r="V172" s="71">
        <v>1625</v>
      </c>
      <c r="W172" s="71">
        <v>44</v>
      </c>
      <c r="X172" s="71">
        <v>27314</v>
      </c>
      <c r="Y172" s="71">
        <v>59938</v>
      </c>
      <c r="Z172" s="71">
        <v>55353</v>
      </c>
      <c r="AA172" s="71">
        <v>6281</v>
      </c>
      <c r="AB172" s="71">
        <v>131644</v>
      </c>
      <c r="AC172" s="71">
        <v>0</v>
      </c>
      <c r="AD172" s="71">
        <v>16.808882096000001</v>
      </c>
      <c r="AE172" s="72"/>
      <c r="AF172" s="71">
        <v>43726160.672249623</v>
      </c>
      <c r="AG172" s="71">
        <v>2743494.1744835554</v>
      </c>
      <c r="AH172" s="71">
        <v>613981.37476018886</v>
      </c>
      <c r="AI172" s="71">
        <v>187636562.84784201</v>
      </c>
      <c r="AJ172" s="71">
        <v>215664933.4223541</v>
      </c>
      <c r="AK172" s="71"/>
      <c r="AL172" s="71"/>
      <c r="AM172" s="71">
        <v>17181004.595345419</v>
      </c>
      <c r="AN172" s="71"/>
      <c r="AO172" s="71"/>
      <c r="AP172" s="71">
        <v>467566137.08703488</v>
      </c>
      <c r="AQ172" s="72"/>
      <c r="AR172" s="71">
        <v>2808</v>
      </c>
      <c r="AS172" s="71">
        <v>324</v>
      </c>
      <c r="AT172" s="71">
        <v>0</v>
      </c>
      <c r="AU172" s="71">
        <v>0</v>
      </c>
      <c r="AV172" s="71">
        <v>0</v>
      </c>
      <c r="AW172" s="71">
        <v>0</v>
      </c>
      <c r="AX172" s="71"/>
      <c r="AY172" s="72"/>
      <c r="AZ172" s="71">
        <v>11302.89999999998</v>
      </c>
      <c r="BA172" s="71">
        <v>10483.799999999999</v>
      </c>
      <c r="BB172" s="71">
        <v>0</v>
      </c>
      <c r="BC172" s="71">
        <v>0</v>
      </c>
      <c r="BD172" s="71">
        <v>0</v>
      </c>
      <c r="BE172" s="71">
        <v>0</v>
      </c>
      <c r="BF172" s="71"/>
      <c r="BG172" s="72"/>
      <c r="BH172" s="71">
        <v>0</v>
      </c>
      <c r="BI172" s="71">
        <v>0</v>
      </c>
      <c r="BJ172" s="71">
        <v>8.3629999999999995</v>
      </c>
      <c r="BK172" s="71">
        <v>0</v>
      </c>
      <c r="BL172" s="71">
        <v>58.34</v>
      </c>
      <c r="BM172" s="71">
        <v>0</v>
      </c>
      <c r="BN172" s="72"/>
      <c r="BO172" s="71">
        <v>0</v>
      </c>
      <c r="BP172" s="71">
        <v>0</v>
      </c>
      <c r="BQ172" s="71">
        <v>1</v>
      </c>
      <c r="BR172" s="71">
        <v>0</v>
      </c>
      <c r="BS172" s="71">
        <v>5</v>
      </c>
      <c r="BT172" s="71">
        <v>0</v>
      </c>
      <c r="BU172"/>
      <c r="BV172" s="70">
        <v>38.923999999999999</v>
      </c>
      <c r="BW172" s="70">
        <v>0</v>
      </c>
      <c r="BX172" s="70">
        <v>13.752000000000001</v>
      </c>
      <c r="BY172" s="70">
        <v>0</v>
      </c>
      <c r="BZ172" s="70">
        <v>14.026999999999999</v>
      </c>
      <c r="CA172" s="70">
        <v>0</v>
      </c>
      <c r="CB172" s="70">
        <v>0</v>
      </c>
      <c r="CC172" s="70">
        <v>0</v>
      </c>
      <c r="CD172" s="70">
        <v>0</v>
      </c>
    </row>
    <row r="173" spans="1:82">
      <c r="A173" s="70" t="s">
        <v>1864</v>
      </c>
      <c r="B173" s="70">
        <v>187</v>
      </c>
      <c r="C173" s="70">
        <v>18</v>
      </c>
      <c r="D173" s="70">
        <v>11</v>
      </c>
      <c r="E173" s="70">
        <v>2021</v>
      </c>
      <c r="F173" s="70" t="s">
        <v>160</v>
      </c>
      <c r="G173" s="70" t="s">
        <v>1846</v>
      </c>
      <c r="H173" s="70" t="s">
        <v>1847</v>
      </c>
      <c r="I173" s="148"/>
      <c r="J173" s="71">
        <v>140.24542578649454</v>
      </c>
      <c r="K173" s="71">
        <v>3.7129343578007767</v>
      </c>
      <c r="L173" s="71">
        <v>2.3293606876461963</v>
      </c>
      <c r="M173" s="71">
        <v>123.57868613379631</v>
      </c>
      <c r="N173" s="71">
        <v>145.66117105261802</v>
      </c>
      <c r="O173" s="71">
        <v>75.495908908605102</v>
      </c>
      <c r="P173" s="71">
        <v>29.849822008057924</v>
      </c>
      <c r="Q173" s="71">
        <v>7.6721826862378899</v>
      </c>
      <c r="R173" s="71">
        <v>0</v>
      </c>
      <c r="S173" s="71">
        <v>10.239296420000001</v>
      </c>
      <c r="T173" s="72"/>
      <c r="U173" s="71">
        <v>4663456</v>
      </c>
      <c r="V173" s="71">
        <v>1625</v>
      </c>
      <c r="W173" s="71">
        <v>44</v>
      </c>
      <c r="X173" s="71">
        <v>27314</v>
      </c>
      <c r="Y173" s="71">
        <v>60549</v>
      </c>
      <c r="Z173" s="71">
        <v>55547</v>
      </c>
      <c r="AA173" s="71">
        <v>6424</v>
      </c>
      <c r="AB173" s="71">
        <v>131402</v>
      </c>
      <c r="AC173" s="71">
        <v>0</v>
      </c>
      <c r="AD173" s="71">
        <v>10.239296420000001</v>
      </c>
      <c r="AE173" s="72"/>
      <c r="AF173" s="71">
        <v>46626534.088482402</v>
      </c>
      <c r="AG173" s="71">
        <v>2977091.2946426482</v>
      </c>
      <c r="AH173" s="71">
        <v>500662.61798596487</v>
      </c>
      <c r="AI173" s="71">
        <v>205075288.2004635</v>
      </c>
      <c r="AJ173" s="71">
        <v>218314522.6199933</v>
      </c>
      <c r="AK173" s="71">
        <v>0</v>
      </c>
      <c r="AL173" s="71">
        <v>0</v>
      </c>
      <c r="AM173" s="71">
        <v>17248337.38572092</v>
      </c>
      <c r="AN173" s="71">
        <v>0</v>
      </c>
      <c r="AO173" s="71">
        <v>0</v>
      </c>
      <c r="AP173" s="71">
        <v>490742436.20728868</v>
      </c>
      <c r="AQ173" s="72"/>
      <c r="AR173" s="71">
        <v>2953</v>
      </c>
      <c r="AS173" s="71">
        <v>328</v>
      </c>
      <c r="AT173" s="71">
        <v>0</v>
      </c>
      <c r="AU173" s="71">
        <v>0</v>
      </c>
      <c r="AV173" s="71">
        <v>0</v>
      </c>
      <c r="AW173" s="71">
        <v>0</v>
      </c>
      <c r="AX173" s="71"/>
      <c r="AY173" s="72"/>
      <c r="AZ173" s="71">
        <v>12079.499999999971</v>
      </c>
      <c r="BA173" s="71">
        <v>11660.2</v>
      </c>
      <c r="BB173" s="71">
        <v>0</v>
      </c>
      <c r="BC173" s="71">
        <v>0</v>
      </c>
      <c r="BD173" s="71">
        <v>0</v>
      </c>
      <c r="BE173" s="71">
        <v>0</v>
      </c>
      <c r="BF173" s="71"/>
      <c r="BG173" s="72"/>
      <c r="BH173" s="71">
        <v>0</v>
      </c>
      <c r="BI173" s="71">
        <v>0</v>
      </c>
      <c r="BJ173" s="71">
        <v>7.6959999999999997</v>
      </c>
      <c r="BK173" s="71">
        <v>0</v>
      </c>
      <c r="BL173" s="71">
        <v>57.993000000000002</v>
      </c>
      <c r="BM173" s="71">
        <v>0</v>
      </c>
      <c r="BN173" s="72"/>
      <c r="BO173" s="71">
        <v>0</v>
      </c>
      <c r="BP173" s="71">
        <v>0</v>
      </c>
      <c r="BQ173" s="71">
        <v>1</v>
      </c>
      <c r="BR173" s="71">
        <v>0</v>
      </c>
      <c r="BS173" s="71">
        <v>5</v>
      </c>
      <c r="BT173" s="71">
        <v>0</v>
      </c>
      <c r="BU173"/>
      <c r="BV173" s="70">
        <v>37.424999999999997</v>
      </c>
      <c r="BW173" s="70">
        <v>0</v>
      </c>
      <c r="BX173" s="70">
        <v>13.762</v>
      </c>
      <c r="BY173" s="70">
        <v>0</v>
      </c>
      <c r="BZ173" s="70">
        <v>14.502000000000001</v>
      </c>
      <c r="CA173" s="70">
        <v>0</v>
      </c>
      <c r="CB173" s="70">
        <v>0</v>
      </c>
      <c r="CC173" s="70">
        <v>0</v>
      </c>
      <c r="CD173" s="70">
        <v>0</v>
      </c>
    </row>
    <row r="174" spans="1:82">
      <c r="A174" s="70" t="s">
        <v>1865</v>
      </c>
      <c r="B174" s="70">
        <v>187</v>
      </c>
      <c r="C174" s="70">
        <v>19</v>
      </c>
      <c r="D174" s="70">
        <v>11</v>
      </c>
      <c r="E174" s="70">
        <v>2022</v>
      </c>
      <c r="F174" s="70" t="s">
        <v>161</v>
      </c>
      <c r="G174" s="70" t="s">
        <v>1846</v>
      </c>
      <c r="H174" s="70" t="s">
        <v>1847</v>
      </c>
      <c r="I174" s="148"/>
      <c r="J174" s="71">
        <v>111.33673611081277</v>
      </c>
      <c r="K174" s="71">
        <v>3.5602782330159313</v>
      </c>
      <c r="L174" s="71">
        <v>1.969794513365317</v>
      </c>
      <c r="M174" s="71">
        <v>122.04540188429169</v>
      </c>
      <c r="N174" s="71">
        <v>157.74366720312656</v>
      </c>
      <c r="O174" s="71">
        <v>79.182837682489151</v>
      </c>
      <c r="P174" s="71">
        <v>29.749451195015251</v>
      </c>
      <c r="Q174" s="71">
        <v>7.7098300540977842</v>
      </c>
      <c r="R174" s="71">
        <v>0</v>
      </c>
      <c r="S174" s="71">
        <v>7.0228286890600007</v>
      </c>
      <c r="T174" s="72"/>
      <c r="U174" s="71">
        <v>4991486</v>
      </c>
      <c r="V174" s="71">
        <v>1625</v>
      </c>
      <c r="W174" s="71">
        <v>44</v>
      </c>
      <c r="X174" s="71">
        <v>27314</v>
      </c>
      <c r="Y174" s="71">
        <v>61247</v>
      </c>
      <c r="Z174" s="71">
        <v>55353</v>
      </c>
      <c r="AA174" s="71">
        <v>6500</v>
      </c>
      <c r="AB174" s="71">
        <v>130964</v>
      </c>
      <c r="AC174" s="71">
        <v>0</v>
      </c>
      <c r="AD174" s="71">
        <v>7.0228286890600007</v>
      </c>
      <c r="AE174" s="72"/>
      <c r="AF174" s="71">
        <v>39150849.450476237</v>
      </c>
      <c r="AG174" s="71">
        <v>2939448.18087277</v>
      </c>
      <c r="AH174" s="71">
        <v>500520.83140436519</v>
      </c>
      <c r="AI174" s="71">
        <v>199170876.82032055</v>
      </c>
      <c r="AJ174" s="71">
        <v>249202506.63911021</v>
      </c>
      <c r="AK174" s="71">
        <v>0</v>
      </c>
      <c r="AL174" s="71">
        <v>0</v>
      </c>
      <c r="AM174" s="71">
        <v>16911026.984733481</v>
      </c>
      <c r="AN174" s="71">
        <v>0</v>
      </c>
      <c r="AO174" s="71">
        <v>0</v>
      </c>
      <c r="AP174" s="71">
        <v>507875228.90691757</v>
      </c>
      <c r="AQ174" s="72"/>
      <c r="AR174" s="71">
        <v>3159</v>
      </c>
      <c r="AS174" s="71">
        <v>329</v>
      </c>
      <c r="AT174" s="71">
        <v>0</v>
      </c>
      <c r="AU174" s="71">
        <v>0</v>
      </c>
      <c r="AV174" s="71">
        <v>0</v>
      </c>
      <c r="AW174" s="71">
        <v>0</v>
      </c>
      <c r="AX174" s="71"/>
      <c r="AY174" s="72"/>
      <c r="AZ174" s="71">
        <v>13153.899999999963</v>
      </c>
      <c r="BA174" s="71">
        <v>11687.7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1866</v>
      </c>
      <c r="B175" s="70">
        <v>187</v>
      </c>
      <c r="C175" s="70">
        <v>20</v>
      </c>
      <c r="D175" s="70">
        <v>11</v>
      </c>
      <c r="E175" s="70">
        <v>2023</v>
      </c>
      <c r="F175" s="70" t="s">
        <v>1539</v>
      </c>
      <c r="G175" s="70" t="s">
        <v>1846</v>
      </c>
      <c r="H175" s="70" t="s">
        <v>1847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3393</v>
      </c>
      <c r="AS175" s="71">
        <v>332</v>
      </c>
      <c r="AT175" s="71">
        <v>0</v>
      </c>
      <c r="AU175" s="71">
        <v>0</v>
      </c>
      <c r="AV175" s="71">
        <v>0</v>
      </c>
      <c r="AW175" s="71">
        <v>1</v>
      </c>
      <c r="AX175" s="71"/>
      <c r="AY175" s="72"/>
      <c r="AZ175" s="71">
        <v>14324.699999999946</v>
      </c>
      <c r="BA175" s="71">
        <v>11733.2</v>
      </c>
      <c r="BB175" s="71">
        <v>0</v>
      </c>
      <c r="BC175" s="71">
        <v>0</v>
      </c>
      <c r="BD175" s="71">
        <v>0</v>
      </c>
      <c r="BE175" s="71">
        <v>1057.6849999999999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1867</v>
      </c>
      <c r="B176" s="70">
        <v>187</v>
      </c>
      <c r="C176" s="70">
        <v>21</v>
      </c>
      <c r="D176" s="70">
        <v>11</v>
      </c>
      <c r="E176" s="70">
        <v>2024</v>
      </c>
      <c r="F176" s="70" t="s">
        <v>1558</v>
      </c>
      <c r="G176" s="70" t="s">
        <v>1846</v>
      </c>
      <c r="H176" s="70" t="s">
        <v>1847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1868</v>
      </c>
      <c r="B177" s="70">
        <v>86</v>
      </c>
      <c r="C177" s="70">
        <v>1</v>
      </c>
      <c r="D177" s="70">
        <v>6</v>
      </c>
      <c r="E177" s="70">
        <v>1990</v>
      </c>
      <c r="F177" s="70" t="s">
        <v>787</v>
      </c>
      <c r="G177" s="70" t="s">
        <v>1869</v>
      </c>
      <c r="H177" s="70" t="s">
        <v>1870</v>
      </c>
      <c r="I177" s="148"/>
      <c r="J177" s="71">
        <v>251.4206466009627</v>
      </c>
      <c r="K177" s="71">
        <v>8.3213365764306371</v>
      </c>
      <c r="L177" s="71">
        <v>9.9620068859947644</v>
      </c>
      <c r="M177" s="71">
        <v>72.859452673905423</v>
      </c>
      <c r="N177" s="71">
        <v>89.686012989646883</v>
      </c>
      <c r="O177" s="71">
        <v>103.9868320078355</v>
      </c>
      <c r="P177" s="71">
        <v>73.382149675801216</v>
      </c>
      <c r="Q177" s="71">
        <v>7.7577779699929996</v>
      </c>
      <c r="R177" s="71">
        <v>0</v>
      </c>
      <c r="S177" s="71">
        <v>9.7557823586108903</v>
      </c>
      <c r="T177" s="72"/>
      <c r="U177" s="71">
        <v>62715781</v>
      </c>
      <c r="V177" s="71">
        <v>3195</v>
      </c>
      <c r="W177" s="71">
        <v>91</v>
      </c>
      <c r="X177" s="71">
        <v>30391</v>
      </c>
      <c r="Y177" s="71">
        <v>39261</v>
      </c>
      <c r="Z177" s="71">
        <v>42771</v>
      </c>
      <c r="AA177" s="71">
        <v>17818</v>
      </c>
      <c r="AB177" s="71">
        <v>125960</v>
      </c>
      <c r="AC177" s="71">
        <v>0</v>
      </c>
      <c r="AD177" s="71">
        <v>9.7557823586108903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1871</v>
      </c>
      <c r="B178" s="70">
        <v>87</v>
      </c>
      <c r="C178" s="70">
        <v>2</v>
      </c>
      <c r="D178" s="70">
        <v>6</v>
      </c>
      <c r="E178" s="70">
        <v>2005</v>
      </c>
      <c r="F178" s="70" t="s">
        <v>789</v>
      </c>
      <c r="G178" s="1064" t="s">
        <v>1869</v>
      </c>
      <c r="H178" s="70" t="s">
        <v>1870</v>
      </c>
      <c r="I178" s="148"/>
      <c r="J178" s="71">
        <v>228.77289645383161</v>
      </c>
      <c r="K178" s="71">
        <v>6.4229238233928019</v>
      </c>
      <c r="L178" s="71">
        <v>2.580826663369967</v>
      </c>
      <c r="M178" s="71">
        <v>132.97524990273419</v>
      </c>
      <c r="N178" s="71">
        <v>150.48443844616159</v>
      </c>
      <c r="O178" s="71">
        <v>137.23667765062871</v>
      </c>
      <c r="P178" s="71">
        <v>65.04073381291461</v>
      </c>
      <c r="Q178" s="71">
        <v>8.18891331177546</v>
      </c>
      <c r="R178" s="71">
        <v>0</v>
      </c>
      <c r="S178" s="71">
        <v>14.27820667171399</v>
      </c>
      <c r="T178" s="72"/>
      <c r="U178" s="71">
        <v>29071659</v>
      </c>
      <c r="V178" s="71">
        <v>3010</v>
      </c>
      <c r="W178" s="71">
        <v>31</v>
      </c>
      <c r="X178" s="71">
        <v>31668</v>
      </c>
      <c r="Y178" s="71">
        <v>56856</v>
      </c>
      <c r="Z178" s="71">
        <v>65320</v>
      </c>
      <c r="AA178" s="71">
        <v>12934</v>
      </c>
      <c r="AB178" s="71">
        <v>138997</v>
      </c>
      <c r="AC178" s="71">
        <v>0</v>
      </c>
      <c r="AD178" s="71">
        <v>14.27820667171399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1872</v>
      </c>
      <c r="B179" s="70">
        <v>88</v>
      </c>
      <c r="C179" s="70">
        <v>3</v>
      </c>
      <c r="D179" s="70">
        <v>6</v>
      </c>
      <c r="E179" s="70">
        <v>2006</v>
      </c>
      <c r="F179" s="70" t="s">
        <v>790</v>
      </c>
      <c r="G179" s="1064" t="s">
        <v>1869</v>
      </c>
      <c r="H179" s="70" t="s">
        <v>1870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1873</v>
      </c>
      <c r="B180" s="70">
        <v>89</v>
      </c>
      <c r="C180" s="70">
        <v>4</v>
      </c>
      <c r="D180" s="70">
        <v>6</v>
      </c>
      <c r="E180" s="70">
        <v>2007</v>
      </c>
      <c r="F180" s="70" t="s">
        <v>791</v>
      </c>
      <c r="G180" s="70" t="s">
        <v>1869</v>
      </c>
      <c r="H180" s="70" t="s">
        <v>1870</v>
      </c>
      <c r="I180" s="148"/>
      <c r="J180" s="71">
        <v>336.45595979096572</v>
      </c>
      <c r="K180" s="71">
        <v>7.0299380270594307</v>
      </c>
      <c r="L180" s="71">
        <v>7.0319868584534406</v>
      </c>
      <c r="M180" s="71">
        <v>143.30903434523</v>
      </c>
      <c r="N180" s="71">
        <v>161.12866001263581</v>
      </c>
      <c r="O180" s="71">
        <v>132.9206933680675</v>
      </c>
      <c r="P180" s="71">
        <v>63.958930165107013</v>
      </c>
      <c r="Q180" s="71">
        <v>8.6238484546281509</v>
      </c>
      <c r="R180" s="71">
        <v>0</v>
      </c>
      <c r="S180" s="71">
        <v>12.555571080877909</v>
      </c>
      <c r="T180" s="72"/>
      <c r="U180" s="71">
        <v>37006157</v>
      </c>
      <c r="V180" s="71">
        <v>2966</v>
      </c>
      <c r="W180" s="71">
        <v>63</v>
      </c>
      <c r="X180" s="71">
        <v>36557</v>
      </c>
      <c r="Y180" s="71">
        <v>58001</v>
      </c>
      <c r="Z180" s="71">
        <v>65768</v>
      </c>
      <c r="AA180" s="71">
        <v>12525</v>
      </c>
      <c r="AB180" s="71">
        <v>138639</v>
      </c>
      <c r="AC180" s="71">
        <v>0</v>
      </c>
      <c r="AD180" s="71">
        <v>12.555571080877909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1874</v>
      </c>
      <c r="B181" s="70">
        <v>90</v>
      </c>
      <c r="C181" s="70">
        <v>5</v>
      </c>
      <c r="D181" s="70">
        <v>6</v>
      </c>
      <c r="E181" s="70">
        <v>2008</v>
      </c>
      <c r="F181" s="70" t="s">
        <v>792</v>
      </c>
      <c r="G181" s="70" t="s">
        <v>1869</v>
      </c>
      <c r="H181" s="70" t="s">
        <v>1870</v>
      </c>
      <c r="I181" s="148"/>
      <c r="J181" s="71">
        <v>274.74096883825888</v>
      </c>
      <c r="K181" s="71">
        <v>5.5765716818173461</v>
      </c>
      <c r="L181" s="71">
        <v>6.2927402080069106</v>
      </c>
      <c r="M181" s="71">
        <v>143.00769455211471</v>
      </c>
      <c r="N181" s="71">
        <v>159.28058859414759</v>
      </c>
      <c r="O181" s="71">
        <v>128.40579091887221</v>
      </c>
      <c r="P181" s="71">
        <v>62.126304277248217</v>
      </c>
      <c r="Q181" s="71">
        <v>8.4529669188510503</v>
      </c>
      <c r="R181" s="71">
        <v>0</v>
      </c>
      <c r="S181" s="71">
        <v>10.840056997789389</v>
      </c>
      <c r="T181" s="72"/>
      <c r="U181" s="71">
        <v>38536231</v>
      </c>
      <c r="V181" s="71">
        <v>2966</v>
      </c>
      <c r="W181" s="71">
        <v>63</v>
      </c>
      <c r="X181" s="71">
        <v>36557</v>
      </c>
      <c r="Y181" s="71">
        <v>58320</v>
      </c>
      <c r="Z181" s="71">
        <v>65764</v>
      </c>
      <c r="AA181" s="71">
        <v>12180</v>
      </c>
      <c r="AB181" s="71">
        <v>138127</v>
      </c>
      <c r="AC181" s="71">
        <v>0</v>
      </c>
      <c r="AD181" s="71">
        <v>10.840056997789389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1875</v>
      </c>
      <c r="B182" s="70">
        <v>91</v>
      </c>
      <c r="C182" s="70">
        <v>6</v>
      </c>
      <c r="D182" s="70">
        <v>6</v>
      </c>
      <c r="E182" s="70">
        <v>2009</v>
      </c>
      <c r="F182" s="70" t="s">
        <v>176</v>
      </c>
      <c r="G182" s="70" t="s">
        <v>1869</v>
      </c>
      <c r="H182" s="70" t="s">
        <v>1870</v>
      </c>
      <c r="I182" s="148"/>
      <c r="J182" s="71">
        <v>178.39983973869451</v>
      </c>
      <c r="K182" s="71">
        <v>5.2396442963111722</v>
      </c>
      <c r="L182" s="71">
        <v>14.82657325773625</v>
      </c>
      <c r="M182" s="71">
        <v>137.82462790412799</v>
      </c>
      <c r="N182" s="71">
        <v>146.84857448604461</v>
      </c>
      <c r="O182" s="71">
        <v>130.13812363012261</v>
      </c>
      <c r="P182" s="71">
        <v>59.348217412236828</v>
      </c>
      <c r="Q182" s="71">
        <v>8.0603676584578192</v>
      </c>
      <c r="R182" s="71">
        <v>0</v>
      </c>
      <c r="S182" s="71">
        <v>11.27437275456051</v>
      </c>
      <c r="T182" s="72"/>
      <c r="U182" s="71">
        <v>22038348</v>
      </c>
      <c r="V182" s="71">
        <v>3213</v>
      </c>
      <c r="W182" s="71">
        <v>143</v>
      </c>
      <c r="X182" s="71">
        <v>40258</v>
      </c>
      <c r="Y182" s="71">
        <v>58919</v>
      </c>
      <c r="Z182" s="71">
        <v>65788</v>
      </c>
      <c r="AA182" s="71">
        <v>11945</v>
      </c>
      <c r="AB182" s="71">
        <v>138263</v>
      </c>
      <c r="AC182" s="71">
        <v>0</v>
      </c>
      <c r="AD182" s="71">
        <v>11.27437275456051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76.921000000000006</v>
      </c>
      <c r="BK182" s="71">
        <v>0</v>
      </c>
      <c r="BL182" s="71">
        <v>5.46</v>
      </c>
      <c r="BM182" s="71">
        <v>0</v>
      </c>
      <c r="BN182" s="72"/>
      <c r="BO182" s="71">
        <v>0</v>
      </c>
      <c r="BP182" s="71">
        <v>0</v>
      </c>
      <c r="BQ182" s="71">
        <v>9</v>
      </c>
      <c r="BR182" s="71">
        <v>0</v>
      </c>
      <c r="BS182" s="71">
        <v>1</v>
      </c>
      <c r="BT182" s="71">
        <v>0</v>
      </c>
      <c r="BU182"/>
      <c r="BV182" s="70">
        <v>65.843999999999994</v>
      </c>
      <c r="BW182" s="70">
        <v>0</v>
      </c>
      <c r="BX182" s="70">
        <v>0</v>
      </c>
      <c r="BY182" s="70">
        <v>0</v>
      </c>
      <c r="BZ182" s="70">
        <v>0</v>
      </c>
      <c r="CA182" s="70">
        <v>0</v>
      </c>
      <c r="CB182" s="70">
        <v>16.536999999999999</v>
      </c>
      <c r="CC182" s="70">
        <v>0</v>
      </c>
      <c r="CD182" s="70">
        <v>0</v>
      </c>
    </row>
    <row r="183" spans="1:82">
      <c r="A183" s="70" t="s">
        <v>1876</v>
      </c>
      <c r="B183" s="70">
        <v>92</v>
      </c>
      <c r="C183" s="70">
        <v>7</v>
      </c>
      <c r="D183" s="70">
        <v>6</v>
      </c>
      <c r="E183" s="70">
        <v>2010</v>
      </c>
      <c r="F183" s="70" t="s">
        <v>177</v>
      </c>
      <c r="G183" s="70" t="s">
        <v>1869</v>
      </c>
      <c r="H183" s="70" t="s">
        <v>1870</v>
      </c>
      <c r="I183" s="148"/>
      <c r="J183" s="71">
        <v>198.35022569472369</v>
      </c>
      <c r="K183" s="71">
        <v>4.6971360989565847</v>
      </c>
      <c r="L183" s="71">
        <v>13.848802646282641</v>
      </c>
      <c r="M183" s="71">
        <v>139.42790348119431</v>
      </c>
      <c r="N183" s="71">
        <v>150.03960914399769</v>
      </c>
      <c r="O183" s="71">
        <v>129.4968150148008</v>
      </c>
      <c r="P183" s="71">
        <v>60.175306702276131</v>
      </c>
      <c r="Q183" s="71">
        <v>8.4149416100966796</v>
      </c>
      <c r="R183" s="71">
        <v>0</v>
      </c>
      <c r="S183" s="71">
        <v>11.438468057417699</v>
      </c>
      <c r="T183" s="72"/>
      <c r="U183" s="71">
        <v>26191396</v>
      </c>
      <c r="V183" s="71">
        <v>3213</v>
      </c>
      <c r="W183" s="71">
        <v>143</v>
      </c>
      <c r="X183" s="71">
        <v>40258</v>
      </c>
      <c r="Y183" s="71">
        <v>59381</v>
      </c>
      <c r="Z183" s="71">
        <v>65768</v>
      </c>
      <c r="AA183" s="71">
        <v>11809</v>
      </c>
      <c r="AB183" s="71">
        <v>138315</v>
      </c>
      <c r="AC183" s="71">
        <v>0</v>
      </c>
      <c r="AD183" s="71">
        <v>11.438468057417699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105.098</v>
      </c>
      <c r="BK183" s="71">
        <v>0</v>
      </c>
      <c r="BL183" s="71">
        <v>5.4189999999999996</v>
      </c>
      <c r="BM183" s="71">
        <v>0</v>
      </c>
      <c r="BN183" s="72"/>
      <c r="BO183" s="71">
        <v>0</v>
      </c>
      <c r="BP183" s="71">
        <v>0</v>
      </c>
      <c r="BQ183" s="71">
        <v>9</v>
      </c>
      <c r="BR183" s="71">
        <v>0</v>
      </c>
      <c r="BS183" s="71">
        <v>1</v>
      </c>
      <c r="BT183" s="71">
        <v>0</v>
      </c>
      <c r="BU183"/>
      <c r="BV183" s="70">
        <v>98.155000000000001</v>
      </c>
      <c r="BW183" s="70">
        <v>0</v>
      </c>
      <c r="BX183" s="70">
        <v>0</v>
      </c>
      <c r="BY183" s="70">
        <v>0</v>
      </c>
      <c r="BZ183" s="70">
        <v>0</v>
      </c>
      <c r="CA183" s="70">
        <v>0</v>
      </c>
      <c r="CB183" s="70">
        <v>12.362</v>
      </c>
      <c r="CC183" s="70">
        <v>0</v>
      </c>
      <c r="CD183" s="70">
        <v>0</v>
      </c>
    </row>
    <row r="184" spans="1:82">
      <c r="A184" s="70" t="s">
        <v>1877</v>
      </c>
      <c r="B184" s="70">
        <v>93</v>
      </c>
      <c r="C184" s="70">
        <v>8</v>
      </c>
      <c r="D184" s="70">
        <v>6</v>
      </c>
      <c r="E184" s="70">
        <v>2011</v>
      </c>
      <c r="F184" s="70" t="s">
        <v>178</v>
      </c>
      <c r="G184" s="70" t="s">
        <v>1869</v>
      </c>
      <c r="H184" s="70" t="s">
        <v>1870</v>
      </c>
      <c r="I184" s="148"/>
      <c r="J184" s="71">
        <v>187.25860532063601</v>
      </c>
      <c r="K184" s="71">
        <v>7.0910376044531036</v>
      </c>
      <c r="L184" s="71">
        <v>6.1063313743388674</v>
      </c>
      <c r="M184" s="71">
        <v>177.29945609465329</v>
      </c>
      <c r="N184" s="71">
        <v>174.39552750410269</v>
      </c>
      <c r="O184" s="71">
        <v>127.62401388970416</v>
      </c>
      <c r="P184" s="71">
        <v>58.461079719014329</v>
      </c>
      <c r="Q184" s="71">
        <v>9.6727823799636496</v>
      </c>
      <c r="R184" s="71">
        <v>0</v>
      </c>
      <c r="S184" s="71">
        <v>12.59422492627478</v>
      </c>
      <c r="T184" s="72"/>
      <c r="U184" s="71">
        <v>23232380</v>
      </c>
      <c r="V184" s="71">
        <v>3213</v>
      </c>
      <c r="W184" s="71">
        <v>143</v>
      </c>
      <c r="X184" s="71">
        <v>40258</v>
      </c>
      <c r="Y184" s="71">
        <v>59753</v>
      </c>
      <c r="Z184" s="71">
        <v>66225</v>
      </c>
      <c r="AA184" s="71">
        <v>11814</v>
      </c>
      <c r="AB184" s="71">
        <v>137834</v>
      </c>
      <c r="AC184" s="71">
        <v>0</v>
      </c>
      <c r="AD184" s="71">
        <v>12.59422492627478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96.986000000000004</v>
      </c>
      <c r="BK184" s="71">
        <v>0</v>
      </c>
      <c r="BL184" s="71">
        <v>7.33</v>
      </c>
      <c r="BM184" s="71">
        <v>0</v>
      </c>
      <c r="BN184" s="72"/>
      <c r="BO184" s="71">
        <v>0</v>
      </c>
      <c r="BP184" s="71">
        <v>0</v>
      </c>
      <c r="BQ184" s="71">
        <v>10</v>
      </c>
      <c r="BR184" s="71">
        <v>0</v>
      </c>
      <c r="BS184" s="71">
        <v>2</v>
      </c>
      <c r="BT184" s="71">
        <v>0</v>
      </c>
      <c r="BU184"/>
      <c r="BV184" s="70">
        <v>93.066000000000003</v>
      </c>
      <c r="BW184" s="70">
        <v>0</v>
      </c>
      <c r="BX184" s="70">
        <v>0</v>
      </c>
      <c r="BY184" s="70">
        <v>0</v>
      </c>
      <c r="BZ184" s="70">
        <v>0</v>
      </c>
      <c r="CA184" s="70">
        <v>0</v>
      </c>
      <c r="CB184" s="70">
        <v>11.25</v>
      </c>
      <c r="CC184" s="70">
        <v>0</v>
      </c>
      <c r="CD184" s="70">
        <v>0</v>
      </c>
    </row>
    <row r="185" spans="1:82">
      <c r="A185" s="70" t="s">
        <v>1878</v>
      </c>
      <c r="B185" s="70">
        <v>94</v>
      </c>
      <c r="C185" s="70">
        <v>9</v>
      </c>
      <c r="D185" s="70">
        <v>6</v>
      </c>
      <c r="E185" s="70">
        <v>2012</v>
      </c>
      <c r="F185" s="70" t="s">
        <v>179</v>
      </c>
      <c r="G185" s="70" t="s">
        <v>1869</v>
      </c>
      <c r="H185" s="70" t="s">
        <v>1870</v>
      </c>
      <c r="I185" s="148"/>
      <c r="J185" s="71">
        <v>123.23158393546861</v>
      </c>
      <c r="K185" s="71">
        <v>6.9948082645039031</v>
      </c>
      <c r="L185" s="71">
        <v>6.0455894542693054</v>
      </c>
      <c r="M185" s="71">
        <v>186.68106939366689</v>
      </c>
      <c r="N185" s="71">
        <v>186.57904436323281</v>
      </c>
      <c r="O185" s="71">
        <v>126.67516788764</v>
      </c>
      <c r="P185" s="71">
        <v>58.659325758855772</v>
      </c>
      <c r="Q185" s="71">
        <v>10.5548019766539</v>
      </c>
      <c r="R185" s="71">
        <v>0</v>
      </c>
      <c r="S185" s="71">
        <v>13.475152745289391</v>
      </c>
      <c r="T185" s="72"/>
      <c r="U185" s="71">
        <v>16486064</v>
      </c>
      <c r="V185" s="71">
        <v>3213</v>
      </c>
      <c r="W185" s="71">
        <v>143</v>
      </c>
      <c r="X185" s="71">
        <v>40258</v>
      </c>
      <c r="Y185" s="71">
        <v>60550</v>
      </c>
      <c r="Z185" s="71">
        <v>66254</v>
      </c>
      <c r="AA185" s="71">
        <v>11787</v>
      </c>
      <c r="AB185" s="71">
        <v>138431</v>
      </c>
      <c r="AC185" s="71">
        <v>0</v>
      </c>
      <c r="AD185" s="71">
        <v>13.475152745289391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105.26900000000001</v>
      </c>
      <c r="BK185" s="71">
        <v>0</v>
      </c>
      <c r="BL185" s="71">
        <v>8.2970000000000006</v>
      </c>
      <c r="BM185" s="71">
        <v>0</v>
      </c>
      <c r="BN185" s="72"/>
      <c r="BO185" s="71">
        <v>0</v>
      </c>
      <c r="BP185" s="71">
        <v>0</v>
      </c>
      <c r="BQ185" s="71">
        <v>9</v>
      </c>
      <c r="BR185" s="71">
        <v>0</v>
      </c>
      <c r="BS185" s="71">
        <v>2</v>
      </c>
      <c r="BT185" s="71">
        <v>0</v>
      </c>
      <c r="BU185"/>
      <c r="BV185" s="70">
        <v>100.574</v>
      </c>
      <c r="BW185" s="70">
        <v>0</v>
      </c>
      <c r="BX185" s="70">
        <v>0</v>
      </c>
      <c r="BY185" s="70">
        <v>0</v>
      </c>
      <c r="BZ185" s="70">
        <v>0</v>
      </c>
      <c r="CA185" s="70">
        <v>0</v>
      </c>
      <c r="CB185" s="70">
        <v>12.992000000000001</v>
      </c>
      <c r="CC185" s="70">
        <v>0</v>
      </c>
      <c r="CD185" s="70">
        <v>0</v>
      </c>
    </row>
    <row r="186" spans="1:82">
      <c r="A186" s="70" t="s">
        <v>1879</v>
      </c>
      <c r="B186" s="70">
        <v>95</v>
      </c>
      <c r="C186" s="70">
        <v>10</v>
      </c>
      <c r="D186" s="70">
        <v>6</v>
      </c>
      <c r="E186" s="70">
        <v>2013</v>
      </c>
      <c r="F186" s="70" t="s">
        <v>180</v>
      </c>
      <c r="G186" s="70" t="s">
        <v>1869</v>
      </c>
      <c r="H186" s="70" t="s">
        <v>1870</v>
      </c>
      <c r="I186" s="148"/>
      <c r="J186" s="71">
        <v>113.0251264411548</v>
      </c>
      <c r="K186" s="71">
        <v>6.0318209390515118</v>
      </c>
      <c r="L186" s="71">
        <v>5.5409332612545077</v>
      </c>
      <c r="M186" s="71">
        <v>198.63227757587629</v>
      </c>
      <c r="N186" s="71">
        <v>180.1453926867556</v>
      </c>
      <c r="O186" s="71">
        <v>122.35923126307983</v>
      </c>
      <c r="P186" s="71">
        <v>59.190067086744982</v>
      </c>
      <c r="Q186" s="71">
        <v>10.662057076859901</v>
      </c>
      <c r="R186" s="71">
        <v>0</v>
      </c>
      <c r="S186" s="71">
        <v>11.8330427814992</v>
      </c>
      <c r="T186" s="72"/>
      <c r="U186" s="71">
        <v>14630991</v>
      </c>
      <c r="V186" s="71">
        <v>3213</v>
      </c>
      <c r="W186" s="71">
        <v>143</v>
      </c>
      <c r="X186" s="71">
        <v>40258</v>
      </c>
      <c r="Y186" s="71">
        <v>60810</v>
      </c>
      <c r="Z186" s="71">
        <v>66854</v>
      </c>
      <c r="AA186" s="71">
        <v>11849</v>
      </c>
      <c r="AB186" s="71">
        <v>137833</v>
      </c>
      <c r="AC186" s="71">
        <v>0</v>
      </c>
      <c r="AD186" s="71">
        <v>11.8330427814992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41.457000000000001</v>
      </c>
      <c r="BK186" s="71">
        <v>0</v>
      </c>
      <c r="BL186" s="71">
        <v>6.085</v>
      </c>
      <c r="BM186" s="71">
        <v>0</v>
      </c>
      <c r="BN186" s="72"/>
      <c r="BO186" s="71">
        <v>0</v>
      </c>
      <c r="BP186" s="71">
        <v>0</v>
      </c>
      <c r="BQ186" s="71">
        <v>5</v>
      </c>
      <c r="BR186" s="71">
        <v>0</v>
      </c>
      <c r="BS186" s="71">
        <v>1</v>
      </c>
      <c r="BT186" s="71">
        <v>0</v>
      </c>
      <c r="BU186"/>
      <c r="BV186" s="70">
        <v>47.542000000000002</v>
      </c>
      <c r="BW186" s="70">
        <v>0</v>
      </c>
      <c r="BX186" s="70">
        <v>0</v>
      </c>
      <c r="BY186" s="70">
        <v>0</v>
      </c>
      <c r="BZ186" s="70">
        <v>0</v>
      </c>
      <c r="CA186" s="70">
        <v>0</v>
      </c>
      <c r="CB186" s="70">
        <v>0</v>
      </c>
      <c r="CC186" s="70">
        <v>0</v>
      </c>
      <c r="CD186" s="70">
        <v>0</v>
      </c>
    </row>
    <row r="187" spans="1:82">
      <c r="A187" s="70" t="s">
        <v>1880</v>
      </c>
      <c r="B187" s="70">
        <v>96</v>
      </c>
      <c r="C187" s="70">
        <v>11</v>
      </c>
      <c r="D187" s="70">
        <v>6</v>
      </c>
      <c r="E187" s="70">
        <v>2014</v>
      </c>
      <c r="F187" s="70" t="s">
        <v>181</v>
      </c>
      <c r="G187" s="70" t="s">
        <v>1869</v>
      </c>
      <c r="H187" s="70" t="s">
        <v>1870</v>
      </c>
      <c r="I187" s="148"/>
      <c r="J187" s="71">
        <v>140.1486406031876</v>
      </c>
      <c r="K187" s="71">
        <v>5.8195195342534536</v>
      </c>
      <c r="L187" s="71">
        <v>4.8671322031205797</v>
      </c>
      <c r="M187" s="71">
        <v>184.00650367147361</v>
      </c>
      <c r="N187" s="71">
        <v>162.4666472713902</v>
      </c>
      <c r="O187" s="71">
        <v>116.01443466342189</v>
      </c>
      <c r="P187" s="71">
        <v>60.004882250338248</v>
      </c>
      <c r="Q187" s="71">
        <v>10.1716448982746</v>
      </c>
      <c r="R187" s="71">
        <v>0</v>
      </c>
      <c r="S187" s="71">
        <v>11.465514290800559</v>
      </c>
      <c r="T187" s="72"/>
      <c r="U187" s="71">
        <v>20809541</v>
      </c>
      <c r="V187" s="71">
        <v>2964</v>
      </c>
      <c r="W187" s="71">
        <v>55</v>
      </c>
      <c r="X187" s="71">
        <v>41185</v>
      </c>
      <c r="Y187" s="71">
        <v>61130</v>
      </c>
      <c r="Z187" s="71">
        <v>66761</v>
      </c>
      <c r="AA187" s="71">
        <v>11950</v>
      </c>
      <c r="AB187" s="71">
        <v>137052</v>
      </c>
      <c r="AC187" s="71">
        <v>0</v>
      </c>
      <c r="AD187" s="71">
        <v>11.465514290800559</v>
      </c>
      <c r="AE187" s="72"/>
      <c r="AF187" s="71"/>
      <c r="AG187" s="71"/>
      <c r="AH187" s="71"/>
      <c r="AI187" s="71"/>
      <c r="AJ187" s="71"/>
      <c r="AK187" s="71"/>
      <c r="AL187" s="71"/>
      <c r="AM187" s="71"/>
      <c r="AN187" s="71"/>
      <c r="AO187" s="71"/>
      <c r="AP187" s="71"/>
      <c r="AQ187" s="72"/>
      <c r="AR187" s="71">
        <v>1989</v>
      </c>
      <c r="AS187" s="71">
        <v>114</v>
      </c>
      <c r="AT187" s="71">
        <v>0</v>
      </c>
      <c r="AU187" s="71">
        <v>0</v>
      </c>
      <c r="AV187" s="71">
        <v>0</v>
      </c>
      <c r="AW187" s="71">
        <v>0</v>
      </c>
      <c r="AX187" s="71"/>
      <c r="AY187" s="72"/>
      <c r="AZ187" s="71">
        <v>7446.1</v>
      </c>
      <c r="BA187" s="71">
        <v>2247.6999999999998</v>
      </c>
      <c r="BB187" s="71">
        <v>0</v>
      </c>
      <c r="BC187" s="71">
        <v>0</v>
      </c>
      <c r="BD187" s="71">
        <v>0</v>
      </c>
      <c r="BE187" s="71">
        <v>0</v>
      </c>
      <c r="BF187" s="71"/>
      <c r="BG187" s="72"/>
      <c r="BH187" s="71">
        <v>0</v>
      </c>
      <c r="BI187" s="71">
        <v>0</v>
      </c>
      <c r="BJ187" s="71">
        <v>43.85</v>
      </c>
      <c r="BK187" s="71">
        <v>0</v>
      </c>
      <c r="BL187" s="71">
        <v>5.98</v>
      </c>
      <c r="BM187" s="71">
        <v>0</v>
      </c>
      <c r="BN187" s="72"/>
      <c r="BO187" s="71">
        <v>0</v>
      </c>
      <c r="BP187" s="71">
        <v>0</v>
      </c>
      <c r="BQ187" s="71">
        <v>6</v>
      </c>
      <c r="BR187" s="71">
        <v>0</v>
      </c>
      <c r="BS187" s="71">
        <v>1</v>
      </c>
      <c r="BT187" s="71">
        <v>0</v>
      </c>
      <c r="BU187"/>
      <c r="BV187" s="70">
        <v>49.83</v>
      </c>
      <c r="BW187" s="70">
        <v>0</v>
      </c>
      <c r="BX187" s="70">
        <v>0</v>
      </c>
      <c r="BY187" s="70">
        <v>0</v>
      </c>
      <c r="BZ187" s="70">
        <v>0</v>
      </c>
      <c r="CA187" s="70">
        <v>0</v>
      </c>
      <c r="CB187" s="70">
        <v>0</v>
      </c>
      <c r="CC187" s="70">
        <v>0</v>
      </c>
      <c r="CD187" s="70">
        <v>0</v>
      </c>
    </row>
    <row r="188" spans="1:82">
      <c r="A188" s="70" t="s">
        <v>1881</v>
      </c>
      <c r="B188" s="70">
        <v>97</v>
      </c>
      <c r="C188" s="70">
        <v>12</v>
      </c>
      <c r="D188" s="70">
        <v>6</v>
      </c>
      <c r="E188" s="70">
        <v>2015</v>
      </c>
      <c r="F188" s="70" t="s">
        <v>182</v>
      </c>
      <c r="G188" s="70" t="s">
        <v>1869</v>
      </c>
      <c r="H188" s="70" t="s">
        <v>1870</v>
      </c>
      <c r="I188" s="148"/>
      <c r="J188" s="71">
        <v>129.80450336227369</v>
      </c>
      <c r="K188" s="71">
        <v>6.1891383325696623</v>
      </c>
      <c r="L188" s="71">
        <v>6.0667511334565791</v>
      </c>
      <c r="M188" s="71">
        <v>195.77177085591271</v>
      </c>
      <c r="N188" s="71">
        <v>163.77294312219939</v>
      </c>
      <c r="O188" s="71">
        <v>115.11854978467916</v>
      </c>
      <c r="P188" s="71">
        <v>60.243250869447643</v>
      </c>
      <c r="Q188" s="71">
        <v>9.93544327746093</v>
      </c>
      <c r="R188" s="71">
        <v>0</v>
      </c>
      <c r="S188" s="71">
        <v>13.010472673364699</v>
      </c>
      <c r="T188" s="72"/>
      <c r="U188" s="71">
        <v>17484606</v>
      </c>
      <c r="V188" s="71">
        <v>2964</v>
      </c>
      <c r="W188" s="71">
        <v>55</v>
      </c>
      <c r="X188" s="71">
        <v>41185</v>
      </c>
      <c r="Y188" s="71">
        <v>61897</v>
      </c>
      <c r="Z188" s="71">
        <v>66883</v>
      </c>
      <c r="AA188" s="71">
        <v>11988</v>
      </c>
      <c r="AB188" s="71">
        <v>136750</v>
      </c>
      <c r="AC188" s="71">
        <v>0</v>
      </c>
      <c r="AD188" s="71">
        <v>13.010472673364699</v>
      </c>
      <c r="AE188" s="72"/>
      <c r="AF188" s="71">
        <v>175824706.0105392</v>
      </c>
      <c r="AG188" s="71">
        <v>5129987.4239444174</v>
      </c>
      <c r="AH188" s="71">
        <v>1236462.3158437591</v>
      </c>
      <c r="AI188" s="71">
        <v>240973489.64435461</v>
      </c>
      <c r="AJ188" s="71">
        <v>241592634.40086931</v>
      </c>
      <c r="AK188" s="71">
        <v>0</v>
      </c>
      <c r="AL188" s="71">
        <v>0</v>
      </c>
      <c r="AM188" s="71">
        <v>18741013.855325181</v>
      </c>
      <c r="AN188" s="71">
        <v>0</v>
      </c>
      <c r="AO188" s="71">
        <v>0</v>
      </c>
      <c r="AP188" s="71">
        <v>683498293.65087652</v>
      </c>
      <c r="AQ188" s="72"/>
      <c r="AR188" s="71">
        <v>2168</v>
      </c>
      <c r="AS188" s="71">
        <v>160</v>
      </c>
      <c r="AT188" s="71">
        <v>0</v>
      </c>
      <c r="AU188" s="71">
        <v>0</v>
      </c>
      <c r="AV188" s="71">
        <v>0</v>
      </c>
      <c r="AW188" s="71">
        <v>0</v>
      </c>
      <c r="AX188" s="71"/>
      <c r="AY188" s="72"/>
      <c r="AZ188" s="71">
        <v>8226.1</v>
      </c>
      <c r="BA188" s="71">
        <v>3036.1</v>
      </c>
      <c r="BB188" s="71">
        <v>0</v>
      </c>
      <c r="BC188" s="71">
        <v>0</v>
      </c>
      <c r="BD188" s="71">
        <v>0</v>
      </c>
      <c r="BE188" s="71">
        <v>0</v>
      </c>
      <c r="BF188" s="71"/>
      <c r="BG188" s="72"/>
      <c r="BH188" s="71">
        <v>0</v>
      </c>
      <c r="BI188" s="71">
        <v>0</v>
      </c>
      <c r="BJ188" s="71">
        <v>58.86</v>
      </c>
      <c r="BK188" s="71">
        <v>0</v>
      </c>
      <c r="BL188" s="71">
        <v>5.7110000000000003</v>
      </c>
      <c r="BM188" s="71">
        <v>0</v>
      </c>
      <c r="BN188" s="72"/>
      <c r="BO188" s="71">
        <v>0</v>
      </c>
      <c r="BP188" s="71">
        <v>0</v>
      </c>
      <c r="BQ188" s="71">
        <v>6</v>
      </c>
      <c r="BR188" s="71">
        <v>0</v>
      </c>
      <c r="BS188" s="71">
        <v>1</v>
      </c>
      <c r="BT188" s="71">
        <v>0</v>
      </c>
      <c r="BU188"/>
      <c r="BV188" s="70">
        <v>64.570999999999998</v>
      </c>
      <c r="BW188" s="70">
        <v>0</v>
      </c>
      <c r="BX188" s="70">
        <v>0</v>
      </c>
      <c r="BY188" s="70">
        <v>0</v>
      </c>
      <c r="BZ188" s="70">
        <v>0</v>
      </c>
      <c r="CA188" s="70">
        <v>0</v>
      </c>
      <c r="CB188" s="70">
        <v>0</v>
      </c>
      <c r="CC188" s="70">
        <v>0</v>
      </c>
      <c r="CD188" s="70">
        <v>0</v>
      </c>
    </row>
    <row r="189" spans="1:82">
      <c r="A189" s="70" t="s">
        <v>1882</v>
      </c>
      <c r="B189" s="70">
        <v>98</v>
      </c>
      <c r="C189" s="70">
        <v>13</v>
      </c>
      <c r="D189" s="70">
        <v>6</v>
      </c>
      <c r="E189" s="70">
        <v>2016</v>
      </c>
      <c r="F189" s="70" t="s">
        <v>155</v>
      </c>
      <c r="G189" s="70" t="s">
        <v>1869</v>
      </c>
      <c r="H189" s="70" t="s">
        <v>1870</v>
      </c>
      <c r="I189" s="148"/>
      <c r="J189" s="71">
        <v>113.01362933759852</v>
      </c>
      <c r="K189" s="71">
        <v>6.374740331777808</v>
      </c>
      <c r="L189" s="71">
        <v>6.8556907045459532</v>
      </c>
      <c r="M189" s="71">
        <v>150.79473734621337</v>
      </c>
      <c r="N189" s="71">
        <v>156.37237779013464</v>
      </c>
      <c r="O189" s="71">
        <v>114.17968860518289</v>
      </c>
      <c r="P189" s="71">
        <v>59.655387906397507</v>
      </c>
      <c r="Q189" s="71">
        <v>9.6049669393877082</v>
      </c>
      <c r="R189" s="71">
        <v>0</v>
      </c>
      <c r="S189" s="71">
        <v>16.307298220392966</v>
      </c>
      <c r="T189" s="72"/>
      <c r="U189" s="71">
        <v>17800135</v>
      </c>
      <c r="V189" s="71">
        <v>2964</v>
      </c>
      <c r="W189" s="71">
        <v>55</v>
      </c>
      <c r="X189" s="71">
        <v>41185</v>
      </c>
      <c r="Y189" s="71">
        <v>62306</v>
      </c>
      <c r="Z189" s="71">
        <v>67153</v>
      </c>
      <c r="AA189" s="71">
        <v>12278</v>
      </c>
      <c r="AB189" s="71">
        <v>135986</v>
      </c>
      <c r="AC189" s="71">
        <v>0</v>
      </c>
      <c r="AD189" s="71">
        <v>16.307298220392969</v>
      </c>
      <c r="AE189" s="72"/>
      <c r="AF189" s="71">
        <v>162614362.70518419</v>
      </c>
      <c r="AG189" s="71">
        <v>5042913.7016486209</v>
      </c>
      <c r="AH189" s="71">
        <v>1063377.2486833299</v>
      </c>
      <c r="AI189" s="71">
        <v>232988716.29370549</v>
      </c>
      <c r="AJ189" s="71">
        <v>219451805.50017509</v>
      </c>
      <c r="AK189" s="71">
        <v>0</v>
      </c>
      <c r="AL189" s="71">
        <v>0</v>
      </c>
      <c r="AM189" s="71">
        <v>18650789.44514459</v>
      </c>
      <c r="AN189" s="71">
        <v>0</v>
      </c>
      <c r="AO189" s="71">
        <v>0</v>
      </c>
      <c r="AP189" s="71">
        <v>639811964.89454126</v>
      </c>
      <c r="AQ189" s="72"/>
      <c r="AR189" s="71">
        <v>2361</v>
      </c>
      <c r="AS189" s="71">
        <v>180</v>
      </c>
      <c r="AT189" s="71">
        <v>0</v>
      </c>
      <c r="AU189" s="71">
        <v>0</v>
      </c>
      <c r="AV189" s="71">
        <v>0</v>
      </c>
      <c r="AW189" s="71">
        <v>0</v>
      </c>
      <c r="AX189" s="71"/>
      <c r="AY189" s="72"/>
      <c r="AZ189" s="71">
        <v>9071</v>
      </c>
      <c r="BA189" s="71">
        <v>3289.2</v>
      </c>
      <c r="BB189" s="71">
        <v>0</v>
      </c>
      <c r="BC189" s="71">
        <v>0</v>
      </c>
      <c r="BD189" s="71">
        <v>0</v>
      </c>
      <c r="BE189" s="71">
        <v>0</v>
      </c>
      <c r="BF189" s="71"/>
      <c r="BG189" s="72"/>
      <c r="BH189" s="71">
        <v>0</v>
      </c>
      <c r="BI189" s="71">
        <v>0</v>
      </c>
      <c r="BJ189" s="71">
        <v>69.433000000000007</v>
      </c>
      <c r="BK189" s="71">
        <v>0</v>
      </c>
      <c r="BL189" s="71">
        <v>5.6470000000000002</v>
      </c>
      <c r="BM189" s="71">
        <v>0</v>
      </c>
      <c r="BN189" s="72"/>
      <c r="BO189" s="71">
        <v>0</v>
      </c>
      <c r="BP189" s="71">
        <v>0</v>
      </c>
      <c r="BQ189" s="71">
        <v>7</v>
      </c>
      <c r="BR189" s="71">
        <v>0</v>
      </c>
      <c r="BS189" s="71">
        <v>1</v>
      </c>
      <c r="BT189" s="71">
        <v>0</v>
      </c>
      <c r="BU189"/>
      <c r="BV189" s="70">
        <v>71.92</v>
      </c>
      <c r="BW189" s="70">
        <v>0</v>
      </c>
      <c r="BX189" s="70">
        <v>0</v>
      </c>
      <c r="BY189" s="70">
        <v>0</v>
      </c>
      <c r="BZ189" s="70">
        <v>0</v>
      </c>
      <c r="CA189" s="70">
        <v>0</v>
      </c>
      <c r="CB189" s="70">
        <v>0</v>
      </c>
      <c r="CC189" s="70">
        <v>3.16</v>
      </c>
      <c r="CD189" s="70">
        <v>0</v>
      </c>
    </row>
    <row r="190" spans="1:82">
      <c r="A190" s="70" t="s">
        <v>1883</v>
      </c>
      <c r="B190" s="70">
        <v>99</v>
      </c>
      <c r="C190" s="70">
        <v>14</v>
      </c>
      <c r="D190" s="70">
        <v>6</v>
      </c>
      <c r="E190" s="70">
        <v>2017</v>
      </c>
      <c r="F190" s="70" t="s">
        <v>156</v>
      </c>
      <c r="G190" s="70" t="s">
        <v>1869</v>
      </c>
      <c r="H190" s="70" t="s">
        <v>1870</v>
      </c>
      <c r="I190" s="148"/>
      <c r="J190" s="71">
        <v>109.44415414437695</v>
      </c>
      <c r="K190" s="71">
        <v>6.5214712869225453</v>
      </c>
      <c r="L190" s="71">
        <v>5.6463344307241821</v>
      </c>
      <c r="M190" s="71">
        <v>151.28523891534391</v>
      </c>
      <c r="N190" s="71">
        <v>161.0048553482537</v>
      </c>
      <c r="O190" s="71">
        <v>112.14427580792673</v>
      </c>
      <c r="P190" s="71">
        <v>59.205073171195735</v>
      </c>
      <c r="Q190" s="71">
        <v>9.2378094028765094</v>
      </c>
      <c r="R190" s="71">
        <v>0</v>
      </c>
      <c r="S190" s="71">
        <v>16.119618130336807</v>
      </c>
      <c r="T190" s="72"/>
      <c r="U190" s="71">
        <v>18620324</v>
      </c>
      <c r="V190" s="71">
        <v>2964</v>
      </c>
      <c r="W190" s="71">
        <v>55</v>
      </c>
      <c r="X190" s="71">
        <v>41185</v>
      </c>
      <c r="Y190" s="71">
        <v>62882</v>
      </c>
      <c r="Z190" s="71">
        <v>67050</v>
      </c>
      <c r="AA190" s="71">
        <v>12263</v>
      </c>
      <c r="AB190" s="71">
        <v>135248</v>
      </c>
      <c r="AC190" s="71">
        <v>0</v>
      </c>
      <c r="AD190" s="71">
        <v>16.119618130336811</v>
      </c>
      <c r="AE190" s="72"/>
      <c r="AF190" s="71">
        <v>161825192.4790166</v>
      </c>
      <c r="AG190" s="71">
        <v>5274019.991207175</v>
      </c>
      <c r="AH190" s="71">
        <v>1190033.772103521</v>
      </c>
      <c r="AI190" s="71">
        <v>243847709.13908771</v>
      </c>
      <c r="AJ190" s="71">
        <v>238774647.09313759</v>
      </c>
      <c r="AK190" s="71">
        <v>0</v>
      </c>
      <c r="AL190" s="71">
        <v>0</v>
      </c>
      <c r="AM190" s="71">
        <v>18578596.080462441</v>
      </c>
      <c r="AN190" s="71">
        <v>0</v>
      </c>
      <c r="AO190" s="71">
        <v>0</v>
      </c>
      <c r="AP190" s="71">
        <v>669490198.55501509</v>
      </c>
      <c r="AQ190" s="72"/>
      <c r="AR190" s="71">
        <v>2486</v>
      </c>
      <c r="AS190" s="71">
        <v>188</v>
      </c>
      <c r="AT190" s="71">
        <v>0</v>
      </c>
      <c r="AU190" s="71">
        <v>0</v>
      </c>
      <c r="AV190" s="71">
        <v>0</v>
      </c>
      <c r="AW190" s="71">
        <v>0</v>
      </c>
      <c r="AX190" s="71"/>
      <c r="AY190" s="72"/>
      <c r="AZ190" s="71">
        <v>9597.7000000000007</v>
      </c>
      <c r="BA190" s="71">
        <v>3423.400000000001</v>
      </c>
      <c r="BB190" s="71">
        <v>0</v>
      </c>
      <c r="BC190" s="71">
        <v>0</v>
      </c>
      <c r="BD190" s="71">
        <v>0</v>
      </c>
      <c r="BE190" s="71">
        <v>0</v>
      </c>
      <c r="BF190" s="71"/>
      <c r="BG190" s="72"/>
      <c r="BH190" s="71">
        <v>0</v>
      </c>
      <c r="BI190" s="71">
        <v>0</v>
      </c>
      <c r="BJ190" s="71">
        <v>57.920999999999999</v>
      </c>
      <c r="BK190" s="71">
        <v>0</v>
      </c>
      <c r="BL190" s="71">
        <v>5.45</v>
      </c>
      <c r="BM190" s="71">
        <v>0</v>
      </c>
      <c r="BN190" s="72"/>
      <c r="BO190" s="71">
        <v>0</v>
      </c>
      <c r="BP190" s="71">
        <v>0</v>
      </c>
      <c r="BQ190" s="71">
        <v>6</v>
      </c>
      <c r="BR190" s="71">
        <v>0</v>
      </c>
      <c r="BS190" s="71">
        <v>1</v>
      </c>
      <c r="BT190" s="71">
        <v>0</v>
      </c>
      <c r="BU190"/>
      <c r="BV190" s="70">
        <v>63.371000000000002</v>
      </c>
      <c r="BW190" s="70">
        <v>0</v>
      </c>
      <c r="BX190" s="70">
        <v>0</v>
      </c>
      <c r="BY190" s="70">
        <v>0</v>
      </c>
      <c r="BZ190" s="70">
        <v>0</v>
      </c>
      <c r="CA190" s="70">
        <v>0</v>
      </c>
      <c r="CB190" s="70">
        <v>0</v>
      </c>
      <c r="CC190" s="70">
        <v>0</v>
      </c>
      <c r="CD190" s="70">
        <v>0</v>
      </c>
    </row>
    <row r="191" spans="1:82">
      <c r="A191" s="70" t="s">
        <v>1884</v>
      </c>
      <c r="B191" s="70">
        <v>100</v>
      </c>
      <c r="C191" s="70">
        <v>15</v>
      </c>
      <c r="D191" s="70">
        <v>6</v>
      </c>
      <c r="E191" s="70">
        <v>2018</v>
      </c>
      <c r="F191" s="70" t="s">
        <v>183</v>
      </c>
      <c r="G191" s="70" t="s">
        <v>1869</v>
      </c>
      <c r="H191" s="70" t="s">
        <v>1870</v>
      </c>
      <c r="I191" s="148"/>
      <c r="J191" s="71">
        <v>109.84721888461125</v>
      </c>
      <c r="K191" s="71">
        <v>6.1309805301691638</v>
      </c>
      <c r="L191" s="71">
        <v>5.2766691374805772</v>
      </c>
      <c r="M191" s="71">
        <v>150.13169137311382</v>
      </c>
      <c r="N191" s="71">
        <v>153.81297666902296</v>
      </c>
      <c r="O191" s="71">
        <v>110.1275914056674</v>
      </c>
      <c r="P191" s="71">
        <v>58.587052509106762</v>
      </c>
      <c r="Q191" s="71">
        <v>8.4984824246173893</v>
      </c>
      <c r="R191" s="71">
        <v>0</v>
      </c>
      <c r="S191" s="71">
        <v>15.835636508306768</v>
      </c>
      <c r="T191" s="72"/>
      <c r="U191" s="71">
        <v>18881634</v>
      </c>
      <c r="V191" s="71">
        <v>2964</v>
      </c>
      <c r="W191" s="71">
        <v>55</v>
      </c>
      <c r="X191" s="71">
        <v>41185</v>
      </c>
      <c r="Y191" s="71">
        <v>63142</v>
      </c>
      <c r="Z191" s="71">
        <v>67105</v>
      </c>
      <c r="AA191" s="71">
        <v>12257</v>
      </c>
      <c r="AB191" s="71">
        <v>134086</v>
      </c>
      <c r="AC191" s="71">
        <v>0</v>
      </c>
      <c r="AD191" s="71">
        <v>15.83563650830677</v>
      </c>
      <c r="AE191" s="72"/>
      <c r="AF191" s="71">
        <v>159605521.03410721</v>
      </c>
      <c r="AG191" s="71">
        <v>4677676.5505278949</v>
      </c>
      <c r="AH191" s="71">
        <v>1133527.653425975</v>
      </c>
      <c r="AI191" s="71">
        <v>233510092.91134301</v>
      </c>
      <c r="AJ191" s="71">
        <v>223697666.86564571</v>
      </c>
      <c r="AK191" s="71">
        <v>0</v>
      </c>
      <c r="AL191" s="71">
        <v>0</v>
      </c>
      <c r="AM191" s="71">
        <v>18457086.830882151</v>
      </c>
      <c r="AN191" s="71">
        <v>0</v>
      </c>
      <c r="AO191" s="71">
        <v>0</v>
      </c>
      <c r="AP191" s="71">
        <v>641081571.84593189</v>
      </c>
      <c r="AQ191" s="72"/>
      <c r="AR191" s="71">
        <v>2612</v>
      </c>
      <c r="AS191" s="71">
        <v>197</v>
      </c>
      <c r="AT191" s="71">
        <v>0</v>
      </c>
      <c r="AU191" s="71">
        <v>0</v>
      </c>
      <c r="AV191" s="71">
        <v>0</v>
      </c>
      <c r="AW191" s="71">
        <v>0</v>
      </c>
      <c r="AX191" s="71"/>
      <c r="AY191" s="72"/>
      <c r="AZ191" s="71">
        <v>10122.500000000004</v>
      </c>
      <c r="BA191" s="71">
        <v>5031</v>
      </c>
      <c r="BB191" s="71">
        <v>0</v>
      </c>
      <c r="BC191" s="71">
        <v>0</v>
      </c>
      <c r="BD191" s="71">
        <v>0</v>
      </c>
      <c r="BE191" s="71">
        <v>0</v>
      </c>
      <c r="BF191" s="71"/>
      <c r="BG191" s="72"/>
      <c r="BH191" s="71">
        <v>0</v>
      </c>
      <c r="BI191" s="71">
        <v>0</v>
      </c>
      <c r="BJ191" s="71">
        <v>50.835000000000001</v>
      </c>
      <c r="BK191" s="71">
        <v>0</v>
      </c>
      <c r="BL191" s="71">
        <v>5.58</v>
      </c>
      <c r="BM191" s="71">
        <v>0</v>
      </c>
      <c r="BN191" s="72"/>
      <c r="BO191" s="71">
        <v>0</v>
      </c>
      <c r="BP191" s="71">
        <v>0</v>
      </c>
      <c r="BQ191" s="71">
        <v>6</v>
      </c>
      <c r="BR191" s="71">
        <v>0</v>
      </c>
      <c r="BS191" s="71">
        <v>1</v>
      </c>
      <c r="BT191" s="71">
        <v>0</v>
      </c>
      <c r="BU191"/>
      <c r="BV191" s="70">
        <v>56.414999999999999</v>
      </c>
      <c r="BW191" s="70">
        <v>0</v>
      </c>
      <c r="BX191" s="70">
        <v>0</v>
      </c>
      <c r="BY191" s="70">
        <v>0</v>
      </c>
      <c r="BZ191" s="70">
        <v>0</v>
      </c>
      <c r="CA191" s="70">
        <v>0</v>
      </c>
      <c r="CB191" s="70">
        <v>0</v>
      </c>
      <c r="CC191" s="70">
        <v>0</v>
      </c>
      <c r="CD191" s="70">
        <v>0</v>
      </c>
    </row>
    <row r="192" spans="1:82">
      <c r="A192" s="70" t="s">
        <v>1885</v>
      </c>
      <c r="B192" s="70">
        <v>101</v>
      </c>
      <c r="C192" s="70">
        <v>16</v>
      </c>
      <c r="D192" s="70">
        <v>6</v>
      </c>
      <c r="E192" s="70">
        <v>2019</v>
      </c>
      <c r="F192" s="70" t="s">
        <v>158</v>
      </c>
      <c r="G192" s="70" t="s">
        <v>1869</v>
      </c>
      <c r="H192" s="70" t="s">
        <v>1870</v>
      </c>
      <c r="I192" s="148"/>
      <c r="J192" s="71">
        <v>96.35399766003971</v>
      </c>
      <c r="K192" s="71">
        <v>5.5519795017457172</v>
      </c>
      <c r="L192" s="71">
        <v>5.3502128248609875</v>
      </c>
      <c r="M192" s="71">
        <v>145.25910382552732</v>
      </c>
      <c r="N192" s="71">
        <v>144.7268042230528</v>
      </c>
      <c r="O192" s="71">
        <v>106.40713927630965</v>
      </c>
      <c r="P192" s="71">
        <v>58.277602360801353</v>
      </c>
      <c r="Q192" s="71">
        <v>8.2094339263740004</v>
      </c>
      <c r="R192" s="71">
        <v>0</v>
      </c>
      <c r="S192" s="71">
        <v>18.066744492577779</v>
      </c>
      <c r="T192" s="72"/>
      <c r="U192" s="71">
        <v>17318119</v>
      </c>
      <c r="V192" s="71">
        <v>2964</v>
      </c>
      <c r="W192" s="71">
        <v>55</v>
      </c>
      <c r="X192" s="71">
        <v>41185</v>
      </c>
      <c r="Y192" s="71">
        <v>63432</v>
      </c>
      <c r="Z192" s="71">
        <v>66618</v>
      </c>
      <c r="AA192" s="71">
        <v>12101</v>
      </c>
      <c r="AB192" s="71">
        <v>133032</v>
      </c>
      <c r="AC192" s="71">
        <v>0</v>
      </c>
      <c r="AD192" s="71">
        <v>18.066744492577779</v>
      </c>
      <c r="AE192" s="72"/>
      <c r="AF192" s="71">
        <v>147282746.08655521</v>
      </c>
      <c r="AG192" s="71">
        <v>4511771.7587800995</v>
      </c>
      <c r="AH192" s="71">
        <v>1204912.2398127471</v>
      </c>
      <c r="AI192" s="71">
        <v>235769150.7790834</v>
      </c>
      <c r="AJ192" s="71">
        <v>218328212.71194759</v>
      </c>
      <c r="AK192" s="71">
        <v>0</v>
      </c>
      <c r="AL192" s="71">
        <v>0</v>
      </c>
      <c r="AM192" s="71">
        <v>18117956.935640179</v>
      </c>
      <c r="AN192" s="71">
        <v>0</v>
      </c>
      <c r="AO192" s="71">
        <v>0</v>
      </c>
      <c r="AP192" s="71">
        <v>625214750.51181924</v>
      </c>
      <c r="AQ192" s="72"/>
      <c r="AR192" s="71">
        <v>2743</v>
      </c>
      <c r="AS192" s="71">
        <v>206</v>
      </c>
      <c r="AT192" s="71">
        <v>0</v>
      </c>
      <c r="AU192" s="71">
        <v>0</v>
      </c>
      <c r="AV192" s="71">
        <v>0</v>
      </c>
      <c r="AW192" s="71">
        <v>0</v>
      </c>
      <c r="AX192" s="71"/>
      <c r="AY192" s="72"/>
      <c r="AZ192" s="71">
        <v>10686.69999999999</v>
      </c>
      <c r="BA192" s="71">
        <v>6629.7000000000007</v>
      </c>
      <c r="BB192" s="71">
        <v>0</v>
      </c>
      <c r="BC192" s="71">
        <v>0</v>
      </c>
      <c r="BD192" s="71">
        <v>0</v>
      </c>
      <c r="BE192" s="71">
        <v>0</v>
      </c>
      <c r="BF192" s="71"/>
      <c r="BG192" s="72"/>
      <c r="BH192" s="71">
        <v>0</v>
      </c>
      <c r="BI192" s="71">
        <v>0</v>
      </c>
      <c r="BJ192" s="71">
        <v>49.935000000000002</v>
      </c>
      <c r="BK192" s="71">
        <v>0</v>
      </c>
      <c r="BL192" s="71">
        <v>5.1050000000000004</v>
      </c>
      <c r="BM192" s="71">
        <v>0</v>
      </c>
      <c r="BN192" s="72"/>
      <c r="BO192" s="71">
        <v>0</v>
      </c>
      <c r="BP192" s="71">
        <v>0</v>
      </c>
      <c r="BQ192" s="71">
        <v>6</v>
      </c>
      <c r="BR192" s="71">
        <v>0</v>
      </c>
      <c r="BS192" s="71">
        <v>1</v>
      </c>
      <c r="BT192" s="71">
        <v>0</v>
      </c>
      <c r="BU192"/>
      <c r="BV192" s="70">
        <v>55.04</v>
      </c>
      <c r="BW192" s="70">
        <v>0</v>
      </c>
      <c r="BX192" s="70">
        <v>0</v>
      </c>
      <c r="BY192" s="70">
        <v>0</v>
      </c>
      <c r="BZ192" s="70">
        <v>0</v>
      </c>
      <c r="CA192" s="70">
        <v>0</v>
      </c>
      <c r="CB192" s="70">
        <v>0</v>
      </c>
      <c r="CC192" s="70">
        <v>0</v>
      </c>
      <c r="CD192" s="70">
        <v>0</v>
      </c>
    </row>
    <row r="193" spans="1:82">
      <c r="A193" s="70" t="s">
        <v>1886</v>
      </c>
      <c r="B193" s="70">
        <v>102</v>
      </c>
      <c r="C193" s="70">
        <v>17</v>
      </c>
      <c r="D193" s="70">
        <v>6</v>
      </c>
      <c r="E193" s="70">
        <v>2020</v>
      </c>
      <c r="F193" s="70" t="s">
        <v>159</v>
      </c>
      <c r="G193" s="70" t="s">
        <v>1869</v>
      </c>
      <c r="H193" s="70" t="s">
        <v>1870</v>
      </c>
      <c r="I193" s="148"/>
      <c r="J193" s="71">
        <v>80.344490951909819</v>
      </c>
      <c r="K193" s="71">
        <v>4.9509520801366298</v>
      </c>
      <c r="L193" s="71">
        <v>8.319914278570181</v>
      </c>
      <c r="M193" s="71">
        <v>122.56750499412307</v>
      </c>
      <c r="N193" s="71">
        <v>146.51104307951167</v>
      </c>
      <c r="O193" s="71">
        <v>93.093352207249325</v>
      </c>
      <c r="P193" s="71">
        <v>55.350201990249907</v>
      </c>
      <c r="Q193" s="71">
        <v>7.7913647935502599</v>
      </c>
      <c r="R193" s="71">
        <v>0</v>
      </c>
      <c r="S193" s="71">
        <v>13.24869584466501</v>
      </c>
      <c r="T193" s="72"/>
      <c r="U193" s="71">
        <v>15860097</v>
      </c>
      <c r="V193" s="71">
        <v>2620</v>
      </c>
      <c r="W193" s="71">
        <v>105</v>
      </c>
      <c r="X193" s="71">
        <v>39819</v>
      </c>
      <c r="Y193" s="71">
        <v>63894</v>
      </c>
      <c r="Z193" s="71">
        <v>66522</v>
      </c>
      <c r="AA193" s="71">
        <v>12216</v>
      </c>
      <c r="AB193" s="71">
        <v>132145</v>
      </c>
      <c r="AC193" s="71">
        <v>0</v>
      </c>
      <c r="AD193" s="71">
        <v>13.24869584466501</v>
      </c>
      <c r="AE193" s="72"/>
      <c r="AF193" s="71">
        <v>126355766.7669902</v>
      </c>
      <c r="AG193" s="71">
        <v>3787801.0255321399</v>
      </c>
      <c r="AH193" s="71">
        <v>1946271.7340062801</v>
      </c>
      <c r="AI193" s="71">
        <v>202025534.39183849</v>
      </c>
      <c r="AJ193" s="71">
        <v>226849394.46919429</v>
      </c>
      <c r="AK193" s="71"/>
      <c r="AL193" s="71"/>
      <c r="AM193" s="71">
        <v>17246390.661571514</v>
      </c>
      <c r="AN193" s="71"/>
      <c r="AO193" s="71"/>
      <c r="AP193" s="71">
        <v>578211159.04913294</v>
      </c>
      <c r="AQ193" s="72"/>
      <c r="AR193" s="71">
        <v>2868</v>
      </c>
      <c r="AS193" s="71">
        <v>208</v>
      </c>
      <c r="AT193" s="71">
        <v>0</v>
      </c>
      <c r="AU193" s="71">
        <v>0</v>
      </c>
      <c r="AV193" s="71">
        <v>0</v>
      </c>
      <c r="AW193" s="71">
        <v>0</v>
      </c>
      <c r="AX193" s="71"/>
      <c r="AY193" s="72"/>
      <c r="AZ193" s="71">
        <v>11263.8</v>
      </c>
      <c r="BA193" s="71">
        <v>6655.4000000000005</v>
      </c>
      <c r="BB193" s="71">
        <v>0</v>
      </c>
      <c r="BC193" s="71">
        <v>0</v>
      </c>
      <c r="BD193" s="71">
        <v>0</v>
      </c>
      <c r="BE193" s="71">
        <v>0</v>
      </c>
      <c r="BF193" s="71"/>
      <c r="BG193" s="72"/>
      <c r="BH193" s="71">
        <v>0</v>
      </c>
      <c r="BI193" s="71">
        <v>0</v>
      </c>
      <c r="BJ193" s="71">
        <v>41.610999999999997</v>
      </c>
      <c r="BK193" s="71">
        <v>0</v>
      </c>
      <c r="BL193" s="71">
        <v>4.1500000000000004</v>
      </c>
      <c r="BM193" s="71">
        <v>0</v>
      </c>
      <c r="BN193" s="72"/>
      <c r="BO193" s="71">
        <v>0</v>
      </c>
      <c r="BP193" s="71">
        <v>0</v>
      </c>
      <c r="BQ193" s="71">
        <v>4</v>
      </c>
      <c r="BR193" s="71">
        <v>0</v>
      </c>
      <c r="BS193" s="71">
        <v>1</v>
      </c>
      <c r="BT193" s="71">
        <v>0</v>
      </c>
      <c r="BU193"/>
      <c r="BV193" s="70">
        <v>45.761000000000003</v>
      </c>
      <c r="BW193" s="70">
        <v>0</v>
      </c>
      <c r="BX193" s="70">
        <v>0</v>
      </c>
      <c r="BY193" s="70">
        <v>0</v>
      </c>
      <c r="BZ193" s="70">
        <v>0</v>
      </c>
      <c r="CA193" s="70">
        <v>0</v>
      </c>
      <c r="CB193" s="70">
        <v>0</v>
      </c>
      <c r="CC193" s="70">
        <v>0</v>
      </c>
      <c r="CD193" s="70">
        <v>0</v>
      </c>
    </row>
    <row r="194" spans="1:82">
      <c r="A194" s="70" t="s">
        <v>1887</v>
      </c>
      <c r="B194" s="70">
        <v>102</v>
      </c>
      <c r="C194" s="70">
        <v>18</v>
      </c>
      <c r="D194" s="70">
        <v>6</v>
      </c>
      <c r="E194" s="70">
        <v>2021</v>
      </c>
      <c r="F194" s="70" t="s">
        <v>160</v>
      </c>
      <c r="G194" s="70" t="s">
        <v>1869</v>
      </c>
      <c r="H194" s="70" t="s">
        <v>1870</v>
      </c>
      <c r="I194" s="148"/>
      <c r="J194" s="71">
        <v>89.710567842285045</v>
      </c>
      <c r="K194" s="71">
        <v>5.6705537539763107</v>
      </c>
      <c r="L194" s="71">
        <v>8.9427550759904353</v>
      </c>
      <c r="M194" s="71">
        <v>134.06090961976648</v>
      </c>
      <c r="N194" s="71">
        <v>148.67614098978521</v>
      </c>
      <c r="O194" s="71">
        <v>90.196320285555657</v>
      </c>
      <c r="P194" s="71">
        <v>57.673722099006071</v>
      </c>
      <c r="Q194" s="71">
        <v>7.6559510703814002</v>
      </c>
      <c r="R194" s="71">
        <v>0</v>
      </c>
      <c r="S194" s="71">
        <v>15.60361960683441</v>
      </c>
      <c r="T194" s="72"/>
      <c r="U194" s="71">
        <v>17470214</v>
      </c>
      <c r="V194" s="71">
        <v>2620</v>
      </c>
      <c r="W194" s="71">
        <v>105</v>
      </c>
      <c r="X194" s="71">
        <v>39819</v>
      </c>
      <c r="Y194" s="71">
        <v>64324</v>
      </c>
      <c r="Z194" s="71">
        <v>66363</v>
      </c>
      <c r="AA194" s="71">
        <v>12412</v>
      </c>
      <c r="AB194" s="71">
        <v>131124</v>
      </c>
      <c r="AC194" s="71">
        <v>0</v>
      </c>
      <c r="AD194" s="71">
        <v>15.60361960683441</v>
      </c>
      <c r="AE194" s="72"/>
      <c r="AF194" s="71">
        <v>138786575.01882678</v>
      </c>
      <c r="AG194" s="71">
        <v>4347596.1554739745</v>
      </c>
      <c r="AH194" s="71">
        <v>1990470.2367597485</v>
      </c>
      <c r="AI194" s="71">
        <v>218408840.35072634</v>
      </c>
      <c r="AJ194" s="71">
        <v>220111306.01185831</v>
      </c>
      <c r="AK194" s="71">
        <v>0</v>
      </c>
      <c r="AL194" s="71">
        <v>0</v>
      </c>
      <c r="AM194" s="71">
        <v>17211846.024910349</v>
      </c>
      <c r="AN194" s="71">
        <v>0</v>
      </c>
      <c r="AO194" s="71">
        <v>0</v>
      </c>
      <c r="AP194" s="71">
        <v>600856633.79855549</v>
      </c>
      <c r="AQ194" s="72"/>
      <c r="AR194" s="71">
        <v>2994</v>
      </c>
      <c r="AS194" s="71">
        <v>209</v>
      </c>
      <c r="AT194" s="71">
        <v>0</v>
      </c>
      <c r="AU194" s="71">
        <v>0</v>
      </c>
      <c r="AV194" s="71">
        <v>0</v>
      </c>
      <c r="AW194" s="71">
        <v>0</v>
      </c>
      <c r="AX194" s="71"/>
      <c r="AY194" s="72"/>
      <c r="AZ194" s="71">
        <v>11950.399999999991</v>
      </c>
      <c r="BA194" s="71">
        <v>6670.2000000000016</v>
      </c>
      <c r="BB194" s="71">
        <v>0</v>
      </c>
      <c r="BC194" s="71">
        <v>0</v>
      </c>
      <c r="BD194" s="71">
        <v>0</v>
      </c>
      <c r="BE194" s="71">
        <v>0</v>
      </c>
      <c r="BF194" s="71"/>
      <c r="BG194" s="72"/>
      <c r="BH194" s="71">
        <v>0</v>
      </c>
      <c r="BI194" s="71">
        <v>0</v>
      </c>
      <c r="BJ194" s="71">
        <v>41.548000000000002</v>
      </c>
      <c r="BK194" s="71">
        <v>0</v>
      </c>
      <c r="BL194" s="71">
        <v>4.68</v>
      </c>
      <c r="BM194" s="71">
        <v>0</v>
      </c>
      <c r="BN194" s="72"/>
      <c r="BO194" s="71">
        <v>0</v>
      </c>
      <c r="BP194" s="71">
        <v>0</v>
      </c>
      <c r="BQ194" s="71">
        <v>4</v>
      </c>
      <c r="BR194" s="71">
        <v>0</v>
      </c>
      <c r="BS194" s="71">
        <v>1</v>
      </c>
      <c r="BT194" s="71">
        <v>0</v>
      </c>
      <c r="BU194"/>
      <c r="BV194" s="70">
        <v>46.228000000000002</v>
      </c>
      <c r="BW194" s="70">
        <v>0</v>
      </c>
      <c r="BX194" s="70">
        <v>0</v>
      </c>
      <c r="BY194" s="70">
        <v>0</v>
      </c>
      <c r="BZ194" s="70">
        <v>0</v>
      </c>
      <c r="CA194" s="70">
        <v>0</v>
      </c>
      <c r="CB194" s="70">
        <v>0</v>
      </c>
      <c r="CC194" s="70">
        <v>0</v>
      </c>
      <c r="CD194" s="70">
        <v>0</v>
      </c>
    </row>
    <row r="195" spans="1:82">
      <c r="A195" s="70" t="s">
        <v>1888</v>
      </c>
      <c r="B195" s="70">
        <v>102</v>
      </c>
      <c r="C195" s="70">
        <v>19</v>
      </c>
      <c r="D195" s="70">
        <v>6</v>
      </c>
      <c r="E195" s="70">
        <v>2022</v>
      </c>
      <c r="F195" s="70" t="s">
        <v>161</v>
      </c>
      <c r="G195" s="70" t="s">
        <v>1869</v>
      </c>
      <c r="H195" s="70" t="s">
        <v>1870</v>
      </c>
      <c r="I195" s="148"/>
      <c r="J195" s="71">
        <v>73.964396775871521</v>
      </c>
      <c r="K195" s="71">
        <v>5.3524567538690073</v>
      </c>
      <c r="L195" s="71">
        <v>7.8392556803205897</v>
      </c>
      <c r="M195" s="71">
        <v>131.97569120569773</v>
      </c>
      <c r="N195" s="71">
        <v>152.04710181400372</v>
      </c>
      <c r="O195" s="71">
        <v>94.771069254871563</v>
      </c>
      <c r="P195" s="71">
        <v>57.72766583426575</v>
      </c>
      <c r="Q195" s="71">
        <v>7.6692098627678957</v>
      </c>
      <c r="R195" s="71">
        <v>0</v>
      </c>
      <c r="S195" s="71">
        <v>13.874627204548339</v>
      </c>
      <c r="T195" s="72"/>
      <c r="U195" s="71">
        <v>17318058</v>
      </c>
      <c r="V195" s="71">
        <v>2620</v>
      </c>
      <c r="W195" s="71">
        <v>105</v>
      </c>
      <c r="X195" s="71">
        <v>39819</v>
      </c>
      <c r="Y195" s="71">
        <v>64640</v>
      </c>
      <c r="Z195" s="71">
        <v>66250</v>
      </c>
      <c r="AA195" s="71">
        <v>12613</v>
      </c>
      <c r="AB195" s="71">
        <v>130274</v>
      </c>
      <c r="AC195" s="71">
        <v>0</v>
      </c>
      <c r="AD195" s="71">
        <v>13.874627204548339</v>
      </c>
      <c r="AE195" s="72"/>
      <c r="AF195" s="71">
        <v>111802784.02139595</v>
      </c>
      <c r="AG195" s="71">
        <v>4393372.4594113985</v>
      </c>
      <c r="AH195" s="71">
        <v>1983671.9613303752</v>
      </c>
      <c r="AI195" s="71">
        <v>212458378.50269789</v>
      </c>
      <c r="AJ195" s="71">
        <v>236169891.07945618</v>
      </c>
      <c r="AK195" s="71">
        <v>0</v>
      </c>
      <c r="AL195" s="71">
        <v>0</v>
      </c>
      <c r="AM195" s="71">
        <v>16821929.151592575</v>
      </c>
      <c r="AN195" s="71">
        <v>0</v>
      </c>
      <c r="AO195" s="71">
        <v>0</v>
      </c>
      <c r="AP195" s="71">
        <v>583630027.17588437</v>
      </c>
      <c r="AQ195" s="72"/>
      <c r="AR195" s="71">
        <v>3158</v>
      </c>
      <c r="AS195" s="71">
        <v>216</v>
      </c>
      <c r="AT195" s="71">
        <v>0</v>
      </c>
      <c r="AU195" s="71">
        <v>0</v>
      </c>
      <c r="AV195" s="71">
        <v>0</v>
      </c>
      <c r="AW195" s="71">
        <v>0</v>
      </c>
      <c r="AX195" s="71"/>
      <c r="AY195" s="72"/>
      <c r="AZ195" s="71">
        <v>12779.899999999987</v>
      </c>
      <c r="BA195" s="71">
        <v>6797.5000000000018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1889</v>
      </c>
      <c r="B196" s="70">
        <v>102</v>
      </c>
      <c r="C196" s="70">
        <v>20</v>
      </c>
      <c r="D196" s="70">
        <v>6</v>
      </c>
      <c r="E196" s="70">
        <v>2023</v>
      </c>
      <c r="F196" s="70" t="s">
        <v>1539</v>
      </c>
      <c r="G196" s="70" t="s">
        <v>1869</v>
      </c>
      <c r="H196" s="70" t="s">
        <v>1870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3452</v>
      </c>
      <c r="AS196" s="71">
        <v>219</v>
      </c>
      <c r="AT196" s="71">
        <v>0</v>
      </c>
      <c r="AU196" s="71">
        <v>0</v>
      </c>
      <c r="AV196" s="71">
        <v>0</v>
      </c>
      <c r="AW196" s="71">
        <v>0</v>
      </c>
      <c r="AX196" s="71"/>
      <c r="AY196" s="72"/>
      <c r="AZ196" s="71">
        <v>14232.799999999963</v>
      </c>
      <c r="BA196" s="71">
        <v>6852.9000000000015</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1890</v>
      </c>
      <c r="B197" s="70">
        <v>102</v>
      </c>
      <c r="C197" s="70">
        <v>21</v>
      </c>
      <c r="D197" s="70">
        <v>6</v>
      </c>
      <c r="E197" s="70">
        <v>2024</v>
      </c>
      <c r="F197" s="70" t="s">
        <v>1558</v>
      </c>
      <c r="G197" s="1064" t="s">
        <v>1869</v>
      </c>
      <c r="H197" s="70" t="s">
        <v>1870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1891</v>
      </c>
      <c r="B198" s="70">
        <v>341</v>
      </c>
      <c r="C198" s="70">
        <v>1</v>
      </c>
      <c r="D198" s="70">
        <v>21</v>
      </c>
      <c r="E198" s="70">
        <v>1990</v>
      </c>
      <c r="F198" s="70" t="s">
        <v>787</v>
      </c>
      <c r="G198" s="1064" t="s">
        <v>1892</v>
      </c>
      <c r="H198" s="70" t="s">
        <v>1893</v>
      </c>
      <c r="I198" s="148"/>
      <c r="J198" s="71">
        <v>12.2511708406085</v>
      </c>
      <c r="K198" s="71">
        <v>6.1309628484875498</v>
      </c>
      <c r="L198" s="71">
        <v>6.787301394853575</v>
      </c>
      <c r="M198" s="71">
        <v>60.030953076719797</v>
      </c>
      <c r="N198" s="71">
        <v>94.631638881055295</v>
      </c>
      <c r="O198" s="71">
        <v>63.183226724173579</v>
      </c>
      <c r="P198" s="71">
        <v>28.149455215742581</v>
      </c>
      <c r="Q198" s="71">
        <v>6.2194024687665301</v>
      </c>
      <c r="R198" s="71">
        <v>0</v>
      </c>
      <c r="S198" s="71">
        <v>7.8212004933093429</v>
      </c>
      <c r="T198" s="72"/>
      <c r="U198" s="71">
        <v>3056001</v>
      </c>
      <c r="V198" s="71">
        <v>2354</v>
      </c>
      <c r="W198" s="71">
        <v>62</v>
      </c>
      <c r="X198" s="71">
        <v>25040</v>
      </c>
      <c r="Y198" s="71">
        <v>41426</v>
      </c>
      <c r="Z198" s="71">
        <v>25988</v>
      </c>
      <c r="AA198" s="71">
        <v>6835</v>
      </c>
      <c r="AB198" s="71">
        <v>100982</v>
      </c>
      <c r="AC198" s="71">
        <v>0</v>
      </c>
      <c r="AD198" s="71">
        <v>7.8212004933093429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1894</v>
      </c>
      <c r="B199" s="70">
        <v>342</v>
      </c>
      <c r="C199" s="70">
        <v>2</v>
      </c>
      <c r="D199" s="70">
        <v>21</v>
      </c>
      <c r="E199" s="70">
        <v>2005</v>
      </c>
      <c r="F199" s="70" t="s">
        <v>789</v>
      </c>
      <c r="G199" s="70" t="s">
        <v>1892</v>
      </c>
      <c r="H199" s="70" t="s">
        <v>1893</v>
      </c>
      <c r="I199" s="148"/>
      <c r="J199" s="71">
        <v>22.244451158847831</v>
      </c>
      <c r="K199" s="71">
        <v>3.9732505512150822</v>
      </c>
      <c r="L199" s="71">
        <v>0.41626236505967212</v>
      </c>
      <c r="M199" s="71">
        <v>107.390489335052</v>
      </c>
      <c r="N199" s="71">
        <v>138.37284441334819</v>
      </c>
      <c r="O199" s="71">
        <v>69.44822994092975</v>
      </c>
      <c r="P199" s="71">
        <v>24.263301426265119</v>
      </c>
      <c r="Q199" s="71">
        <v>6.6947284055310901</v>
      </c>
      <c r="R199" s="71">
        <v>0</v>
      </c>
      <c r="S199" s="71">
        <v>10.11001446</v>
      </c>
      <c r="T199" s="72"/>
      <c r="U199" s="71">
        <v>2826747</v>
      </c>
      <c r="V199" s="71">
        <v>1862</v>
      </c>
      <c r="W199" s="71">
        <v>5</v>
      </c>
      <c r="X199" s="71">
        <v>25575</v>
      </c>
      <c r="Y199" s="71">
        <v>52280</v>
      </c>
      <c r="Z199" s="71">
        <v>33055</v>
      </c>
      <c r="AA199" s="71">
        <v>4825</v>
      </c>
      <c r="AB199" s="71">
        <v>113635</v>
      </c>
      <c r="AC199" s="71">
        <v>0</v>
      </c>
      <c r="AD199" s="71">
        <v>10.11001446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1895</v>
      </c>
      <c r="B200" s="70">
        <v>343</v>
      </c>
      <c r="C200" s="70">
        <v>3</v>
      </c>
      <c r="D200" s="70">
        <v>21</v>
      </c>
      <c r="E200" s="70">
        <v>2006</v>
      </c>
      <c r="F200" s="70" t="s">
        <v>790</v>
      </c>
      <c r="G200" s="70" t="s">
        <v>1892</v>
      </c>
      <c r="H200" s="70" t="s">
        <v>1893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1896</v>
      </c>
      <c r="B201" s="70">
        <v>344</v>
      </c>
      <c r="C201" s="70">
        <v>4</v>
      </c>
      <c r="D201" s="70">
        <v>21</v>
      </c>
      <c r="E201" s="70">
        <v>2007</v>
      </c>
      <c r="F201" s="70" t="s">
        <v>791</v>
      </c>
      <c r="G201" s="70" t="s">
        <v>1892</v>
      </c>
      <c r="H201" s="70" t="s">
        <v>1893</v>
      </c>
      <c r="I201" s="148"/>
      <c r="J201" s="71">
        <v>22.487984147138871</v>
      </c>
      <c r="K201" s="71">
        <v>4.8256755978061374</v>
      </c>
      <c r="L201" s="71">
        <v>2.4556144585075508</v>
      </c>
      <c r="M201" s="71">
        <v>121.8109151245816</v>
      </c>
      <c r="N201" s="71">
        <v>149.21367884344571</v>
      </c>
      <c r="O201" s="71">
        <v>66.094535871790413</v>
      </c>
      <c r="P201" s="71">
        <v>23.581823513170789</v>
      </c>
      <c r="Q201" s="71">
        <v>7.1663553023377196</v>
      </c>
      <c r="R201" s="71">
        <v>0</v>
      </c>
      <c r="S201" s="71">
        <v>11.858635011300001</v>
      </c>
      <c r="T201" s="72"/>
      <c r="U201" s="71">
        <v>2473411</v>
      </c>
      <c r="V201" s="71">
        <v>2036</v>
      </c>
      <c r="W201" s="71">
        <v>22</v>
      </c>
      <c r="X201" s="71">
        <v>31073</v>
      </c>
      <c r="Y201" s="71">
        <v>53712</v>
      </c>
      <c r="Z201" s="71">
        <v>32703</v>
      </c>
      <c r="AA201" s="71">
        <v>4618</v>
      </c>
      <c r="AB201" s="71">
        <v>115208</v>
      </c>
      <c r="AC201" s="71">
        <v>0</v>
      </c>
      <c r="AD201" s="71">
        <v>11.858635011300001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1897</v>
      </c>
      <c r="B202" s="70">
        <v>345</v>
      </c>
      <c r="C202" s="70">
        <v>5</v>
      </c>
      <c r="D202" s="70">
        <v>21</v>
      </c>
      <c r="E202" s="70">
        <v>2008</v>
      </c>
      <c r="F202" s="70" t="s">
        <v>792</v>
      </c>
      <c r="G202" s="70" t="s">
        <v>1892</v>
      </c>
      <c r="H202" s="70" t="s">
        <v>1893</v>
      </c>
      <c r="I202" s="148"/>
      <c r="J202" s="71">
        <v>16.17794398236218</v>
      </c>
      <c r="K202" s="71">
        <v>3.8280175132097498</v>
      </c>
      <c r="L202" s="71">
        <v>2.197464834542096</v>
      </c>
      <c r="M202" s="71">
        <v>121.5547800097891</v>
      </c>
      <c r="N202" s="71">
        <v>148.9623090381001</v>
      </c>
      <c r="O202" s="71">
        <v>63.080194136853073</v>
      </c>
      <c r="P202" s="71">
        <v>23.024477627873441</v>
      </c>
      <c r="Q202" s="71">
        <v>7.1131183901685704</v>
      </c>
      <c r="R202" s="71">
        <v>0</v>
      </c>
      <c r="S202" s="71">
        <v>12.3116430203</v>
      </c>
      <c r="T202" s="72"/>
      <c r="U202" s="71">
        <v>2269181</v>
      </c>
      <c r="V202" s="71">
        <v>2036</v>
      </c>
      <c r="W202" s="71">
        <v>22</v>
      </c>
      <c r="X202" s="71">
        <v>31073</v>
      </c>
      <c r="Y202" s="71">
        <v>54542</v>
      </c>
      <c r="Z202" s="71">
        <v>32307</v>
      </c>
      <c r="AA202" s="71">
        <v>4514</v>
      </c>
      <c r="AB202" s="71">
        <v>116233</v>
      </c>
      <c r="AC202" s="71">
        <v>0</v>
      </c>
      <c r="AD202" s="71">
        <v>12.3116430203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1898</v>
      </c>
      <c r="B203" s="70">
        <v>346</v>
      </c>
      <c r="C203" s="70">
        <v>6</v>
      </c>
      <c r="D203" s="70">
        <v>21</v>
      </c>
      <c r="E203" s="70">
        <v>2009</v>
      </c>
      <c r="F203" s="70" t="s">
        <v>176</v>
      </c>
      <c r="G203" s="70" t="s">
        <v>1892</v>
      </c>
      <c r="H203" s="70" t="s">
        <v>1893</v>
      </c>
      <c r="I203" s="148"/>
      <c r="J203" s="71">
        <v>14.327001913178099</v>
      </c>
      <c r="K203" s="71">
        <v>3.331650574965368</v>
      </c>
      <c r="L203" s="71">
        <v>6.3246221588944849</v>
      </c>
      <c r="M203" s="71">
        <v>115.46552797760749</v>
      </c>
      <c r="N203" s="71">
        <v>136.36312916513299</v>
      </c>
      <c r="O203" s="71">
        <v>63.528087802963867</v>
      </c>
      <c r="P203" s="71">
        <v>22.045043169367499</v>
      </c>
      <c r="Q203" s="71">
        <v>6.7731036885858602</v>
      </c>
      <c r="R203" s="71">
        <v>0</v>
      </c>
      <c r="S203" s="71">
        <v>11.832168065544</v>
      </c>
      <c r="T203" s="72"/>
      <c r="U203" s="71">
        <v>1769864</v>
      </c>
      <c r="V203" s="71">
        <v>2043</v>
      </c>
      <c r="W203" s="71">
        <v>61</v>
      </c>
      <c r="X203" s="71">
        <v>33727</v>
      </c>
      <c r="Y203" s="71">
        <v>54712</v>
      </c>
      <c r="Z203" s="71">
        <v>32115</v>
      </c>
      <c r="AA203" s="71">
        <v>4437</v>
      </c>
      <c r="AB203" s="71">
        <v>116182</v>
      </c>
      <c r="AC203" s="71">
        <v>0</v>
      </c>
      <c r="AD203" s="71">
        <v>11.832168065544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28.768999999999998</v>
      </c>
      <c r="BM203" s="71">
        <v>0</v>
      </c>
      <c r="BN203" s="72"/>
      <c r="BO203" s="71">
        <v>0</v>
      </c>
      <c r="BP203" s="71">
        <v>0</v>
      </c>
      <c r="BQ203" s="71">
        <v>0</v>
      </c>
      <c r="BR203" s="71">
        <v>0</v>
      </c>
      <c r="BS203" s="71">
        <v>5</v>
      </c>
      <c r="BT203" s="71">
        <v>0</v>
      </c>
      <c r="BU203"/>
      <c r="BV203" s="70">
        <v>19.579999999999998</v>
      </c>
      <c r="BW203" s="70">
        <v>0</v>
      </c>
      <c r="BX203" s="70">
        <v>9.1890000000000001</v>
      </c>
      <c r="BY203" s="70">
        <v>0</v>
      </c>
      <c r="BZ203" s="70">
        <v>0</v>
      </c>
      <c r="CA203" s="70">
        <v>0</v>
      </c>
      <c r="CB203" s="70">
        <v>0</v>
      </c>
      <c r="CC203" s="70">
        <v>0</v>
      </c>
      <c r="CD203" s="70">
        <v>0</v>
      </c>
    </row>
    <row r="204" spans="1:82">
      <c r="A204" s="70" t="s">
        <v>1899</v>
      </c>
      <c r="B204" s="70">
        <v>347</v>
      </c>
      <c r="C204" s="70">
        <v>7</v>
      </c>
      <c r="D204" s="70">
        <v>21</v>
      </c>
      <c r="E204" s="70">
        <v>2010</v>
      </c>
      <c r="F204" s="70" t="s">
        <v>177</v>
      </c>
      <c r="G204" s="70" t="s">
        <v>1892</v>
      </c>
      <c r="H204" s="70" t="s">
        <v>1893</v>
      </c>
      <c r="I204" s="148"/>
      <c r="J204" s="71">
        <v>14.013805989620231</v>
      </c>
      <c r="K204" s="71">
        <v>2.9866943822497052</v>
      </c>
      <c r="L204" s="71">
        <v>5.9075311987639214</v>
      </c>
      <c r="M204" s="71">
        <v>116.8087063617229</v>
      </c>
      <c r="N204" s="71">
        <v>137.56262846073099</v>
      </c>
      <c r="O204" s="71">
        <v>62.846359044556813</v>
      </c>
      <c r="P204" s="71">
        <v>22.497584815864951</v>
      </c>
      <c r="Q204" s="71">
        <v>7.0351746956233203</v>
      </c>
      <c r="R204" s="71">
        <v>0</v>
      </c>
      <c r="S204" s="71">
        <v>6.8631960238399996</v>
      </c>
      <c r="T204" s="72"/>
      <c r="U204" s="71">
        <v>1850470</v>
      </c>
      <c r="V204" s="71">
        <v>2043</v>
      </c>
      <c r="W204" s="71">
        <v>61</v>
      </c>
      <c r="X204" s="71">
        <v>33727</v>
      </c>
      <c r="Y204" s="71">
        <v>54443</v>
      </c>
      <c r="Z204" s="71">
        <v>31918</v>
      </c>
      <c r="AA204" s="71">
        <v>4415</v>
      </c>
      <c r="AB204" s="71">
        <v>115636</v>
      </c>
      <c r="AC204" s="71">
        <v>0</v>
      </c>
      <c r="AD204" s="71">
        <v>6.8631960238399996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12.898</v>
      </c>
      <c r="BK204" s="71">
        <v>0</v>
      </c>
      <c r="BL204" s="71">
        <v>29.171000000000003</v>
      </c>
      <c r="BM204" s="71">
        <v>0</v>
      </c>
      <c r="BN204" s="72"/>
      <c r="BO204" s="71">
        <v>0</v>
      </c>
      <c r="BP204" s="71">
        <v>0</v>
      </c>
      <c r="BQ204" s="71">
        <v>1</v>
      </c>
      <c r="BR204" s="71">
        <v>0</v>
      </c>
      <c r="BS204" s="71">
        <v>6</v>
      </c>
      <c r="BT204" s="71">
        <v>0</v>
      </c>
      <c r="BU204"/>
      <c r="BV204" s="70">
        <v>37.289000000000001</v>
      </c>
      <c r="BW204" s="70">
        <v>0</v>
      </c>
      <c r="BX204" s="70">
        <v>4.78</v>
      </c>
      <c r="BY204" s="70">
        <v>0</v>
      </c>
      <c r="BZ204" s="70">
        <v>0</v>
      </c>
      <c r="CA204" s="70">
        <v>0</v>
      </c>
      <c r="CB204" s="70">
        <v>0</v>
      </c>
      <c r="CC204" s="70">
        <v>0</v>
      </c>
      <c r="CD204" s="70">
        <v>0</v>
      </c>
    </row>
    <row r="205" spans="1:82">
      <c r="A205" s="70" t="s">
        <v>1900</v>
      </c>
      <c r="B205" s="70">
        <v>348</v>
      </c>
      <c r="C205" s="70">
        <v>8</v>
      </c>
      <c r="D205" s="70">
        <v>21</v>
      </c>
      <c r="E205" s="70">
        <v>2011</v>
      </c>
      <c r="F205" s="70" t="s">
        <v>178</v>
      </c>
      <c r="G205" s="70" t="s">
        <v>1892</v>
      </c>
      <c r="H205" s="70" t="s">
        <v>1893</v>
      </c>
      <c r="I205" s="148"/>
      <c r="J205" s="71">
        <v>16.79972867912144</v>
      </c>
      <c r="K205" s="71">
        <v>4.5088670482096784</v>
      </c>
      <c r="L205" s="71">
        <v>2.6047986981445508</v>
      </c>
      <c r="M205" s="71">
        <v>148.5364090542096</v>
      </c>
      <c r="N205" s="71">
        <v>159.2216894123946</v>
      </c>
      <c r="O205" s="71">
        <v>61.1728059328181</v>
      </c>
      <c r="P205" s="71">
        <v>21.684141808762554</v>
      </c>
      <c r="Q205" s="71">
        <v>8.10643080690628</v>
      </c>
      <c r="R205" s="71">
        <v>0</v>
      </c>
      <c r="S205" s="71">
        <v>6.1095039014800001</v>
      </c>
      <c r="T205" s="72"/>
      <c r="U205" s="71">
        <v>2084271</v>
      </c>
      <c r="V205" s="71">
        <v>2043</v>
      </c>
      <c r="W205" s="71">
        <v>61</v>
      </c>
      <c r="X205" s="71">
        <v>33727</v>
      </c>
      <c r="Y205" s="71">
        <v>54554</v>
      </c>
      <c r="Z205" s="71">
        <v>31743</v>
      </c>
      <c r="AA205" s="71">
        <v>4382</v>
      </c>
      <c r="AB205" s="71">
        <v>115514</v>
      </c>
      <c r="AC205" s="71">
        <v>0</v>
      </c>
      <c r="AD205" s="71">
        <v>6.1095039014800001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10.538</v>
      </c>
      <c r="BK205" s="71">
        <v>0</v>
      </c>
      <c r="BL205" s="71">
        <v>22.831999999999997</v>
      </c>
      <c r="BM205" s="71">
        <v>0</v>
      </c>
      <c r="BN205" s="72"/>
      <c r="BO205" s="71">
        <v>0</v>
      </c>
      <c r="BP205" s="71">
        <v>0</v>
      </c>
      <c r="BQ205" s="71">
        <v>1</v>
      </c>
      <c r="BR205" s="71">
        <v>0</v>
      </c>
      <c r="BS205" s="71">
        <v>6</v>
      </c>
      <c r="BT205" s="71">
        <v>0</v>
      </c>
      <c r="BU205"/>
      <c r="BV205" s="70">
        <v>29.161000000000001</v>
      </c>
      <c r="BW205" s="70">
        <v>0</v>
      </c>
      <c r="BX205" s="70">
        <v>4.2089999999999996</v>
      </c>
      <c r="BY205" s="70">
        <v>0</v>
      </c>
      <c r="BZ205" s="70">
        <v>0</v>
      </c>
      <c r="CA205" s="70">
        <v>0</v>
      </c>
      <c r="CB205" s="70">
        <v>0</v>
      </c>
      <c r="CC205" s="70">
        <v>0</v>
      </c>
      <c r="CD205" s="70">
        <v>0</v>
      </c>
    </row>
    <row r="206" spans="1:82">
      <c r="A206" s="70" t="s">
        <v>1901</v>
      </c>
      <c r="B206" s="70">
        <v>349</v>
      </c>
      <c r="C206" s="70">
        <v>9</v>
      </c>
      <c r="D206" s="70">
        <v>21</v>
      </c>
      <c r="E206" s="70">
        <v>2012</v>
      </c>
      <c r="F206" s="70" t="s">
        <v>179</v>
      </c>
      <c r="G206" s="70" t="s">
        <v>1892</v>
      </c>
      <c r="H206" s="70" t="s">
        <v>1893</v>
      </c>
      <c r="I206" s="148"/>
      <c r="J206" s="71">
        <v>15.26244077010778</v>
      </c>
      <c r="K206" s="71">
        <v>4.4476792046005214</v>
      </c>
      <c r="L206" s="71">
        <v>2.5788878091638301</v>
      </c>
      <c r="M206" s="71">
        <v>156.3960561240053</v>
      </c>
      <c r="N206" s="71">
        <v>172.817491726962</v>
      </c>
      <c r="O206" s="71">
        <v>60.679955976243406</v>
      </c>
      <c r="P206" s="71">
        <v>21.583566286260922</v>
      </c>
      <c r="Q206" s="71">
        <v>9.0115078676071896</v>
      </c>
      <c r="R206" s="71">
        <v>0</v>
      </c>
      <c r="S206" s="71">
        <v>6.1206623749319986</v>
      </c>
      <c r="T206" s="72"/>
      <c r="U206" s="71">
        <v>2041827</v>
      </c>
      <c r="V206" s="71">
        <v>2043</v>
      </c>
      <c r="W206" s="71">
        <v>61</v>
      </c>
      <c r="X206" s="71">
        <v>33727</v>
      </c>
      <c r="Y206" s="71">
        <v>56084</v>
      </c>
      <c r="Z206" s="71">
        <v>31737</v>
      </c>
      <c r="AA206" s="71">
        <v>4337</v>
      </c>
      <c r="AB206" s="71">
        <v>118190</v>
      </c>
      <c r="AC206" s="71">
        <v>0</v>
      </c>
      <c r="AD206" s="71">
        <v>6.1206623749319986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12.448</v>
      </c>
      <c r="BK206" s="71">
        <v>0</v>
      </c>
      <c r="BL206" s="71">
        <v>22.779000000000003</v>
      </c>
      <c r="BM206" s="71">
        <v>0</v>
      </c>
      <c r="BN206" s="72"/>
      <c r="BO206" s="71">
        <v>0</v>
      </c>
      <c r="BP206" s="71">
        <v>0</v>
      </c>
      <c r="BQ206" s="71">
        <v>1</v>
      </c>
      <c r="BR206" s="71">
        <v>0</v>
      </c>
      <c r="BS206" s="71">
        <v>6</v>
      </c>
      <c r="BT206" s="71">
        <v>0</v>
      </c>
      <c r="BU206"/>
      <c r="BV206" s="70">
        <v>30.553999999999998</v>
      </c>
      <c r="BW206" s="70">
        <v>0</v>
      </c>
      <c r="BX206" s="70">
        <v>4.673</v>
      </c>
      <c r="BY206" s="70">
        <v>0</v>
      </c>
      <c r="BZ206" s="70">
        <v>0</v>
      </c>
      <c r="CA206" s="70">
        <v>0</v>
      </c>
      <c r="CB206" s="70">
        <v>0</v>
      </c>
      <c r="CC206" s="70">
        <v>0</v>
      </c>
      <c r="CD206" s="70">
        <v>0</v>
      </c>
    </row>
    <row r="207" spans="1:82">
      <c r="A207" s="70" t="s">
        <v>1902</v>
      </c>
      <c r="B207" s="70">
        <v>350</v>
      </c>
      <c r="C207" s="70">
        <v>10</v>
      </c>
      <c r="D207" s="70">
        <v>21</v>
      </c>
      <c r="E207" s="70">
        <v>2013</v>
      </c>
      <c r="F207" s="70" t="s">
        <v>180</v>
      </c>
      <c r="G207" s="70" t="s">
        <v>1892</v>
      </c>
      <c r="H207" s="70" t="s">
        <v>1893</v>
      </c>
      <c r="I207" s="148"/>
      <c r="J207" s="71">
        <v>16.079489218056121</v>
      </c>
      <c r="K207" s="71">
        <v>3.83535953267421</v>
      </c>
      <c r="L207" s="71">
        <v>2.3636148876680072</v>
      </c>
      <c r="M207" s="71">
        <v>166.40843623134731</v>
      </c>
      <c r="N207" s="71">
        <v>166.93591552855389</v>
      </c>
      <c r="O207" s="71">
        <v>58.095651999172532</v>
      </c>
      <c r="P207" s="71">
        <v>21.574976769993384</v>
      </c>
      <c r="Q207" s="71">
        <v>9.1817938291413803</v>
      </c>
      <c r="R207" s="71">
        <v>0</v>
      </c>
      <c r="S207" s="71">
        <v>7.4005121869599986</v>
      </c>
      <c r="T207" s="72"/>
      <c r="U207" s="71">
        <v>2081474</v>
      </c>
      <c r="V207" s="71">
        <v>2043</v>
      </c>
      <c r="W207" s="71">
        <v>61</v>
      </c>
      <c r="X207" s="71">
        <v>33727</v>
      </c>
      <c r="Y207" s="71">
        <v>56351</v>
      </c>
      <c r="Z207" s="71">
        <v>31742</v>
      </c>
      <c r="AA207" s="71">
        <v>4319</v>
      </c>
      <c r="AB207" s="71">
        <v>118697</v>
      </c>
      <c r="AC207" s="71">
        <v>0</v>
      </c>
      <c r="AD207" s="71">
        <v>7.4005121869599986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13.581</v>
      </c>
      <c r="BK207" s="71">
        <v>0</v>
      </c>
      <c r="BL207" s="71">
        <v>20.868000000000002</v>
      </c>
      <c r="BM207" s="71">
        <v>0</v>
      </c>
      <c r="BN207" s="72"/>
      <c r="BO207" s="71">
        <v>0</v>
      </c>
      <c r="BP207" s="71">
        <v>0</v>
      </c>
      <c r="BQ207" s="71">
        <v>1</v>
      </c>
      <c r="BR207" s="71">
        <v>0</v>
      </c>
      <c r="BS207" s="71">
        <v>5</v>
      </c>
      <c r="BT207" s="71">
        <v>0</v>
      </c>
      <c r="BU207"/>
      <c r="BV207" s="70">
        <v>28.856000000000002</v>
      </c>
      <c r="BW207" s="70">
        <v>0</v>
      </c>
      <c r="BX207" s="70">
        <v>5.593</v>
      </c>
      <c r="BY207" s="70">
        <v>0</v>
      </c>
      <c r="BZ207" s="70">
        <v>0</v>
      </c>
      <c r="CA207" s="70">
        <v>0</v>
      </c>
      <c r="CB207" s="70">
        <v>0</v>
      </c>
      <c r="CC207" s="70">
        <v>0</v>
      </c>
      <c r="CD207" s="70">
        <v>0</v>
      </c>
    </row>
    <row r="208" spans="1:82">
      <c r="A208" s="70" t="s">
        <v>1903</v>
      </c>
      <c r="B208" s="70">
        <v>351</v>
      </c>
      <c r="C208" s="70">
        <v>11</v>
      </c>
      <c r="D208" s="70">
        <v>21</v>
      </c>
      <c r="E208" s="70">
        <v>2014</v>
      </c>
      <c r="F208" s="70" t="s">
        <v>181</v>
      </c>
      <c r="G208" s="70" t="s">
        <v>1892</v>
      </c>
      <c r="H208" s="70" t="s">
        <v>1893</v>
      </c>
      <c r="I208" s="148"/>
      <c r="J208" s="71">
        <v>15.000222329129549</v>
      </c>
      <c r="K208" s="71">
        <v>3.0923560278168658</v>
      </c>
      <c r="L208" s="71">
        <v>4.8671322031205797</v>
      </c>
      <c r="M208" s="71">
        <v>152.4906149523143</v>
      </c>
      <c r="N208" s="71">
        <v>151.38393961358389</v>
      </c>
      <c r="O208" s="71">
        <v>55.232887334554619</v>
      </c>
      <c r="P208" s="71">
        <v>21.335627170015666</v>
      </c>
      <c r="Q208" s="71">
        <v>8.8600005568041507</v>
      </c>
      <c r="R208" s="71">
        <v>0</v>
      </c>
      <c r="S208" s="71">
        <v>7.8701544161999992</v>
      </c>
      <c r="T208" s="72"/>
      <c r="U208" s="71">
        <v>2227262</v>
      </c>
      <c r="V208" s="71">
        <v>1575</v>
      </c>
      <c r="W208" s="71">
        <v>55</v>
      </c>
      <c r="X208" s="71">
        <v>34131</v>
      </c>
      <c r="Y208" s="71">
        <v>56960</v>
      </c>
      <c r="Z208" s="71">
        <v>31784</v>
      </c>
      <c r="AA208" s="71">
        <v>4249</v>
      </c>
      <c r="AB208" s="71">
        <v>119379</v>
      </c>
      <c r="AC208" s="71">
        <v>0</v>
      </c>
      <c r="AD208" s="71">
        <v>7.8701544161999992</v>
      </c>
      <c r="AE208" s="72"/>
      <c r="AF208" s="71"/>
      <c r="AG208" s="71"/>
      <c r="AH208" s="71"/>
      <c r="AI208" s="71"/>
      <c r="AJ208" s="71"/>
      <c r="AK208" s="71"/>
      <c r="AL208" s="71"/>
      <c r="AM208" s="71"/>
      <c r="AN208" s="71"/>
      <c r="AO208" s="71"/>
      <c r="AP208" s="71"/>
      <c r="AQ208" s="72"/>
      <c r="AR208" s="71">
        <v>1091</v>
      </c>
      <c r="AS208" s="71">
        <v>37</v>
      </c>
      <c r="AT208" s="71">
        <v>0</v>
      </c>
      <c r="AU208" s="71">
        <v>0</v>
      </c>
      <c r="AV208" s="71">
        <v>0</v>
      </c>
      <c r="AW208" s="71">
        <v>0</v>
      </c>
      <c r="AX208" s="71"/>
      <c r="AY208" s="72"/>
      <c r="AZ208" s="71">
        <v>3773.2</v>
      </c>
      <c r="BA208" s="71">
        <v>501.4</v>
      </c>
      <c r="BB208" s="71">
        <v>0</v>
      </c>
      <c r="BC208" s="71">
        <v>0</v>
      </c>
      <c r="BD208" s="71">
        <v>0</v>
      </c>
      <c r="BE208" s="71">
        <v>0</v>
      </c>
      <c r="BF208" s="71"/>
      <c r="BG208" s="72"/>
      <c r="BH208" s="71">
        <v>0</v>
      </c>
      <c r="BI208" s="71">
        <v>0</v>
      </c>
      <c r="BJ208" s="71">
        <v>12.904999999999999</v>
      </c>
      <c r="BK208" s="71">
        <v>0</v>
      </c>
      <c r="BL208" s="71">
        <v>22.689</v>
      </c>
      <c r="BM208" s="71">
        <v>0</v>
      </c>
      <c r="BN208" s="72"/>
      <c r="BO208" s="71">
        <v>0</v>
      </c>
      <c r="BP208" s="71">
        <v>0</v>
      </c>
      <c r="BQ208" s="71">
        <v>1</v>
      </c>
      <c r="BR208" s="71">
        <v>0</v>
      </c>
      <c r="BS208" s="71">
        <v>6</v>
      </c>
      <c r="BT208" s="71">
        <v>0</v>
      </c>
      <c r="BU208"/>
      <c r="BV208" s="70">
        <v>29.128</v>
      </c>
      <c r="BW208" s="70">
        <v>0</v>
      </c>
      <c r="BX208" s="70">
        <v>6.4660000000000002</v>
      </c>
      <c r="BY208" s="70">
        <v>0</v>
      </c>
      <c r="BZ208" s="70">
        <v>0</v>
      </c>
      <c r="CA208" s="70">
        <v>0</v>
      </c>
      <c r="CB208" s="70">
        <v>0</v>
      </c>
      <c r="CC208" s="70">
        <v>0</v>
      </c>
      <c r="CD208" s="70">
        <v>0</v>
      </c>
    </row>
    <row r="209" spans="1:82">
      <c r="A209" s="70" t="s">
        <v>1904</v>
      </c>
      <c r="B209" s="70">
        <v>352</v>
      </c>
      <c r="C209" s="70">
        <v>12</v>
      </c>
      <c r="D209" s="70">
        <v>21</v>
      </c>
      <c r="E209" s="70">
        <v>2015</v>
      </c>
      <c r="F209" s="70" t="s">
        <v>182</v>
      </c>
      <c r="G209" s="70" t="s">
        <v>1892</v>
      </c>
      <c r="H209" s="70" t="s">
        <v>1893</v>
      </c>
      <c r="I209" s="148"/>
      <c r="J209" s="71">
        <v>13.61327658309304</v>
      </c>
      <c r="K209" s="71">
        <v>3.2887627779342838</v>
      </c>
      <c r="L209" s="71">
        <v>6.0667511334565791</v>
      </c>
      <c r="M209" s="71">
        <v>162.24077482294899</v>
      </c>
      <c r="N209" s="71">
        <v>152.16804904762441</v>
      </c>
      <c r="O209" s="71">
        <v>54.615174307636536</v>
      </c>
      <c r="P209" s="71">
        <v>21.136395825566968</v>
      </c>
      <c r="Q209" s="71">
        <v>8.7141284584911407</v>
      </c>
      <c r="R209" s="71">
        <v>0</v>
      </c>
      <c r="S209" s="71">
        <v>6.2291318199200001</v>
      </c>
      <c r="T209" s="72"/>
      <c r="U209" s="71">
        <v>1833702</v>
      </c>
      <c r="V209" s="71">
        <v>1575</v>
      </c>
      <c r="W209" s="71">
        <v>55</v>
      </c>
      <c r="X209" s="71">
        <v>34131</v>
      </c>
      <c r="Y209" s="71">
        <v>57511</v>
      </c>
      <c r="Z209" s="71">
        <v>31731</v>
      </c>
      <c r="AA209" s="71">
        <v>4206</v>
      </c>
      <c r="AB209" s="71">
        <v>119940</v>
      </c>
      <c r="AC209" s="71">
        <v>0</v>
      </c>
      <c r="AD209" s="71">
        <v>6.2291318199200001</v>
      </c>
      <c r="AE209" s="72"/>
      <c r="AF209" s="71">
        <v>18439655.721206289</v>
      </c>
      <c r="AG209" s="71">
        <v>2725954.8558409102</v>
      </c>
      <c r="AH209" s="71">
        <v>1236462.3158437591</v>
      </c>
      <c r="AI209" s="71">
        <v>199700526.28509089</v>
      </c>
      <c r="AJ209" s="71">
        <v>224473463.93247479</v>
      </c>
      <c r="AK209" s="71">
        <v>0</v>
      </c>
      <c r="AL209" s="71">
        <v>0</v>
      </c>
      <c r="AM209" s="71">
        <v>16437273.87062306</v>
      </c>
      <c r="AN209" s="71">
        <v>0</v>
      </c>
      <c r="AO209" s="71">
        <v>0</v>
      </c>
      <c r="AP209" s="71">
        <v>463013336.9810797</v>
      </c>
      <c r="AQ209" s="72"/>
      <c r="AR209" s="71">
        <v>1166</v>
      </c>
      <c r="AS209" s="71">
        <v>54</v>
      </c>
      <c r="AT209" s="71">
        <v>0</v>
      </c>
      <c r="AU209" s="71">
        <v>0</v>
      </c>
      <c r="AV209" s="71">
        <v>0</v>
      </c>
      <c r="AW209" s="71">
        <v>0</v>
      </c>
      <c r="AX209" s="71"/>
      <c r="AY209" s="72"/>
      <c r="AZ209" s="71">
        <v>4073.4</v>
      </c>
      <c r="BA209" s="71">
        <v>836.3</v>
      </c>
      <c r="BB209" s="71">
        <v>0</v>
      </c>
      <c r="BC209" s="71">
        <v>0</v>
      </c>
      <c r="BD209" s="71">
        <v>0</v>
      </c>
      <c r="BE209" s="71">
        <v>0</v>
      </c>
      <c r="BF209" s="71"/>
      <c r="BG209" s="72"/>
      <c r="BH209" s="71">
        <v>0</v>
      </c>
      <c r="BI209" s="71">
        <v>0</v>
      </c>
      <c r="BJ209" s="71">
        <v>12.664999999999999</v>
      </c>
      <c r="BK209" s="71">
        <v>0</v>
      </c>
      <c r="BL209" s="71">
        <v>19.462</v>
      </c>
      <c r="BM209" s="71">
        <v>0</v>
      </c>
      <c r="BN209" s="72"/>
      <c r="BO209" s="71">
        <v>0</v>
      </c>
      <c r="BP209" s="71">
        <v>0</v>
      </c>
      <c r="BQ209" s="71">
        <v>1</v>
      </c>
      <c r="BR209" s="71">
        <v>0</v>
      </c>
      <c r="BS209" s="71">
        <v>6</v>
      </c>
      <c r="BT209" s="71">
        <v>0</v>
      </c>
      <c r="BU209"/>
      <c r="BV209" s="70">
        <v>27.649000000000001</v>
      </c>
      <c r="BW209" s="70">
        <v>0</v>
      </c>
      <c r="BX209" s="70">
        <v>4.4779999999999998</v>
      </c>
      <c r="BY209" s="70">
        <v>0</v>
      </c>
      <c r="BZ209" s="70">
        <v>0</v>
      </c>
      <c r="CA209" s="70">
        <v>0</v>
      </c>
      <c r="CB209" s="70">
        <v>0</v>
      </c>
      <c r="CC209" s="70">
        <v>0</v>
      </c>
      <c r="CD209" s="70">
        <v>0</v>
      </c>
    </row>
    <row r="210" spans="1:82">
      <c r="A210" s="70" t="s">
        <v>1905</v>
      </c>
      <c r="B210" s="70">
        <v>353</v>
      </c>
      <c r="C210" s="70">
        <v>13</v>
      </c>
      <c r="D210" s="70">
        <v>21</v>
      </c>
      <c r="E210" s="70">
        <v>2016</v>
      </c>
      <c r="F210" s="70" t="s">
        <v>155</v>
      </c>
      <c r="G210" s="70" t="s">
        <v>1892</v>
      </c>
      <c r="H210" s="70" t="s">
        <v>1893</v>
      </c>
      <c r="I210" s="148"/>
      <c r="J210" s="71">
        <v>10.553050132323079</v>
      </c>
      <c r="K210" s="71">
        <v>3.3873873220479238</v>
      </c>
      <c r="L210" s="71">
        <v>6.8556907045459532</v>
      </c>
      <c r="M210" s="71">
        <v>124.96722545498625</v>
      </c>
      <c r="N210" s="71">
        <v>145.61308681356246</v>
      </c>
      <c r="O210" s="71">
        <v>53.997863844108203</v>
      </c>
      <c r="P210" s="71">
        <v>20.309457684373804</v>
      </c>
      <c r="Q210" s="71">
        <v>8.5221779524271852</v>
      </c>
      <c r="R210" s="71">
        <v>0</v>
      </c>
      <c r="S210" s="71">
        <v>20.978765782964</v>
      </c>
      <c r="T210" s="72"/>
      <c r="U210" s="71">
        <v>1662151</v>
      </c>
      <c r="V210" s="71">
        <v>1575</v>
      </c>
      <c r="W210" s="71">
        <v>55</v>
      </c>
      <c r="X210" s="71">
        <v>34131</v>
      </c>
      <c r="Y210" s="71">
        <v>58019</v>
      </c>
      <c r="Z210" s="71">
        <v>31758</v>
      </c>
      <c r="AA210" s="71">
        <v>4180</v>
      </c>
      <c r="AB210" s="71">
        <v>120656</v>
      </c>
      <c r="AC210" s="71">
        <v>0</v>
      </c>
      <c r="AD210" s="71">
        <v>20.978765782964</v>
      </c>
      <c r="AE210" s="72"/>
      <c r="AF210" s="71">
        <v>15184695.261287879</v>
      </c>
      <c r="AG210" s="71">
        <v>2679685.9244590341</v>
      </c>
      <c r="AH210" s="71">
        <v>1063377.2486833299</v>
      </c>
      <c r="AI210" s="71">
        <v>193083352.57546341</v>
      </c>
      <c r="AJ210" s="71">
        <v>204352298.38722849</v>
      </c>
      <c r="AK210" s="71">
        <v>0</v>
      </c>
      <c r="AL210" s="71">
        <v>0</v>
      </c>
      <c r="AM210" s="71">
        <v>16548245.0494416</v>
      </c>
      <c r="AN210" s="71">
        <v>0</v>
      </c>
      <c r="AO210" s="71">
        <v>0</v>
      </c>
      <c r="AP210" s="71">
        <v>432911654.44656372</v>
      </c>
      <c r="AQ210" s="72"/>
      <c r="AR210" s="71">
        <v>1238</v>
      </c>
      <c r="AS210" s="71">
        <v>63</v>
      </c>
      <c r="AT210" s="71">
        <v>0</v>
      </c>
      <c r="AU210" s="71">
        <v>0</v>
      </c>
      <c r="AV210" s="71">
        <v>0</v>
      </c>
      <c r="AW210" s="71">
        <v>0</v>
      </c>
      <c r="AX210" s="71"/>
      <c r="AY210" s="72"/>
      <c r="AZ210" s="71">
        <v>4392.7000000000007</v>
      </c>
      <c r="BA210" s="71">
        <v>939.4</v>
      </c>
      <c r="BB210" s="71">
        <v>0</v>
      </c>
      <c r="BC210" s="71">
        <v>0</v>
      </c>
      <c r="BD210" s="71">
        <v>0</v>
      </c>
      <c r="BE210" s="71">
        <v>0</v>
      </c>
      <c r="BF210" s="71"/>
      <c r="BG210" s="72"/>
      <c r="BH210" s="71">
        <v>0</v>
      </c>
      <c r="BI210" s="71">
        <v>0</v>
      </c>
      <c r="BJ210" s="71">
        <v>0</v>
      </c>
      <c r="BK210" s="71">
        <v>0</v>
      </c>
      <c r="BL210" s="71">
        <v>18.492000000000001</v>
      </c>
      <c r="BM210" s="71">
        <v>0</v>
      </c>
      <c r="BN210" s="72"/>
      <c r="BO210" s="71">
        <v>0</v>
      </c>
      <c r="BP210" s="71">
        <v>0</v>
      </c>
      <c r="BQ210" s="71">
        <v>0</v>
      </c>
      <c r="BR210" s="71">
        <v>0</v>
      </c>
      <c r="BS210" s="71">
        <v>6</v>
      </c>
      <c r="BT210" s="71">
        <v>0</v>
      </c>
      <c r="BU210"/>
      <c r="BV210" s="70">
        <v>14.596</v>
      </c>
      <c r="BW210" s="70">
        <v>0</v>
      </c>
      <c r="BX210" s="70">
        <v>3.8959999999999999</v>
      </c>
      <c r="BY210" s="70">
        <v>0</v>
      </c>
      <c r="BZ210" s="70">
        <v>0</v>
      </c>
      <c r="CA210" s="70">
        <v>0</v>
      </c>
      <c r="CB210" s="70">
        <v>0</v>
      </c>
      <c r="CC210" s="70">
        <v>0</v>
      </c>
      <c r="CD210" s="70">
        <v>0</v>
      </c>
    </row>
    <row r="211" spans="1:82">
      <c r="A211" s="70" t="s">
        <v>1906</v>
      </c>
      <c r="B211" s="70">
        <v>354</v>
      </c>
      <c r="C211" s="70">
        <v>14</v>
      </c>
      <c r="D211" s="70">
        <v>21</v>
      </c>
      <c r="E211" s="70">
        <v>2017</v>
      </c>
      <c r="F211" s="70" t="s">
        <v>156</v>
      </c>
      <c r="G211" s="70" t="s">
        <v>1892</v>
      </c>
      <c r="H211" s="70" t="s">
        <v>1893</v>
      </c>
      <c r="I211" s="148"/>
      <c r="J211" s="71">
        <v>10.488182296984833</v>
      </c>
      <c r="K211" s="71">
        <v>3.4653567061076278</v>
      </c>
      <c r="L211" s="71">
        <v>5.6463344307241821</v>
      </c>
      <c r="M211" s="71">
        <v>125.3737159018964</v>
      </c>
      <c r="N211" s="71">
        <v>150.66584568099998</v>
      </c>
      <c r="O211" s="71">
        <v>53.02810237867736</v>
      </c>
      <c r="P211" s="71">
        <v>20.108385367204615</v>
      </c>
      <c r="Q211" s="71">
        <v>8.3105996648837195</v>
      </c>
      <c r="R211" s="71">
        <v>0</v>
      </c>
      <c r="S211" s="71">
        <v>23.586107228964</v>
      </c>
      <c r="T211" s="72"/>
      <c r="U211" s="71">
        <v>1784411</v>
      </c>
      <c r="V211" s="71">
        <v>1575</v>
      </c>
      <c r="W211" s="71">
        <v>55</v>
      </c>
      <c r="X211" s="71">
        <v>34131</v>
      </c>
      <c r="Y211" s="71">
        <v>58844</v>
      </c>
      <c r="Z211" s="71">
        <v>31705</v>
      </c>
      <c r="AA211" s="71">
        <v>4165</v>
      </c>
      <c r="AB211" s="71">
        <v>121673</v>
      </c>
      <c r="AC211" s="71">
        <v>0</v>
      </c>
      <c r="AD211" s="71">
        <v>23.586107228964</v>
      </c>
      <c r="AE211" s="72"/>
      <c r="AF211" s="71">
        <v>15507928.51599546</v>
      </c>
      <c r="AG211" s="71">
        <v>2802490.379943084</v>
      </c>
      <c r="AH211" s="71">
        <v>1190033.772103521</v>
      </c>
      <c r="AI211" s="71">
        <v>202082461.10540739</v>
      </c>
      <c r="AJ211" s="71">
        <v>223441610.21514249</v>
      </c>
      <c r="AK211" s="71">
        <v>0</v>
      </c>
      <c r="AL211" s="71">
        <v>0</v>
      </c>
      <c r="AM211" s="71">
        <v>16713840.654930981</v>
      </c>
      <c r="AN211" s="71">
        <v>0</v>
      </c>
      <c r="AO211" s="71">
        <v>0</v>
      </c>
      <c r="AP211" s="71">
        <v>461738364.64352292</v>
      </c>
      <c r="AQ211" s="72"/>
      <c r="AR211" s="71">
        <v>1275</v>
      </c>
      <c r="AS211" s="71">
        <v>66</v>
      </c>
      <c r="AT211" s="71">
        <v>0</v>
      </c>
      <c r="AU211" s="71">
        <v>0</v>
      </c>
      <c r="AV211" s="71">
        <v>0</v>
      </c>
      <c r="AW211" s="71">
        <v>0</v>
      </c>
      <c r="AX211" s="71"/>
      <c r="AY211" s="72"/>
      <c r="AZ211" s="71">
        <v>4533.6000000000004</v>
      </c>
      <c r="BA211" s="71">
        <v>980.19999999999993</v>
      </c>
      <c r="BB211" s="71">
        <v>0</v>
      </c>
      <c r="BC211" s="71">
        <v>0</v>
      </c>
      <c r="BD211" s="71">
        <v>0</v>
      </c>
      <c r="BE211" s="71">
        <v>0</v>
      </c>
      <c r="BF211" s="71"/>
      <c r="BG211" s="72"/>
      <c r="BH211" s="71">
        <v>0</v>
      </c>
      <c r="BI211" s="71">
        <v>0</v>
      </c>
      <c r="BJ211" s="71">
        <v>10.615</v>
      </c>
      <c r="BK211" s="71">
        <v>0</v>
      </c>
      <c r="BL211" s="71">
        <v>17.975000000000001</v>
      </c>
      <c r="BM211" s="71">
        <v>0</v>
      </c>
      <c r="BN211" s="72"/>
      <c r="BO211" s="71">
        <v>0</v>
      </c>
      <c r="BP211" s="71">
        <v>0</v>
      </c>
      <c r="BQ211" s="71">
        <v>1</v>
      </c>
      <c r="BR211" s="71">
        <v>0</v>
      </c>
      <c r="BS211" s="71">
        <v>6</v>
      </c>
      <c r="BT211" s="71">
        <v>0</v>
      </c>
      <c r="BU211"/>
      <c r="BV211" s="70">
        <v>24.856000000000002</v>
      </c>
      <c r="BW211" s="70">
        <v>0</v>
      </c>
      <c r="BX211" s="70">
        <v>3.734</v>
      </c>
      <c r="BY211" s="70">
        <v>0</v>
      </c>
      <c r="BZ211" s="70">
        <v>0</v>
      </c>
      <c r="CA211" s="70">
        <v>0</v>
      </c>
      <c r="CB211" s="70">
        <v>0</v>
      </c>
      <c r="CC211" s="70">
        <v>0</v>
      </c>
      <c r="CD211" s="70">
        <v>0</v>
      </c>
    </row>
    <row r="212" spans="1:82">
      <c r="A212" s="70" t="s">
        <v>1907</v>
      </c>
      <c r="B212" s="70">
        <v>355</v>
      </c>
      <c r="C212" s="70">
        <v>15</v>
      </c>
      <c r="D212" s="70">
        <v>21</v>
      </c>
      <c r="E212" s="70">
        <v>2018</v>
      </c>
      <c r="F212" s="70" t="s">
        <v>183</v>
      </c>
      <c r="G212" s="70" t="s">
        <v>1892</v>
      </c>
      <c r="H212" s="70" t="s">
        <v>1893</v>
      </c>
      <c r="I212" s="148"/>
      <c r="J212" s="71">
        <v>11.347998488205784</v>
      </c>
      <c r="K212" s="71">
        <v>3.2578590873874607</v>
      </c>
      <c r="L212" s="71">
        <v>5.2766691374805772</v>
      </c>
      <c r="M212" s="71">
        <v>124.41774331081092</v>
      </c>
      <c r="N212" s="71">
        <v>146.42950556763546</v>
      </c>
      <c r="O212" s="71">
        <v>52.015408830975758</v>
      </c>
      <c r="P212" s="71">
        <v>19.630988386628172</v>
      </c>
      <c r="Q212" s="71">
        <v>7.8395118999634601</v>
      </c>
      <c r="R212" s="71">
        <v>0</v>
      </c>
      <c r="S212" s="71">
        <v>28.519852900997993</v>
      </c>
      <c r="T212" s="72"/>
      <c r="U212" s="71">
        <v>1950607</v>
      </c>
      <c r="V212" s="71">
        <v>1575</v>
      </c>
      <c r="W212" s="71">
        <v>55</v>
      </c>
      <c r="X212" s="71">
        <v>34131</v>
      </c>
      <c r="Y212" s="71">
        <v>60111</v>
      </c>
      <c r="Z212" s="71">
        <v>31695</v>
      </c>
      <c r="AA212" s="71">
        <v>4107</v>
      </c>
      <c r="AB212" s="71">
        <v>123689</v>
      </c>
      <c r="AC212" s="71">
        <v>0</v>
      </c>
      <c r="AD212" s="71">
        <v>28.519852900997989</v>
      </c>
      <c r="AE212" s="72"/>
      <c r="AF212" s="71">
        <v>16488384.77473807</v>
      </c>
      <c r="AG212" s="71">
        <v>2485607.478772413</v>
      </c>
      <c r="AH212" s="71">
        <v>1133527.653425975</v>
      </c>
      <c r="AI212" s="71">
        <v>193515429.91761681</v>
      </c>
      <c r="AJ212" s="71">
        <v>212959526.98617131</v>
      </c>
      <c r="AK212" s="71">
        <v>0</v>
      </c>
      <c r="AL212" s="71">
        <v>0</v>
      </c>
      <c r="AM212" s="71">
        <v>17025928.232813131</v>
      </c>
      <c r="AN212" s="71">
        <v>0</v>
      </c>
      <c r="AO212" s="71">
        <v>0</v>
      </c>
      <c r="AP212" s="71">
        <v>443608405.04353774</v>
      </c>
      <c r="AQ212" s="72"/>
      <c r="AR212" s="71">
        <v>1356</v>
      </c>
      <c r="AS212" s="71">
        <v>78</v>
      </c>
      <c r="AT212" s="71">
        <v>0</v>
      </c>
      <c r="AU212" s="71">
        <v>0</v>
      </c>
      <c r="AV212" s="71">
        <v>0</v>
      </c>
      <c r="AW212" s="71">
        <v>0</v>
      </c>
      <c r="AX212" s="71"/>
      <c r="AY212" s="72"/>
      <c r="AZ212" s="71">
        <v>4874.0000000000018</v>
      </c>
      <c r="BA212" s="71">
        <v>1197</v>
      </c>
      <c r="BB212" s="71">
        <v>0</v>
      </c>
      <c r="BC212" s="71">
        <v>0</v>
      </c>
      <c r="BD212" s="71">
        <v>0</v>
      </c>
      <c r="BE212" s="71">
        <v>0</v>
      </c>
      <c r="BF212" s="71"/>
      <c r="BG212" s="72"/>
      <c r="BH212" s="71">
        <v>0</v>
      </c>
      <c r="BI212" s="71">
        <v>0</v>
      </c>
      <c r="BJ212" s="71">
        <v>10.788</v>
      </c>
      <c r="BK212" s="71">
        <v>0</v>
      </c>
      <c r="BL212" s="71">
        <v>19.329999999999998</v>
      </c>
      <c r="BM212" s="71">
        <v>0</v>
      </c>
      <c r="BN212" s="72"/>
      <c r="BO212" s="71">
        <v>0</v>
      </c>
      <c r="BP212" s="71">
        <v>0</v>
      </c>
      <c r="BQ212" s="71">
        <v>1</v>
      </c>
      <c r="BR212" s="71">
        <v>0</v>
      </c>
      <c r="BS212" s="71">
        <v>6</v>
      </c>
      <c r="BT212" s="71">
        <v>0</v>
      </c>
      <c r="BU212"/>
      <c r="BV212" s="70">
        <v>24.849</v>
      </c>
      <c r="BW212" s="70">
        <v>0</v>
      </c>
      <c r="BX212" s="70">
        <v>5.2690000000000001</v>
      </c>
      <c r="BY212" s="70">
        <v>0</v>
      </c>
      <c r="BZ212" s="70">
        <v>0</v>
      </c>
      <c r="CA212" s="70">
        <v>0</v>
      </c>
      <c r="CB212" s="70">
        <v>0</v>
      </c>
      <c r="CC212" s="70">
        <v>0</v>
      </c>
      <c r="CD212" s="70">
        <v>0</v>
      </c>
    </row>
    <row r="213" spans="1:82">
      <c r="A213" s="70" t="s">
        <v>1908</v>
      </c>
      <c r="B213" s="70">
        <v>356</v>
      </c>
      <c r="C213" s="70">
        <v>16</v>
      </c>
      <c r="D213" s="70">
        <v>21</v>
      </c>
      <c r="E213" s="70">
        <v>2019</v>
      </c>
      <c r="F213" s="70" t="s">
        <v>158</v>
      </c>
      <c r="G213" s="70" t="s">
        <v>1892</v>
      </c>
      <c r="H213" s="70" t="s">
        <v>1893</v>
      </c>
      <c r="I213" s="148"/>
      <c r="J213" s="71">
        <v>10.068439519413449</v>
      </c>
      <c r="K213" s="71">
        <v>2.950191536858807</v>
      </c>
      <c r="L213" s="71">
        <v>5.3502128248609875</v>
      </c>
      <c r="M213" s="71">
        <v>120.37971282430672</v>
      </c>
      <c r="N213" s="71">
        <v>139.54984119521032</v>
      </c>
      <c r="O213" s="71">
        <v>50.635154495756282</v>
      </c>
      <c r="P213" s="71">
        <v>19.215571722964828</v>
      </c>
      <c r="Q213" s="71">
        <v>7.7242681803192701</v>
      </c>
      <c r="R213" s="71">
        <v>0</v>
      </c>
      <c r="S213" s="71">
        <v>30.757850398620441</v>
      </c>
      <c r="T213" s="72"/>
      <c r="U213" s="71">
        <v>1809644</v>
      </c>
      <c r="V213" s="71">
        <v>1575</v>
      </c>
      <c r="W213" s="71">
        <v>55</v>
      </c>
      <c r="X213" s="71">
        <v>34131</v>
      </c>
      <c r="Y213" s="71">
        <v>61163</v>
      </c>
      <c r="Z213" s="71">
        <v>31701</v>
      </c>
      <c r="AA213" s="71">
        <v>3990</v>
      </c>
      <c r="AB213" s="71">
        <v>125170</v>
      </c>
      <c r="AC213" s="71">
        <v>0</v>
      </c>
      <c r="AD213" s="71">
        <v>30.757850398620441</v>
      </c>
      <c r="AE213" s="72"/>
      <c r="AF213" s="71">
        <v>15390201.31222439</v>
      </c>
      <c r="AG213" s="71">
        <v>2397449.5681776842</v>
      </c>
      <c r="AH213" s="71">
        <v>1204912.2398127471</v>
      </c>
      <c r="AI213" s="71">
        <v>195387565.50299609</v>
      </c>
      <c r="AJ213" s="71">
        <v>210518483.9529078</v>
      </c>
      <c r="AK213" s="71">
        <v>0</v>
      </c>
      <c r="AL213" s="71">
        <v>0</v>
      </c>
      <c r="AM213" s="71">
        <v>17047211.720744491</v>
      </c>
      <c r="AN213" s="71">
        <v>0</v>
      </c>
      <c r="AO213" s="71">
        <v>0</v>
      </c>
      <c r="AP213" s="71">
        <v>441945824.2968632</v>
      </c>
      <c r="AQ213" s="72"/>
      <c r="AR213" s="71">
        <v>1427</v>
      </c>
      <c r="AS213" s="71">
        <v>84</v>
      </c>
      <c r="AT213" s="71">
        <v>0</v>
      </c>
      <c r="AU213" s="71">
        <v>0</v>
      </c>
      <c r="AV213" s="71">
        <v>0</v>
      </c>
      <c r="AW213" s="71">
        <v>0</v>
      </c>
      <c r="AX213" s="71"/>
      <c r="AY213" s="72"/>
      <c r="AZ213" s="71">
        <v>5161.5000000000018</v>
      </c>
      <c r="BA213" s="71">
        <v>1571</v>
      </c>
      <c r="BB213" s="71">
        <v>0</v>
      </c>
      <c r="BC213" s="71">
        <v>0</v>
      </c>
      <c r="BD213" s="71">
        <v>0</v>
      </c>
      <c r="BE213" s="71">
        <v>0</v>
      </c>
      <c r="BF213" s="71"/>
      <c r="BG213" s="72"/>
      <c r="BH213" s="71">
        <v>0</v>
      </c>
      <c r="BI213" s="71">
        <v>0</v>
      </c>
      <c r="BJ213" s="71">
        <v>10.804</v>
      </c>
      <c r="BK213" s="71">
        <v>0</v>
      </c>
      <c r="BL213" s="71">
        <v>14.625</v>
      </c>
      <c r="BM213" s="71">
        <v>0</v>
      </c>
      <c r="BN213" s="72"/>
      <c r="BO213" s="71">
        <v>0</v>
      </c>
      <c r="BP213" s="71">
        <v>0</v>
      </c>
      <c r="BQ213" s="71">
        <v>1</v>
      </c>
      <c r="BR213" s="71">
        <v>0</v>
      </c>
      <c r="BS213" s="71">
        <v>5</v>
      </c>
      <c r="BT213" s="71">
        <v>0</v>
      </c>
      <c r="BU213"/>
      <c r="BV213" s="70">
        <v>22.105</v>
      </c>
      <c r="BW213" s="70">
        <v>0</v>
      </c>
      <c r="BX213" s="70">
        <v>3.3239999999999998</v>
      </c>
      <c r="BY213" s="70">
        <v>0</v>
      </c>
      <c r="BZ213" s="70">
        <v>0</v>
      </c>
      <c r="CA213" s="70">
        <v>0</v>
      </c>
      <c r="CB213" s="70">
        <v>0</v>
      </c>
      <c r="CC213" s="70">
        <v>0</v>
      </c>
      <c r="CD213" s="70">
        <v>0</v>
      </c>
    </row>
    <row r="214" spans="1:82">
      <c r="A214" s="70" t="s">
        <v>1909</v>
      </c>
      <c r="B214" s="70">
        <v>357</v>
      </c>
      <c r="C214" s="70">
        <v>17</v>
      </c>
      <c r="D214" s="70">
        <v>21</v>
      </c>
      <c r="E214" s="70">
        <v>2020</v>
      </c>
      <c r="F214" s="70" t="s">
        <v>159</v>
      </c>
      <c r="G214" s="70" t="s">
        <v>1892</v>
      </c>
      <c r="H214" s="70" t="s">
        <v>1893</v>
      </c>
      <c r="I214" s="148"/>
      <c r="J214" s="71">
        <v>8.3657049738084126</v>
      </c>
      <c r="K214" s="71">
        <v>3.134973091964377</v>
      </c>
      <c r="L214" s="71">
        <v>1.8224574134010871</v>
      </c>
      <c r="M214" s="71">
        <v>103.59091923634995</v>
      </c>
      <c r="N214" s="71">
        <v>142.94537694515415</v>
      </c>
      <c r="O214" s="71">
        <v>44.67422931529449</v>
      </c>
      <c r="P214" s="71">
        <v>18.006033293160865</v>
      </c>
      <c r="Q214" s="71">
        <v>7.4798752918337703</v>
      </c>
      <c r="R214" s="71">
        <v>0</v>
      </c>
      <c r="S214" s="71">
        <v>7.9882606620131007</v>
      </c>
      <c r="T214" s="72"/>
      <c r="U214" s="71">
        <v>1651400</v>
      </c>
      <c r="V214" s="71">
        <v>1659</v>
      </c>
      <c r="W214" s="71">
        <v>23</v>
      </c>
      <c r="X214" s="71">
        <v>33654</v>
      </c>
      <c r="Y214" s="71">
        <v>62339</v>
      </c>
      <c r="Z214" s="71">
        <v>31923</v>
      </c>
      <c r="AA214" s="71">
        <v>3974</v>
      </c>
      <c r="AB214" s="71">
        <v>126862</v>
      </c>
      <c r="AC214" s="71">
        <v>0</v>
      </c>
      <c r="AD214" s="71">
        <v>7.9882606620131007</v>
      </c>
      <c r="AE214" s="72"/>
      <c r="AF214" s="71">
        <v>13156534.49275925</v>
      </c>
      <c r="AG214" s="71">
        <v>2398458.740976267</v>
      </c>
      <c r="AH214" s="71">
        <v>426326.18935375661</v>
      </c>
      <c r="AI214" s="71">
        <v>170746812.68798646</v>
      </c>
      <c r="AJ214" s="71">
        <v>221328519.13818371</v>
      </c>
      <c r="AK214" s="71"/>
      <c r="AL214" s="71"/>
      <c r="AM214" s="71">
        <v>16556900.466217304</v>
      </c>
      <c r="AN214" s="71"/>
      <c r="AO214" s="71"/>
      <c r="AP214" s="71">
        <v>424613551.71547675</v>
      </c>
      <c r="AQ214" s="72"/>
      <c r="AR214" s="71">
        <v>1517</v>
      </c>
      <c r="AS214" s="71">
        <v>85</v>
      </c>
      <c r="AT214" s="71">
        <v>0</v>
      </c>
      <c r="AU214" s="71">
        <v>0</v>
      </c>
      <c r="AV214" s="71">
        <v>0</v>
      </c>
      <c r="AW214" s="71">
        <v>0</v>
      </c>
      <c r="AX214" s="71"/>
      <c r="AY214" s="72"/>
      <c r="AZ214" s="71">
        <v>5542.6000000000067</v>
      </c>
      <c r="BA214" s="71">
        <v>1602.8</v>
      </c>
      <c r="BB214" s="71">
        <v>0</v>
      </c>
      <c r="BC214" s="71">
        <v>0</v>
      </c>
      <c r="BD214" s="71">
        <v>0</v>
      </c>
      <c r="BE214" s="71">
        <v>0</v>
      </c>
      <c r="BF214" s="71"/>
      <c r="BG214" s="72"/>
      <c r="BH214" s="71">
        <v>0</v>
      </c>
      <c r="BI214" s="71">
        <v>0</v>
      </c>
      <c r="BJ214" s="71">
        <v>9.4819999999999993</v>
      </c>
      <c r="BK214" s="71">
        <v>0</v>
      </c>
      <c r="BL214" s="71">
        <v>9.1039999999999992</v>
      </c>
      <c r="BM214" s="71">
        <v>0</v>
      </c>
      <c r="BN214" s="72"/>
      <c r="BO214" s="71">
        <v>0</v>
      </c>
      <c r="BP214" s="71">
        <v>0</v>
      </c>
      <c r="BQ214" s="71">
        <v>1</v>
      </c>
      <c r="BR214" s="71">
        <v>0</v>
      </c>
      <c r="BS214" s="71">
        <v>3</v>
      </c>
      <c r="BT214" s="71">
        <v>0</v>
      </c>
      <c r="BU214"/>
      <c r="BV214" s="70">
        <v>18.585999999999999</v>
      </c>
      <c r="BW214" s="70">
        <v>0</v>
      </c>
      <c r="BX214" s="70">
        <v>0</v>
      </c>
      <c r="BY214" s="70">
        <v>0</v>
      </c>
      <c r="BZ214" s="70">
        <v>0</v>
      </c>
      <c r="CA214" s="70">
        <v>0</v>
      </c>
      <c r="CB214" s="70">
        <v>0</v>
      </c>
      <c r="CC214" s="70">
        <v>0</v>
      </c>
      <c r="CD214" s="70">
        <v>0</v>
      </c>
    </row>
    <row r="215" spans="1:82">
      <c r="A215" s="70" t="s">
        <v>1910</v>
      </c>
      <c r="B215" s="70">
        <v>357</v>
      </c>
      <c r="C215" s="70">
        <v>18</v>
      </c>
      <c r="D215" s="70">
        <v>21</v>
      </c>
      <c r="E215" s="70">
        <v>2021</v>
      </c>
      <c r="F215" s="70" t="s">
        <v>160</v>
      </c>
      <c r="G215" s="70" t="s">
        <v>1892</v>
      </c>
      <c r="H215" s="70" t="s">
        <v>1893</v>
      </c>
      <c r="I215" s="148"/>
      <c r="J215" s="71">
        <v>9.6551523353356572</v>
      </c>
      <c r="K215" s="71">
        <v>3.5906292663537021</v>
      </c>
      <c r="L215" s="71">
        <v>1.9588892071217143</v>
      </c>
      <c r="M215" s="71">
        <v>113.30485075827171</v>
      </c>
      <c r="N215" s="71">
        <v>145.5974049068551</v>
      </c>
      <c r="O215" s="71">
        <v>43.883772424092058</v>
      </c>
      <c r="P215" s="71">
        <v>18.335522671823878</v>
      </c>
      <c r="Q215" s="71">
        <v>7.46140522853314</v>
      </c>
      <c r="R215" s="71">
        <v>0</v>
      </c>
      <c r="S215" s="71">
        <v>9.0318269218086691</v>
      </c>
      <c r="T215" s="72"/>
      <c r="U215" s="71">
        <v>1880242</v>
      </c>
      <c r="V215" s="71">
        <v>1659</v>
      </c>
      <c r="W215" s="71">
        <v>23</v>
      </c>
      <c r="X215" s="71">
        <v>33654</v>
      </c>
      <c r="Y215" s="71">
        <v>62992</v>
      </c>
      <c r="Z215" s="71">
        <v>32288</v>
      </c>
      <c r="AA215" s="71">
        <v>3946</v>
      </c>
      <c r="AB215" s="71">
        <v>127792</v>
      </c>
      <c r="AC215" s="71">
        <v>0</v>
      </c>
      <c r="AD215" s="71">
        <v>9.0318269218086691</v>
      </c>
      <c r="AE215" s="72"/>
      <c r="AF215" s="71">
        <v>14936986.312047977</v>
      </c>
      <c r="AG215" s="71">
        <v>2752924.4358516498</v>
      </c>
      <c r="AH215" s="71">
        <v>436007.76614737342</v>
      </c>
      <c r="AI215" s="71">
        <v>184593563.70484802</v>
      </c>
      <c r="AJ215" s="71">
        <v>215553314.28858551</v>
      </c>
      <c r="AK215" s="71">
        <v>0</v>
      </c>
      <c r="AL215" s="71">
        <v>0</v>
      </c>
      <c r="AM215" s="71">
        <v>16774474.75073475</v>
      </c>
      <c r="AN215" s="71">
        <v>0</v>
      </c>
      <c r="AO215" s="71">
        <v>0</v>
      </c>
      <c r="AP215" s="71">
        <v>435047271.25821525</v>
      </c>
      <c r="AQ215" s="72"/>
      <c r="AR215" s="71">
        <v>1611</v>
      </c>
      <c r="AS215" s="71">
        <v>85</v>
      </c>
      <c r="AT215" s="71">
        <v>0</v>
      </c>
      <c r="AU215" s="71">
        <v>0</v>
      </c>
      <c r="AV215" s="71">
        <v>0</v>
      </c>
      <c r="AW215" s="71">
        <v>0</v>
      </c>
      <c r="AX215" s="71"/>
      <c r="AY215" s="72"/>
      <c r="AZ215" s="71">
        <v>5969.0000000000073</v>
      </c>
      <c r="BA215" s="71">
        <v>1602.8</v>
      </c>
      <c r="BB215" s="71">
        <v>0</v>
      </c>
      <c r="BC215" s="71">
        <v>0</v>
      </c>
      <c r="BD215" s="71">
        <v>0</v>
      </c>
      <c r="BE215" s="71">
        <v>0</v>
      </c>
      <c r="BF215" s="71"/>
      <c r="BG215" s="72"/>
      <c r="BH215" s="71">
        <v>0</v>
      </c>
      <c r="BI215" s="71">
        <v>0</v>
      </c>
      <c r="BJ215" s="71">
        <v>9.9190000000000005</v>
      </c>
      <c r="BK215" s="71">
        <v>0</v>
      </c>
      <c r="BL215" s="71">
        <v>8.2480000000000011</v>
      </c>
      <c r="BM215" s="71">
        <v>0</v>
      </c>
      <c r="BN215" s="72"/>
      <c r="BO215" s="71">
        <v>0</v>
      </c>
      <c r="BP215" s="71">
        <v>0</v>
      </c>
      <c r="BQ215" s="71">
        <v>1</v>
      </c>
      <c r="BR215" s="71">
        <v>0</v>
      </c>
      <c r="BS215" s="71">
        <v>3</v>
      </c>
      <c r="BT215" s="71">
        <v>0</v>
      </c>
      <c r="BU215"/>
      <c r="BV215" s="70">
        <v>18.167000000000002</v>
      </c>
      <c r="BW215" s="70">
        <v>0</v>
      </c>
      <c r="BX215" s="70">
        <v>0</v>
      </c>
      <c r="BY215" s="70">
        <v>0</v>
      </c>
      <c r="BZ215" s="70">
        <v>0</v>
      </c>
      <c r="CA215" s="70">
        <v>0</v>
      </c>
      <c r="CB215" s="70">
        <v>0</v>
      </c>
      <c r="CC215" s="70">
        <v>0</v>
      </c>
      <c r="CD215" s="70">
        <v>0</v>
      </c>
    </row>
    <row r="216" spans="1:82">
      <c r="A216" s="70" t="s">
        <v>1911</v>
      </c>
      <c r="B216" s="70">
        <v>357</v>
      </c>
      <c r="C216" s="70">
        <v>19</v>
      </c>
      <c r="D216" s="70">
        <v>21</v>
      </c>
      <c r="E216" s="70">
        <v>2022</v>
      </c>
      <c r="F216" s="70" t="s">
        <v>161</v>
      </c>
      <c r="G216" s="1064" t="s">
        <v>1892</v>
      </c>
      <c r="H216" s="70" t="s">
        <v>1893</v>
      </c>
      <c r="I216" s="148"/>
      <c r="J216" s="71">
        <v>10.894631295336609</v>
      </c>
      <c r="K216" s="71">
        <v>3.3892083033086573</v>
      </c>
      <c r="L216" s="71">
        <v>1.7171702918797482</v>
      </c>
      <c r="M216" s="71">
        <v>111.54247750663131</v>
      </c>
      <c r="N216" s="71">
        <v>149.31618156019712</v>
      </c>
      <c r="O216" s="71">
        <v>46.377027399893379</v>
      </c>
      <c r="P216" s="71">
        <v>17.904592780753791</v>
      </c>
      <c r="Q216" s="71">
        <v>7.5493508634234718</v>
      </c>
      <c r="R216" s="71">
        <v>0</v>
      </c>
      <c r="S216" s="71">
        <v>8.1163530502313872</v>
      </c>
      <c r="T216" s="72"/>
      <c r="U216" s="71">
        <v>2550874</v>
      </c>
      <c r="V216" s="71">
        <v>1659</v>
      </c>
      <c r="W216" s="71">
        <v>23</v>
      </c>
      <c r="X216" s="71">
        <v>33654</v>
      </c>
      <c r="Y216" s="71">
        <v>63479</v>
      </c>
      <c r="Z216" s="71">
        <v>32420</v>
      </c>
      <c r="AA216" s="71">
        <v>3912</v>
      </c>
      <c r="AB216" s="71">
        <v>128238</v>
      </c>
      <c r="AC216" s="71">
        <v>0</v>
      </c>
      <c r="AD216" s="71">
        <v>8.1163530502313872</v>
      </c>
      <c r="AE216" s="72"/>
      <c r="AF216" s="71">
        <v>16468059.807155881</v>
      </c>
      <c r="AG216" s="71">
        <v>2781910.2710547745</v>
      </c>
      <c r="AH216" s="71">
        <v>434518.62010093936</v>
      </c>
      <c r="AI216" s="71">
        <v>179564385.59807616</v>
      </c>
      <c r="AJ216" s="71">
        <v>231928040.15830445</v>
      </c>
      <c r="AK216" s="71">
        <v>0</v>
      </c>
      <c r="AL216" s="71">
        <v>0</v>
      </c>
      <c r="AM216" s="71">
        <v>16559025.980179686</v>
      </c>
      <c r="AN216" s="71">
        <v>0</v>
      </c>
      <c r="AO216" s="71">
        <v>0</v>
      </c>
      <c r="AP216" s="71">
        <v>447735940.43487191</v>
      </c>
      <c r="AQ216" s="72"/>
      <c r="AR216" s="71">
        <v>1787</v>
      </c>
      <c r="AS216" s="71">
        <v>85</v>
      </c>
      <c r="AT216" s="71">
        <v>0</v>
      </c>
      <c r="AU216" s="71">
        <v>0</v>
      </c>
      <c r="AV216" s="71">
        <v>0</v>
      </c>
      <c r="AW216" s="71">
        <v>0</v>
      </c>
      <c r="AX216" s="71"/>
      <c r="AY216" s="72"/>
      <c r="AZ216" s="71">
        <v>6696.2000000000062</v>
      </c>
      <c r="BA216" s="71">
        <v>1602.8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1912</v>
      </c>
      <c r="B217" s="70">
        <v>357</v>
      </c>
      <c r="C217" s="70">
        <v>20</v>
      </c>
      <c r="D217" s="70">
        <v>21</v>
      </c>
      <c r="E217" s="70">
        <v>2023</v>
      </c>
      <c r="F217" s="70" t="s">
        <v>1539</v>
      </c>
      <c r="G217" s="1064" t="s">
        <v>1892</v>
      </c>
      <c r="H217" s="70" t="s">
        <v>1893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2114</v>
      </c>
      <c r="AS217" s="71">
        <v>85</v>
      </c>
      <c r="AT217" s="71">
        <v>0</v>
      </c>
      <c r="AU217" s="71">
        <v>0</v>
      </c>
      <c r="AV217" s="71">
        <v>0</v>
      </c>
      <c r="AW217" s="71">
        <v>0</v>
      </c>
      <c r="AX217" s="71"/>
      <c r="AY217" s="72"/>
      <c r="AZ217" s="71">
        <v>7983.5000000000036</v>
      </c>
      <c r="BA217" s="71">
        <v>1602.8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1913</v>
      </c>
      <c r="B218" s="70">
        <v>357</v>
      </c>
      <c r="C218" s="70">
        <v>21</v>
      </c>
      <c r="D218" s="70">
        <v>21</v>
      </c>
      <c r="E218" s="70">
        <v>2024</v>
      </c>
      <c r="F218" s="70" t="s">
        <v>1558</v>
      </c>
      <c r="G218" s="70" t="s">
        <v>1892</v>
      </c>
      <c r="H218" s="70" t="s">
        <v>1893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1914</v>
      </c>
      <c r="B219" s="70">
        <v>1</v>
      </c>
      <c r="C219" s="70">
        <v>1</v>
      </c>
      <c r="D219" s="70">
        <v>1</v>
      </c>
      <c r="E219" s="70">
        <v>1990</v>
      </c>
      <c r="F219" s="70" t="s">
        <v>787</v>
      </c>
      <c r="G219" s="70" t="s">
        <v>1915</v>
      </c>
      <c r="H219" s="70" t="s">
        <v>1916</v>
      </c>
      <c r="I219" s="148" t="s">
        <v>793</v>
      </c>
      <c r="J219" s="71">
        <v>1280.517391180844</v>
      </c>
      <c r="K219" s="71">
        <v>19.99685306837052</v>
      </c>
      <c r="L219" s="71">
        <v>16.81535459104235</v>
      </c>
      <c r="M219" s="71">
        <v>144.91660472471801</v>
      </c>
      <c r="N219" s="71">
        <v>178.47279507533389</v>
      </c>
      <c r="O219" s="71">
        <v>96.464556208058909</v>
      </c>
      <c r="P219" s="71">
        <v>156.46319723500761</v>
      </c>
      <c r="Q219" s="71">
        <v>10.2810882544532</v>
      </c>
      <c r="R219" s="71">
        <v>175.99033815732051</v>
      </c>
      <c r="S219" s="71">
        <v>9.7897576164615145</v>
      </c>
      <c r="T219" s="72"/>
      <c r="U219" s="71">
        <v>30454496</v>
      </c>
      <c r="V219" s="71">
        <v>6152</v>
      </c>
      <c r="W219" s="71">
        <v>183</v>
      </c>
      <c r="X219" s="71">
        <v>45293</v>
      </c>
      <c r="Y219" s="71">
        <v>55032</v>
      </c>
      <c r="Z219" s="71">
        <v>39677</v>
      </c>
      <c r="AA219" s="71">
        <v>37991</v>
      </c>
      <c r="AB219" s="71">
        <v>166930</v>
      </c>
      <c r="AC219" s="71">
        <v>30481843.333333328</v>
      </c>
      <c r="AD219" s="71">
        <v>9.7897576164615145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1917</v>
      </c>
      <c r="B220" s="70">
        <v>2</v>
      </c>
      <c r="C220" s="70">
        <v>2</v>
      </c>
      <c r="D220" s="70">
        <v>1</v>
      </c>
      <c r="E220" s="70">
        <v>2005</v>
      </c>
      <c r="F220" s="70" t="s">
        <v>789</v>
      </c>
      <c r="G220" s="70" t="s">
        <v>1915</v>
      </c>
      <c r="H220" s="70" t="s">
        <v>1916</v>
      </c>
      <c r="I220" s="148"/>
      <c r="J220" s="71">
        <v>1911.300897402077</v>
      </c>
      <c r="K220" s="71">
        <v>16.26508957484771</v>
      </c>
      <c r="L220" s="71">
        <v>19.895825406435218</v>
      </c>
      <c r="M220" s="71">
        <v>261.30419735150628</v>
      </c>
      <c r="N220" s="71">
        <v>260.17729724182658</v>
      </c>
      <c r="O220" s="71">
        <v>151.39735137024351</v>
      </c>
      <c r="P220" s="71">
        <v>134.84361196793759</v>
      </c>
      <c r="Q220" s="71">
        <v>9.01766100817715</v>
      </c>
      <c r="R220" s="71">
        <v>105.8993162140199</v>
      </c>
      <c r="S220" s="71">
        <v>7.7745108560000009</v>
      </c>
      <c r="T220" s="72"/>
      <c r="U220" s="71">
        <v>44409422</v>
      </c>
      <c r="V220" s="71">
        <v>5454</v>
      </c>
      <c r="W220" s="71">
        <v>184</v>
      </c>
      <c r="X220" s="71">
        <v>36493</v>
      </c>
      <c r="Y220" s="71">
        <v>62643</v>
      </c>
      <c r="Z220" s="71">
        <v>72060</v>
      </c>
      <c r="AA220" s="71">
        <v>26815</v>
      </c>
      <c r="AB220" s="71">
        <v>153064</v>
      </c>
      <c r="AC220" s="71">
        <v>18726101.333333328</v>
      </c>
      <c r="AD220" s="71">
        <v>7.7745108560000009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1918</v>
      </c>
      <c r="B221" s="70">
        <v>3</v>
      </c>
      <c r="C221" s="70">
        <v>3</v>
      </c>
      <c r="D221" s="70">
        <v>1</v>
      </c>
      <c r="E221" s="70">
        <v>2006</v>
      </c>
      <c r="F221" s="70" t="s">
        <v>790</v>
      </c>
      <c r="G221" s="70" t="s">
        <v>1915</v>
      </c>
      <c r="H221" s="70" t="s">
        <v>1916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1919</v>
      </c>
      <c r="B222" s="70">
        <v>4</v>
      </c>
      <c r="C222" s="70">
        <v>4</v>
      </c>
      <c r="D222" s="70">
        <v>1</v>
      </c>
      <c r="E222" s="70">
        <v>2007</v>
      </c>
      <c r="F222" s="70" t="s">
        <v>791</v>
      </c>
      <c r="G222" s="70" t="s">
        <v>1915</v>
      </c>
      <c r="H222" s="70" t="s">
        <v>1916</v>
      </c>
      <c r="I222" s="148"/>
      <c r="J222" s="71">
        <v>2203.3445462658142</v>
      </c>
      <c r="K222" s="71">
        <v>15.032952836742909</v>
      </c>
      <c r="L222" s="71">
        <v>12.6106455251069</v>
      </c>
      <c r="M222" s="71">
        <v>268.52202588862878</v>
      </c>
      <c r="N222" s="71">
        <v>248.06864447032649</v>
      </c>
      <c r="O222" s="71">
        <v>148.3837791386411</v>
      </c>
      <c r="P222" s="71">
        <v>132.49839209533181</v>
      </c>
      <c r="Q222" s="71">
        <v>9.3608992147958396</v>
      </c>
      <c r="R222" s="71">
        <v>104.9555144649519</v>
      </c>
      <c r="S222" s="71">
        <v>7.8254639796900012</v>
      </c>
      <c r="T222" s="72"/>
      <c r="U222" s="71">
        <v>62213417</v>
      </c>
      <c r="V222" s="71">
        <v>5075</v>
      </c>
      <c r="W222" s="71">
        <v>219</v>
      </c>
      <c r="X222" s="71">
        <v>43011</v>
      </c>
      <c r="Y222" s="71">
        <v>62879</v>
      </c>
      <c r="Z222" s="71">
        <v>73419</v>
      </c>
      <c r="AA222" s="71">
        <v>25947</v>
      </c>
      <c r="AB222" s="71">
        <v>150488</v>
      </c>
      <c r="AC222" s="71">
        <v>19091721</v>
      </c>
      <c r="AD222" s="71">
        <v>7.8254639796900012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1920</v>
      </c>
      <c r="B223" s="70">
        <v>5</v>
      </c>
      <c r="C223" s="70">
        <v>5</v>
      </c>
      <c r="D223" s="70">
        <v>1</v>
      </c>
      <c r="E223" s="70">
        <v>2008</v>
      </c>
      <c r="F223" s="70" t="s">
        <v>792</v>
      </c>
      <c r="G223" s="70" t="s">
        <v>1915</v>
      </c>
      <c r="H223" s="70" t="s">
        <v>1916</v>
      </c>
      <c r="I223" s="148"/>
      <c r="J223" s="71">
        <v>1805.243544724683</v>
      </c>
      <c r="K223" s="71">
        <v>11.322879034506609</v>
      </c>
      <c r="L223" s="71">
        <v>11.16374728488432</v>
      </c>
      <c r="M223" s="71">
        <v>270.99411712201652</v>
      </c>
      <c r="N223" s="71">
        <v>269.41214196715401</v>
      </c>
      <c r="O223" s="71">
        <v>144.47311123806509</v>
      </c>
      <c r="P223" s="71">
        <v>129.1237596698308</v>
      </c>
      <c r="Q223" s="71">
        <v>9.1388636170091395</v>
      </c>
      <c r="R223" s="71">
        <v>105.27856996857921</v>
      </c>
      <c r="S223" s="71">
        <v>9.6017492606400019</v>
      </c>
      <c r="T223" s="72"/>
      <c r="U223" s="71">
        <v>57922087</v>
      </c>
      <c r="V223" s="71">
        <v>5075</v>
      </c>
      <c r="W223" s="71">
        <v>219</v>
      </c>
      <c r="X223" s="71">
        <v>43011</v>
      </c>
      <c r="Y223" s="71">
        <v>63078</v>
      </c>
      <c r="Z223" s="71">
        <v>73993</v>
      </c>
      <c r="AA223" s="71">
        <v>25315</v>
      </c>
      <c r="AB223" s="71">
        <v>149335</v>
      </c>
      <c r="AC223" s="71">
        <v>19885673.333333328</v>
      </c>
      <c r="AD223" s="71">
        <v>9.6017492606400019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1921</v>
      </c>
      <c r="B224" s="70">
        <v>6</v>
      </c>
      <c r="C224" s="70">
        <v>6</v>
      </c>
      <c r="D224" s="70">
        <v>1</v>
      </c>
      <c r="E224" s="70">
        <v>2009</v>
      </c>
      <c r="F224" s="70" t="s">
        <v>176</v>
      </c>
      <c r="G224" s="70" t="s">
        <v>1915</v>
      </c>
      <c r="H224" s="70" t="s">
        <v>1916</v>
      </c>
      <c r="I224" s="148"/>
      <c r="J224" s="71">
        <v>2032.9955093257779</v>
      </c>
      <c r="K224" s="71">
        <v>13.47780058538623</v>
      </c>
      <c r="L224" s="71">
        <v>7.7390550686208881</v>
      </c>
      <c r="M224" s="71">
        <v>249.7832032618561</v>
      </c>
      <c r="N224" s="71">
        <v>247.08983967645</v>
      </c>
      <c r="O224" s="71">
        <v>147.38160304405491</v>
      </c>
      <c r="P224" s="71">
        <v>121.821594200974</v>
      </c>
      <c r="Q224" s="71">
        <v>8.6512113854019006</v>
      </c>
      <c r="R224" s="71">
        <v>94.735919154005543</v>
      </c>
      <c r="S224" s="71">
        <v>9.6922140509999988</v>
      </c>
      <c r="T224" s="72"/>
      <c r="U224" s="71">
        <v>53965470</v>
      </c>
      <c r="V224" s="71">
        <v>4917</v>
      </c>
      <c r="W224" s="71">
        <v>207</v>
      </c>
      <c r="X224" s="71">
        <v>45582</v>
      </c>
      <c r="Y224" s="71">
        <v>63313</v>
      </c>
      <c r="Z224" s="71">
        <v>74505</v>
      </c>
      <c r="AA224" s="71">
        <v>24519</v>
      </c>
      <c r="AB224" s="71">
        <v>148398</v>
      </c>
      <c r="AC224" s="71">
        <v>17457335.333333328</v>
      </c>
      <c r="AD224" s="71">
        <v>9.6922140509999988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172.226</v>
      </c>
      <c r="BK224" s="71">
        <v>0</v>
      </c>
      <c r="BL224" s="71">
        <v>8.75</v>
      </c>
      <c r="BM224" s="71">
        <v>0</v>
      </c>
      <c r="BN224" s="72"/>
      <c r="BO224" s="71">
        <v>0</v>
      </c>
      <c r="BP224" s="71">
        <v>0</v>
      </c>
      <c r="BQ224" s="71">
        <v>10</v>
      </c>
      <c r="BR224" s="71">
        <v>0</v>
      </c>
      <c r="BS224" s="71">
        <v>2</v>
      </c>
      <c r="BT224" s="71">
        <v>0</v>
      </c>
      <c r="BU224"/>
      <c r="BV224" s="70">
        <v>180.976</v>
      </c>
      <c r="BW224" s="70">
        <v>0</v>
      </c>
      <c r="BX224" s="70">
        <v>0</v>
      </c>
      <c r="BY224" s="70">
        <v>0</v>
      </c>
      <c r="BZ224" s="70">
        <v>0</v>
      </c>
      <c r="CA224" s="70">
        <v>0</v>
      </c>
      <c r="CB224" s="70">
        <v>0</v>
      </c>
      <c r="CC224" s="70">
        <v>0</v>
      </c>
      <c r="CD224" s="70">
        <v>0</v>
      </c>
    </row>
    <row r="225" spans="1:82">
      <c r="A225" s="70" t="s">
        <v>1922</v>
      </c>
      <c r="B225" s="70">
        <v>7</v>
      </c>
      <c r="C225" s="70">
        <v>7</v>
      </c>
      <c r="D225" s="70">
        <v>1</v>
      </c>
      <c r="E225" s="70">
        <v>2010</v>
      </c>
      <c r="F225" s="70" t="s">
        <v>177</v>
      </c>
      <c r="G225" s="70" t="s">
        <v>1915</v>
      </c>
      <c r="H225" s="70" t="s">
        <v>1916</v>
      </c>
      <c r="I225" s="148"/>
      <c r="J225" s="71">
        <v>2103.9949050660921</v>
      </c>
      <c r="K225" s="71">
        <v>11.72978610007681</v>
      </c>
      <c r="L225" s="71">
        <v>7.6401760019548437</v>
      </c>
      <c r="M225" s="71">
        <v>285.12361231804073</v>
      </c>
      <c r="N225" s="71">
        <v>313.41829666685089</v>
      </c>
      <c r="O225" s="71">
        <v>147.8714695233478</v>
      </c>
      <c r="P225" s="71">
        <v>121.8487538203766</v>
      </c>
      <c r="Q225" s="71">
        <v>8.9523930375166607</v>
      </c>
      <c r="R225" s="71">
        <v>99.096606817493281</v>
      </c>
      <c r="S225" s="71">
        <v>8.3512694294499994</v>
      </c>
      <c r="T225" s="72"/>
      <c r="U225" s="71">
        <v>56224454</v>
      </c>
      <c r="V225" s="71">
        <v>4917</v>
      </c>
      <c r="W225" s="71">
        <v>207</v>
      </c>
      <c r="X225" s="71">
        <v>45582</v>
      </c>
      <c r="Y225" s="71">
        <v>63304</v>
      </c>
      <c r="Z225" s="71">
        <v>75100</v>
      </c>
      <c r="AA225" s="71">
        <v>23912</v>
      </c>
      <c r="AB225" s="71">
        <v>147149</v>
      </c>
      <c r="AC225" s="71">
        <v>17305098.333333328</v>
      </c>
      <c r="AD225" s="71">
        <v>8.3512694294499994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168.47200000000001</v>
      </c>
      <c r="BK225" s="71">
        <v>0</v>
      </c>
      <c r="BL225" s="71">
        <v>9.4640000000000004</v>
      </c>
      <c r="BM225" s="71">
        <v>0</v>
      </c>
      <c r="BN225" s="72"/>
      <c r="BO225" s="71">
        <v>0</v>
      </c>
      <c r="BP225" s="71">
        <v>0</v>
      </c>
      <c r="BQ225" s="71">
        <v>9</v>
      </c>
      <c r="BR225" s="71">
        <v>0</v>
      </c>
      <c r="BS225" s="71">
        <v>2</v>
      </c>
      <c r="BT225" s="71">
        <v>0</v>
      </c>
      <c r="BU225"/>
      <c r="BV225" s="70">
        <v>177.93600000000001</v>
      </c>
      <c r="BW225" s="70">
        <v>0</v>
      </c>
      <c r="BX225" s="70">
        <v>0</v>
      </c>
      <c r="BY225" s="70">
        <v>0</v>
      </c>
      <c r="BZ225" s="70">
        <v>0</v>
      </c>
      <c r="CA225" s="70">
        <v>0</v>
      </c>
      <c r="CB225" s="70">
        <v>0</v>
      </c>
      <c r="CC225" s="70">
        <v>0</v>
      </c>
      <c r="CD225" s="70">
        <v>0</v>
      </c>
    </row>
    <row r="226" spans="1:82">
      <c r="A226" s="70" t="s">
        <v>1923</v>
      </c>
      <c r="B226" s="70">
        <v>8</v>
      </c>
      <c r="C226" s="70">
        <v>8</v>
      </c>
      <c r="D226" s="70">
        <v>1</v>
      </c>
      <c r="E226" s="70">
        <v>2011</v>
      </c>
      <c r="F226" s="70" t="s">
        <v>178</v>
      </c>
      <c r="G226" s="70" t="s">
        <v>1915</v>
      </c>
      <c r="H226" s="70" t="s">
        <v>1916</v>
      </c>
      <c r="I226" s="148"/>
      <c r="J226" s="71">
        <v>2071.2664468482549</v>
      </c>
      <c r="K226" s="71">
        <v>13.260407494510471</v>
      </c>
      <c r="L226" s="71">
        <v>8.3233946804891339</v>
      </c>
      <c r="M226" s="71">
        <v>267.11052612043778</v>
      </c>
      <c r="N226" s="71">
        <v>287.89551730701589</v>
      </c>
      <c r="O226" s="71">
        <v>145.94714147087905</v>
      </c>
      <c r="P226" s="71">
        <v>115.71968420764772</v>
      </c>
      <c r="Q226" s="71">
        <v>10.2414269496985</v>
      </c>
      <c r="R226" s="71">
        <v>94.928512572628833</v>
      </c>
      <c r="S226" s="71">
        <v>9.738257710720001</v>
      </c>
      <c r="T226" s="72"/>
      <c r="U226" s="71">
        <v>57105622</v>
      </c>
      <c r="V226" s="71">
        <v>4917</v>
      </c>
      <c r="W226" s="71">
        <v>207</v>
      </c>
      <c r="X226" s="71">
        <v>45582</v>
      </c>
      <c r="Y226" s="71">
        <v>63484</v>
      </c>
      <c r="Z226" s="71">
        <v>75733</v>
      </c>
      <c r="AA226" s="71">
        <v>23385</v>
      </c>
      <c r="AB226" s="71">
        <v>145937</v>
      </c>
      <c r="AC226" s="71">
        <v>16549813.33333333</v>
      </c>
      <c r="AD226" s="71">
        <v>9.738257710720001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190.72300000000001</v>
      </c>
      <c r="BK226" s="71">
        <v>0</v>
      </c>
      <c r="BL226" s="71">
        <v>4.5220000000000002</v>
      </c>
      <c r="BM226" s="71">
        <v>0</v>
      </c>
      <c r="BN226" s="72"/>
      <c r="BO226" s="71">
        <v>0</v>
      </c>
      <c r="BP226" s="71">
        <v>0</v>
      </c>
      <c r="BQ226" s="71">
        <v>8</v>
      </c>
      <c r="BR226" s="71">
        <v>0</v>
      </c>
      <c r="BS226" s="71">
        <v>2</v>
      </c>
      <c r="BT226" s="71">
        <v>0</v>
      </c>
      <c r="BU226"/>
      <c r="BV226" s="70">
        <v>195.245</v>
      </c>
      <c r="BW226" s="70">
        <v>0</v>
      </c>
      <c r="BX226" s="70">
        <v>0</v>
      </c>
      <c r="BY226" s="70">
        <v>0</v>
      </c>
      <c r="BZ226" s="70">
        <v>0</v>
      </c>
      <c r="CA226" s="70">
        <v>0</v>
      </c>
      <c r="CB226" s="70">
        <v>0</v>
      </c>
      <c r="CC226" s="70">
        <v>0</v>
      </c>
      <c r="CD226" s="70">
        <v>0</v>
      </c>
    </row>
    <row r="227" spans="1:82">
      <c r="A227" s="70" t="s">
        <v>1924</v>
      </c>
      <c r="B227" s="70">
        <v>9</v>
      </c>
      <c r="C227" s="70">
        <v>9</v>
      </c>
      <c r="D227" s="70">
        <v>1</v>
      </c>
      <c r="E227" s="70">
        <v>2012</v>
      </c>
      <c r="F227" s="70" t="s">
        <v>179</v>
      </c>
      <c r="G227" s="70" t="s">
        <v>1915</v>
      </c>
      <c r="H227" s="70" t="s">
        <v>1916</v>
      </c>
      <c r="I227" s="148"/>
      <c r="J227" s="71">
        <v>2167.0897409217491</v>
      </c>
      <c r="K227" s="71">
        <v>12.287470854258361</v>
      </c>
      <c r="L227" s="71">
        <v>8.6093899107591856</v>
      </c>
      <c r="M227" s="71">
        <v>292.88408315852729</v>
      </c>
      <c r="N227" s="71">
        <v>282.55726517263389</v>
      </c>
      <c r="O227" s="71">
        <v>146.28999185840854</v>
      </c>
      <c r="P227" s="71">
        <v>114.57653830034245</v>
      </c>
      <c r="Q227" s="71">
        <v>11.125884081133</v>
      </c>
      <c r="R227" s="71">
        <v>96.086324828151604</v>
      </c>
      <c r="S227" s="71">
        <v>9.4726815843200001</v>
      </c>
      <c r="T227" s="72"/>
      <c r="U227" s="71">
        <v>56418343</v>
      </c>
      <c r="V227" s="71">
        <v>4917</v>
      </c>
      <c r="W227" s="71">
        <v>207</v>
      </c>
      <c r="X227" s="71">
        <v>45582</v>
      </c>
      <c r="Y227" s="71">
        <v>64799</v>
      </c>
      <c r="Z227" s="71">
        <v>76513</v>
      </c>
      <c r="AA227" s="71">
        <v>23023</v>
      </c>
      <c r="AB227" s="71">
        <v>145921</v>
      </c>
      <c r="AC227" s="71">
        <v>16317784.33333333</v>
      </c>
      <c r="AD227" s="71">
        <v>9.4726815843200001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194.654</v>
      </c>
      <c r="BK227" s="71">
        <v>0</v>
      </c>
      <c r="BL227" s="71">
        <v>17.841000000000001</v>
      </c>
      <c r="BM227" s="71">
        <v>0</v>
      </c>
      <c r="BN227" s="72"/>
      <c r="BO227" s="71">
        <v>0</v>
      </c>
      <c r="BP227" s="71">
        <v>0</v>
      </c>
      <c r="BQ227" s="71">
        <v>10</v>
      </c>
      <c r="BR227" s="71">
        <v>0</v>
      </c>
      <c r="BS227" s="71">
        <v>3</v>
      </c>
      <c r="BT227" s="71">
        <v>0</v>
      </c>
      <c r="BU227"/>
      <c r="BV227" s="70">
        <v>204.30099999999999</v>
      </c>
      <c r="BW227" s="70">
        <v>0</v>
      </c>
      <c r="BX227" s="70">
        <v>8.1940000000000008</v>
      </c>
      <c r="BY227" s="70">
        <v>0</v>
      </c>
      <c r="BZ227" s="70">
        <v>0</v>
      </c>
      <c r="CA227" s="70">
        <v>0</v>
      </c>
      <c r="CB227" s="70">
        <v>0</v>
      </c>
      <c r="CC227" s="70">
        <v>0</v>
      </c>
      <c r="CD227" s="70">
        <v>0</v>
      </c>
    </row>
    <row r="228" spans="1:82">
      <c r="A228" s="70" t="s">
        <v>1925</v>
      </c>
      <c r="B228" s="70">
        <v>10</v>
      </c>
      <c r="C228" s="70">
        <v>10</v>
      </c>
      <c r="D228" s="70">
        <v>1</v>
      </c>
      <c r="E228" s="70">
        <v>2013</v>
      </c>
      <c r="F228" s="70" t="s">
        <v>180</v>
      </c>
      <c r="G228" s="70" t="s">
        <v>1915</v>
      </c>
      <c r="H228" s="70" t="s">
        <v>1916</v>
      </c>
      <c r="I228" s="148"/>
      <c r="J228" s="71">
        <v>2187.0962519008099</v>
      </c>
      <c r="K228" s="71">
        <v>9.9686459237325149</v>
      </c>
      <c r="L228" s="71">
        <v>7.7668559331659814</v>
      </c>
      <c r="M228" s="71">
        <v>286.19540852347848</v>
      </c>
      <c r="N228" s="71">
        <v>271.30866872266807</v>
      </c>
      <c r="O228" s="71">
        <v>141.16317331586475</v>
      </c>
      <c r="P228" s="71">
        <v>112.76534512753661</v>
      </c>
      <c r="Q228" s="71">
        <v>11.2114315326133</v>
      </c>
      <c r="R228" s="71">
        <v>98.576467013238997</v>
      </c>
      <c r="S228" s="71">
        <v>30.356938615840001</v>
      </c>
      <c r="T228" s="72"/>
      <c r="U228" s="71">
        <v>56972201</v>
      </c>
      <c r="V228" s="71">
        <v>4917</v>
      </c>
      <c r="W228" s="71">
        <v>207</v>
      </c>
      <c r="X228" s="71">
        <v>45582</v>
      </c>
      <c r="Y228" s="71">
        <v>64477</v>
      </c>
      <c r="Z228" s="71">
        <v>77128</v>
      </c>
      <c r="AA228" s="71">
        <v>22574</v>
      </c>
      <c r="AB228" s="71">
        <v>144935</v>
      </c>
      <c r="AC228" s="71">
        <v>16341199.33333333</v>
      </c>
      <c r="AD228" s="71">
        <v>30.356938615840001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214.209</v>
      </c>
      <c r="BK228" s="71">
        <v>0</v>
      </c>
      <c r="BL228" s="71">
        <v>24.091000000000001</v>
      </c>
      <c r="BM228" s="71">
        <v>0</v>
      </c>
      <c r="BN228" s="72"/>
      <c r="BO228" s="71">
        <v>0</v>
      </c>
      <c r="BP228" s="71">
        <v>0</v>
      </c>
      <c r="BQ228" s="71">
        <v>10</v>
      </c>
      <c r="BR228" s="71">
        <v>0</v>
      </c>
      <c r="BS228" s="71">
        <v>4</v>
      </c>
      <c r="BT228" s="71">
        <v>0</v>
      </c>
      <c r="BU228"/>
      <c r="BV228" s="70">
        <v>229.68</v>
      </c>
      <c r="BW228" s="70">
        <v>0</v>
      </c>
      <c r="BX228" s="70">
        <v>8.6199999999999992</v>
      </c>
      <c r="BY228" s="70">
        <v>0</v>
      </c>
      <c r="BZ228" s="70">
        <v>0</v>
      </c>
      <c r="CA228" s="70">
        <v>0</v>
      </c>
      <c r="CB228" s="70">
        <v>0</v>
      </c>
      <c r="CC228" s="70">
        <v>0</v>
      </c>
      <c r="CD228" s="70">
        <v>0</v>
      </c>
    </row>
    <row r="229" spans="1:82">
      <c r="A229" s="70" t="s">
        <v>1926</v>
      </c>
      <c r="B229" s="70">
        <v>11</v>
      </c>
      <c r="C229" s="70">
        <v>11</v>
      </c>
      <c r="D229" s="70">
        <v>1</v>
      </c>
      <c r="E229" s="70">
        <v>2014</v>
      </c>
      <c r="F229" s="70" t="s">
        <v>181</v>
      </c>
      <c r="G229" s="70" t="s">
        <v>1915</v>
      </c>
      <c r="H229" s="70" t="s">
        <v>1916</v>
      </c>
      <c r="I229" s="148"/>
      <c r="J229" s="71">
        <v>1978.275761217815</v>
      </c>
      <c r="K229" s="71">
        <v>9.3902498088697719</v>
      </c>
      <c r="L229" s="71">
        <v>6.0178348191567554</v>
      </c>
      <c r="M229" s="71">
        <v>270.39655695581888</v>
      </c>
      <c r="N229" s="71">
        <v>258.46641668154558</v>
      </c>
      <c r="O229" s="71">
        <v>135.23403364152955</v>
      </c>
      <c r="P229" s="71">
        <v>111.77478484456313</v>
      </c>
      <c r="Q229" s="71">
        <v>10.651386256463001</v>
      </c>
      <c r="R229" s="71">
        <v>92.93102076295537</v>
      </c>
      <c r="S229" s="71">
        <v>0</v>
      </c>
      <c r="T229" s="72"/>
      <c r="U229" s="71">
        <v>57866788</v>
      </c>
      <c r="V229" s="71">
        <v>3831</v>
      </c>
      <c r="W229" s="71">
        <v>231</v>
      </c>
      <c r="X229" s="71">
        <v>44816</v>
      </c>
      <c r="Y229" s="71">
        <v>64488</v>
      </c>
      <c r="Z229" s="71">
        <v>77821</v>
      </c>
      <c r="AA229" s="71">
        <v>22260</v>
      </c>
      <c r="AB229" s="71">
        <v>143516</v>
      </c>
      <c r="AC229" s="71">
        <v>15453783.66666667</v>
      </c>
      <c r="AD229" s="71">
        <v>0</v>
      </c>
      <c r="AE229" s="72"/>
      <c r="AF229" s="71"/>
      <c r="AG229" s="71"/>
      <c r="AH229" s="71"/>
      <c r="AI229" s="71"/>
      <c r="AJ229" s="71"/>
      <c r="AK229" s="71"/>
      <c r="AL229" s="71"/>
      <c r="AM229" s="71"/>
      <c r="AN229" s="71"/>
      <c r="AO229" s="71"/>
      <c r="AP229" s="71"/>
      <c r="AQ229" s="72"/>
      <c r="AR229" s="71">
        <v>3356</v>
      </c>
      <c r="AS229" s="71">
        <v>655</v>
      </c>
      <c r="AT229" s="71">
        <v>0</v>
      </c>
      <c r="AU229" s="71">
        <v>0</v>
      </c>
      <c r="AV229" s="71">
        <v>0</v>
      </c>
      <c r="AW229" s="71">
        <v>0</v>
      </c>
      <c r="AX229" s="71"/>
      <c r="AY229" s="72"/>
      <c r="AZ229" s="71">
        <v>14307.519</v>
      </c>
      <c r="BA229" s="71">
        <v>31990.75</v>
      </c>
      <c r="BB229" s="71">
        <v>0</v>
      </c>
      <c r="BC229" s="71">
        <v>0</v>
      </c>
      <c r="BD229" s="71">
        <v>0</v>
      </c>
      <c r="BE229" s="71">
        <v>0</v>
      </c>
      <c r="BF229" s="71"/>
      <c r="BG229" s="72"/>
      <c r="BH229" s="71">
        <v>0</v>
      </c>
      <c r="BI229" s="71">
        <v>0</v>
      </c>
      <c r="BJ229" s="71">
        <v>217.227</v>
      </c>
      <c r="BK229" s="71">
        <v>0</v>
      </c>
      <c r="BL229" s="71">
        <v>23.952999999999996</v>
      </c>
      <c r="BM229" s="71">
        <v>0</v>
      </c>
      <c r="BN229" s="72"/>
      <c r="BO229" s="71">
        <v>0</v>
      </c>
      <c r="BP229" s="71">
        <v>0</v>
      </c>
      <c r="BQ229" s="71">
        <v>10</v>
      </c>
      <c r="BR229" s="71">
        <v>0</v>
      </c>
      <c r="BS229" s="71">
        <v>4</v>
      </c>
      <c r="BT229" s="71">
        <v>0</v>
      </c>
      <c r="BU229"/>
      <c r="BV229" s="70">
        <v>232.249</v>
      </c>
      <c r="BW229" s="70">
        <v>0</v>
      </c>
      <c r="BX229" s="70">
        <v>8.9309999999999992</v>
      </c>
      <c r="BY229" s="70">
        <v>0</v>
      </c>
      <c r="BZ229" s="70">
        <v>0</v>
      </c>
      <c r="CA229" s="70">
        <v>0</v>
      </c>
      <c r="CB229" s="70">
        <v>0</v>
      </c>
      <c r="CC229" s="70">
        <v>0</v>
      </c>
      <c r="CD229" s="70">
        <v>0</v>
      </c>
    </row>
    <row r="230" spans="1:82">
      <c r="A230" s="70" t="s">
        <v>1927</v>
      </c>
      <c r="B230" s="70">
        <v>12</v>
      </c>
      <c r="C230" s="70">
        <v>12</v>
      </c>
      <c r="D230" s="70">
        <v>1</v>
      </c>
      <c r="E230" s="70">
        <v>2015</v>
      </c>
      <c r="F230" s="70" t="s">
        <v>182</v>
      </c>
      <c r="G230" s="70" t="s">
        <v>1915</v>
      </c>
      <c r="H230" s="70" t="s">
        <v>1916</v>
      </c>
      <c r="I230" s="148"/>
      <c r="J230" s="71">
        <v>1723.4358196504079</v>
      </c>
      <c r="K230" s="71">
        <v>9.0378321374486941</v>
      </c>
      <c r="L230" s="71">
        <v>6.4322889797602647</v>
      </c>
      <c r="M230" s="71">
        <v>261.5453233346073</v>
      </c>
      <c r="N230" s="71">
        <v>238.26002300384161</v>
      </c>
      <c r="O230" s="71">
        <v>134.21346465559151</v>
      </c>
      <c r="P230" s="71">
        <v>110.9082871779037</v>
      </c>
      <c r="Q230" s="71">
        <v>10.3504432920924</v>
      </c>
      <c r="R230" s="71">
        <v>88.609537850894142</v>
      </c>
      <c r="S230" s="71">
        <v>15.22329215277</v>
      </c>
      <c r="T230" s="72"/>
      <c r="U230" s="71">
        <v>55124242</v>
      </c>
      <c r="V230" s="71">
        <v>3831</v>
      </c>
      <c r="W230" s="71">
        <v>231</v>
      </c>
      <c r="X230" s="71">
        <v>44816</v>
      </c>
      <c r="Y230" s="71">
        <v>64801</v>
      </c>
      <c r="Z230" s="71">
        <v>77977</v>
      </c>
      <c r="AA230" s="71">
        <v>22070</v>
      </c>
      <c r="AB230" s="71">
        <v>142462</v>
      </c>
      <c r="AC230" s="71">
        <v>15146354.66666667</v>
      </c>
      <c r="AD230" s="71">
        <v>15.22329215277</v>
      </c>
      <c r="AE230" s="72"/>
      <c r="AF230" s="71">
        <v>486031788.26392961</v>
      </c>
      <c r="AG230" s="71">
        <v>6339129.632778191</v>
      </c>
      <c r="AH230" s="71">
        <v>1408337.419278881</v>
      </c>
      <c r="AI230" s="71">
        <v>287874009.71793759</v>
      </c>
      <c r="AJ230" s="71">
        <v>293438712.43800431</v>
      </c>
      <c r="AK230" s="71">
        <v>0</v>
      </c>
      <c r="AL230" s="71">
        <v>0</v>
      </c>
      <c r="AM230" s="71">
        <v>19523819.494386371</v>
      </c>
      <c r="AN230" s="71">
        <v>0</v>
      </c>
      <c r="AO230" s="71">
        <v>0</v>
      </c>
      <c r="AP230" s="71">
        <v>1094615796.966315</v>
      </c>
      <c r="AQ230" s="72"/>
      <c r="AR230" s="71">
        <v>3615</v>
      </c>
      <c r="AS230" s="71">
        <v>861</v>
      </c>
      <c r="AT230" s="71">
        <v>0</v>
      </c>
      <c r="AU230" s="71">
        <v>0</v>
      </c>
      <c r="AV230" s="71">
        <v>0</v>
      </c>
      <c r="AW230" s="71">
        <v>0</v>
      </c>
      <c r="AX230" s="71"/>
      <c r="AY230" s="72"/>
      <c r="AZ230" s="71">
        <v>15693.063</v>
      </c>
      <c r="BA230" s="71">
        <v>46041.350000000013</v>
      </c>
      <c r="BB230" s="71">
        <v>0</v>
      </c>
      <c r="BC230" s="71">
        <v>0</v>
      </c>
      <c r="BD230" s="71">
        <v>0</v>
      </c>
      <c r="BE230" s="71">
        <v>0</v>
      </c>
      <c r="BF230" s="71"/>
      <c r="BG230" s="72"/>
      <c r="BH230" s="71">
        <v>0</v>
      </c>
      <c r="BI230" s="71">
        <v>0</v>
      </c>
      <c r="BJ230" s="71">
        <v>228.55199999999999</v>
      </c>
      <c r="BK230" s="71">
        <v>0</v>
      </c>
      <c r="BL230" s="71">
        <v>28.082999999999998</v>
      </c>
      <c r="BM230" s="71">
        <v>0</v>
      </c>
      <c r="BN230" s="72"/>
      <c r="BO230" s="71">
        <v>0</v>
      </c>
      <c r="BP230" s="71">
        <v>0</v>
      </c>
      <c r="BQ230" s="71">
        <v>10</v>
      </c>
      <c r="BR230" s="71">
        <v>0</v>
      </c>
      <c r="BS230" s="71">
        <v>4</v>
      </c>
      <c r="BT230" s="71">
        <v>0</v>
      </c>
      <c r="BU230"/>
      <c r="BV230" s="70">
        <v>243.69900000000001</v>
      </c>
      <c r="BW230" s="70">
        <v>0</v>
      </c>
      <c r="BX230" s="70">
        <v>12.936</v>
      </c>
      <c r="BY230" s="70">
        <v>0</v>
      </c>
      <c r="BZ230" s="70">
        <v>0</v>
      </c>
      <c r="CA230" s="70">
        <v>0</v>
      </c>
      <c r="CB230" s="70">
        <v>0</v>
      </c>
      <c r="CC230" s="70">
        <v>0</v>
      </c>
      <c r="CD230" s="70">
        <v>0</v>
      </c>
    </row>
    <row r="231" spans="1:82">
      <c r="A231" s="70" t="s">
        <v>1928</v>
      </c>
      <c r="B231" s="70">
        <v>13</v>
      </c>
      <c r="C231" s="70">
        <v>13</v>
      </c>
      <c r="D231" s="70">
        <v>1</v>
      </c>
      <c r="E231" s="70">
        <v>2016</v>
      </c>
      <c r="F231" s="70" t="s">
        <v>155</v>
      </c>
      <c r="G231" s="70" t="s">
        <v>1915</v>
      </c>
      <c r="H231" s="70" t="s">
        <v>1916</v>
      </c>
      <c r="I231" s="148"/>
      <c r="J231" s="71">
        <v>1843.2581684437487</v>
      </c>
      <c r="K231" s="71">
        <v>8.8462073199655471</v>
      </c>
      <c r="L231" s="71">
        <v>6.6419353273604615</v>
      </c>
      <c r="M231" s="71">
        <v>229.86924050152876</v>
      </c>
      <c r="N231" s="71">
        <v>230.2280693144333</v>
      </c>
      <c r="O231" s="71">
        <v>132.99001569465227</v>
      </c>
      <c r="P231" s="71">
        <v>107.92679032129074</v>
      </c>
      <c r="Q231" s="71">
        <v>9.9668854500978004</v>
      </c>
      <c r="R231" s="71">
        <v>86.24245982721078</v>
      </c>
      <c r="S231" s="71">
        <v>16.581425616049998</v>
      </c>
      <c r="T231" s="72"/>
      <c r="U231" s="71">
        <v>55611428</v>
      </c>
      <c r="V231" s="71">
        <v>3831</v>
      </c>
      <c r="W231" s="71">
        <v>231</v>
      </c>
      <c r="X231" s="71">
        <v>44816</v>
      </c>
      <c r="Y231" s="71">
        <v>64919</v>
      </c>
      <c r="Z231" s="71">
        <v>78216</v>
      </c>
      <c r="AA231" s="71">
        <v>22213</v>
      </c>
      <c r="AB231" s="71">
        <v>141110</v>
      </c>
      <c r="AC231" s="71">
        <v>14729363.212555051</v>
      </c>
      <c r="AD231" s="71">
        <v>16.581425616050002</v>
      </c>
      <c r="AE231" s="72"/>
      <c r="AF231" s="71">
        <v>511210157.93484032</v>
      </c>
      <c r="AG231" s="71">
        <v>5909114.5480872681</v>
      </c>
      <c r="AH231" s="71">
        <v>1326430.5072447071</v>
      </c>
      <c r="AI231" s="71">
        <v>268721047.2595377</v>
      </c>
      <c r="AJ231" s="71">
        <v>278815449.65838432</v>
      </c>
      <c r="AK231" s="71">
        <v>0</v>
      </c>
      <c r="AL231" s="71">
        <v>0</v>
      </c>
      <c r="AM231" s="71">
        <v>19353557.708913811</v>
      </c>
      <c r="AN231" s="71">
        <v>0</v>
      </c>
      <c r="AO231" s="71">
        <v>0</v>
      </c>
      <c r="AP231" s="71">
        <v>1085335757.6170082</v>
      </c>
      <c r="AQ231" s="72"/>
      <c r="AR231" s="71">
        <v>3871</v>
      </c>
      <c r="AS231" s="71">
        <v>996</v>
      </c>
      <c r="AT231" s="71">
        <v>0</v>
      </c>
      <c r="AU231" s="71">
        <v>0</v>
      </c>
      <c r="AV231" s="71">
        <v>0</v>
      </c>
      <c r="AW231" s="71">
        <v>0</v>
      </c>
      <c r="AX231" s="71"/>
      <c r="AY231" s="72"/>
      <c r="AZ231" s="71">
        <v>17023.717000000001</v>
      </c>
      <c r="BA231" s="71">
        <v>50500.05</v>
      </c>
      <c r="BB231" s="71">
        <v>0</v>
      </c>
      <c r="BC231" s="71">
        <v>0</v>
      </c>
      <c r="BD231" s="71">
        <v>0</v>
      </c>
      <c r="BE231" s="71">
        <v>0</v>
      </c>
      <c r="BF231" s="71"/>
      <c r="BG231" s="72"/>
      <c r="BH231" s="71">
        <v>0</v>
      </c>
      <c r="BI231" s="71">
        <v>0</v>
      </c>
      <c r="BJ231" s="71">
        <v>227.96899999999999</v>
      </c>
      <c r="BK231" s="71">
        <v>0</v>
      </c>
      <c r="BL231" s="71">
        <v>29.655000000000001</v>
      </c>
      <c r="BM231" s="71">
        <v>0</v>
      </c>
      <c r="BN231" s="72"/>
      <c r="BO231" s="71">
        <v>0</v>
      </c>
      <c r="BP231" s="71">
        <v>0</v>
      </c>
      <c r="BQ231" s="71">
        <v>10</v>
      </c>
      <c r="BR231" s="71">
        <v>0</v>
      </c>
      <c r="BS231" s="71">
        <v>4</v>
      </c>
      <c r="BT231" s="71">
        <v>0</v>
      </c>
      <c r="BU231"/>
      <c r="BV231" s="70">
        <v>243.38900000000001</v>
      </c>
      <c r="BW231" s="70">
        <v>0</v>
      </c>
      <c r="BX231" s="70">
        <v>14.234999999999999</v>
      </c>
      <c r="BY231" s="70">
        <v>0</v>
      </c>
      <c r="BZ231" s="70">
        <v>0</v>
      </c>
      <c r="CA231" s="70">
        <v>0</v>
      </c>
      <c r="CB231" s="70">
        <v>0</v>
      </c>
      <c r="CC231" s="70">
        <v>0</v>
      </c>
      <c r="CD231" s="70">
        <v>0</v>
      </c>
    </row>
    <row r="232" spans="1:82">
      <c r="A232" s="70" t="s">
        <v>1929</v>
      </c>
      <c r="B232" s="70">
        <v>14</v>
      </c>
      <c r="C232" s="70">
        <v>14</v>
      </c>
      <c r="D232" s="70">
        <v>1</v>
      </c>
      <c r="E232" s="70">
        <v>2017</v>
      </c>
      <c r="F232" s="70" t="s">
        <v>156</v>
      </c>
      <c r="G232" s="70" t="s">
        <v>1915</v>
      </c>
      <c r="H232" s="70" t="s">
        <v>1916</v>
      </c>
      <c r="I232" s="148"/>
      <c r="J232" s="71">
        <v>1892.2021459076211</v>
      </c>
      <c r="K232" s="71">
        <v>8.9531934107211839</v>
      </c>
      <c r="L232" s="71">
        <v>6.3070279553185005</v>
      </c>
      <c r="M232" s="71">
        <v>227.96885608888635</v>
      </c>
      <c r="N232" s="71">
        <v>227.88084410550249</v>
      </c>
      <c r="O232" s="71">
        <v>130.95206673201528</v>
      </c>
      <c r="P232" s="71">
        <v>106.34511512206869</v>
      </c>
      <c r="Q232" s="71">
        <v>9.5086980821309801</v>
      </c>
      <c r="R232" s="71">
        <v>81.330980817807117</v>
      </c>
      <c r="S232" s="71">
        <v>15.060392519599997</v>
      </c>
      <c r="T232" s="72"/>
      <c r="U232" s="71">
        <v>59750988</v>
      </c>
      <c r="V232" s="71">
        <v>3831</v>
      </c>
      <c r="W232" s="71">
        <v>231</v>
      </c>
      <c r="X232" s="71">
        <v>44816</v>
      </c>
      <c r="Y232" s="71">
        <v>64702</v>
      </c>
      <c r="Z232" s="71">
        <v>78295</v>
      </c>
      <c r="AA232" s="71">
        <v>22027</v>
      </c>
      <c r="AB232" s="71">
        <v>139214</v>
      </c>
      <c r="AC232" s="71">
        <v>14166148</v>
      </c>
      <c r="AD232" s="71">
        <v>15.060392519600001</v>
      </c>
      <c r="AE232" s="72"/>
      <c r="AF232" s="71">
        <v>533644481.4518435</v>
      </c>
      <c r="AG232" s="71">
        <v>6078742.411908037</v>
      </c>
      <c r="AH232" s="71">
        <v>1566592.4937441479</v>
      </c>
      <c r="AI232" s="71">
        <v>274729291.59903288</v>
      </c>
      <c r="AJ232" s="71">
        <v>290475540.89974922</v>
      </c>
      <c r="AK232" s="71">
        <v>0</v>
      </c>
      <c r="AL232" s="71">
        <v>0</v>
      </c>
      <c r="AM232" s="71">
        <v>19123393.13517018</v>
      </c>
      <c r="AN232" s="71">
        <v>0</v>
      </c>
      <c r="AO232" s="71">
        <v>0</v>
      </c>
      <c r="AP232" s="71">
        <v>1125618041.9914479</v>
      </c>
      <c r="AQ232" s="72"/>
      <c r="AR232" s="71">
        <v>4091</v>
      </c>
      <c r="AS232" s="71">
        <v>1119</v>
      </c>
      <c r="AT232" s="71">
        <v>0</v>
      </c>
      <c r="AU232" s="71">
        <v>0</v>
      </c>
      <c r="AV232" s="71">
        <v>0</v>
      </c>
      <c r="AW232" s="71">
        <v>0</v>
      </c>
      <c r="AX232" s="71"/>
      <c r="AY232" s="72"/>
      <c r="AZ232" s="71">
        <v>18146.017</v>
      </c>
      <c r="BA232" s="71">
        <v>56390.650000000009</v>
      </c>
      <c r="BB232" s="71">
        <v>0</v>
      </c>
      <c r="BC232" s="71">
        <v>0</v>
      </c>
      <c r="BD232" s="71">
        <v>0</v>
      </c>
      <c r="BE232" s="71">
        <v>0</v>
      </c>
      <c r="BF232" s="71"/>
      <c r="BG232" s="72"/>
      <c r="BH232" s="71">
        <v>0</v>
      </c>
      <c r="BI232" s="71">
        <v>0</v>
      </c>
      <c r="BJ232" s="71">
        <v>229.035</v>
      </c>
      <c r="BK232" s="71">
        <v>0</v>
      </c>
      <c r="BL232" s="71">
        <v>27.763999999999999</v>
      </c>
      <c r="BM232" s="71">
        <v>0</v>
      </c>
      <c r="BN232" s="72"/>
      <c r="BO232" s="71">
        <v>0</v>
      </c>
      <c r="BP232" s="71">
        <v>0</v>
      </c>
      <c r="BQ232" s="71">
        <v>10</v>
      </c>
      <c r="BR232" s="71">
        <v>0</v>
      </c>
      <c r="BS232" s="71">
        <v>4</v>
      </c>
      <c r="BT232" s="71">
        <v>0</v>
      </c>
      <c r="BU232"/>
      <c r="BV232" s="70">
        <v>244.67500000000001</v>
      </c>
      <c r="BW232" s="70">
        <v>0</v>
      </c>
      <c r="BX232" s="70">
        <v>12.124000000000001</v>
      </c>
      <c r="BY232" s="70">
        <v>0</v>
      </c>
      <c r="BZ232" s="70">
        <v>0</v>
      </c>
      <c r="CA232" s="70">
        <v>0</v>
      </c>
      <c r="CB232" s="70">
        <v>0</v>
      </c>
      <c r="CC232" s="70">
        <v>0</v>
      </c>
      <c r="CD232" s="70">
        <v>0</v>
      </c>
    </row>
    <row r="233" spans="1:82">
      <c r="A233" s="70" t="s">
        <v>1930</v>
      </c>
      <c r="B233" s="70">
        <v>15</v>
      </c>
      <c r="C233" s="70">
        <v>15</v>
      </c>
      <c r="D233" s="70">
        <v>1</v>
      </c>
      <c r="E233" s="70">
        <v>2018</v>
      </c>
      <c r="F233" s="70" t="s">
        <v>183</v>
      </c>
      <c r="G233" s="70" t="s">
        <v>1915</v>
      </c>
      <c r="H233" s="70" t="s">
        <v>1916</v>
      </c>
      <c r="I233" s="148"/>
      <c r="J233" s="71">
        <v>1788.7587993668942</v>
      </c>
      <c r="K233" s="71">
        <v>8.1214971159061378</v>
      </c>
      <c r="L233" s="71">
        <v>5.6155436523902029</v>
      </c>
      <c r="M233" s="71">
        <v>221.96290201140803</v>
      </c>
      <c r="N233" s="71">
        <v>222.49629584444028</v>
      </c>
      <c r="O233" s="71">
        <v>128.35062657396381</v>
      </c>
      <c r="P233" s="71">
        <v>104.71772426935718</v>
      </c>
      <c r="Q233" s="71">
        <v>8.7239280489507607</v>
      </c>
      <c r="R233" s="71">
        <v>82.360124996079023</v>
      </c>
      <c r="S233" s="71">
        <v>14.8059867195</v>
      </c>
      <c r="T233" s="72"/>
      <c r="U233" s="71">
        <v>57524704</v>
      </c>
      <c r="V233" s="71">
        <v>3831</v>
      </c>
      <c r="W233" s="71">
        <v>231</v>
      </c>
      <c r="X233" s="71">
        <v>44816</v>
      </c>
      <c r="Y233" s="71">
        <v>64653</v>
      </c>
      <c r="Z233" s="71">
        <v>78209</v>
      </c>
      <c r="AA233" s="71">
        <v>21908</v>
      </c>
      <c r="AB233" s="71">
        <v>137643</v>
      </c>
      <c r="AC233" s="71">
        <v>14289181.66666667</v>
      </c>
      <c r="AD233" s="71">
        <v>14.8059867195</v>
      </c>
      <c r="AE233" s="72"/>
      <c r="AF233" s="71">
        <v>546099864.40219593</v>
      </c>
      <c r="AG233" s="71">
        <v>5390063.5983476164</v>
      </c>
      <c r="AH233" s="71">
        <v>1372422.989932162</v>
      </c>
      <c r="AI233" s="71">
        <v>263701900.54641661</v>
      </c>
      <c r="AJ233" s="71">
        <v>288005318.34790301</v>
      </c>
      <c r="AK233" s="71">
        <v>0</v>
      </c>
      <c r="AL233" s="71">
        <v>0</v>
      </c>
      <c r="AM233" s="71">
        <v>18946711.831683479</v>
      </c>
      <c r="AN233" s="71">
        <v>0</v>
      </c>
      <c r="AO233" s="71">
        <v>0</v>
      </c>
      <c r="AP233" s="71">
        <v>1123516281.7164786</v>
      </c>
      <c r="AQ233" s="72"/>
      <c r="AR233" s="71">
        <v>4329</v>
      </c>
      <c r="AS233" s="71">
        <v>1291</v>
      </c>
      <c r="AT233" s="71">
        <v>0</v>
      </c>
      <c r="AU233" s="71">
        <v>0</v>
      </c>
      <c r="AV233" s="71">
        <v>0</v>
      </c>
      <c r="AW233" s="71">
        <v>0</v>
      </c>
      <c r="AX233" s="71"/>
      <c r="AY233" s="72"/>
      <c r="AZ233" s="71">
        <v>19297.281999999999</v>
      </c>
      <c r="BA233" s="71">
        <v>63040.55</v>
      </c>
      <c r="BB233" s="71">
        <v>0</v>
      </c>
      <c r="BC233" s="71">
        <v>0</v>
      </c>
      <c r="BD233" s="71">
        <v>0</v>
      </c>
      <c r="BE233" s="71">
        <v>0</v>
      </c>
      <c r="BF233" s="71"/>
      <c r="BG233" s="72"/>
      <c r="BH233" s="71">
        <v>0</v>
      </c>
      <c r="BI233" s="71">
        <v>0</v>
      </c>
      <c r="BJ233" s="71">
        <v>211.685</v>
      </c>
      <c r="BK233" s="71">
        <v>0</v>
      </c>
      <c r="BL233" s="71">
        <v>27.596</v>
      </c>
      <c r="BM233" s="71">
        <v>0</v>
      </c>
      <c r="BN233" s="72"/>
      <c r="BO233" s="71">
        <v>0</v>
      </c>
      <c r="BP233" s="71">
        <v>0</v>
      </c>
      <c r="BQ233" s="71">
        <v>9</v>
      </c>
      <c r="BR233" s="71">
        <v>0</v>
      </c>
      <c r="BS233" s="71">
        <v>4</v>
      </c>
      <c r="BT233" s="71">
        <v>0</v>
      </c>
      <c r="BU233"/>
      <c r="BV233" s="70">
        <v>226.66300000000001</v>
      </c>
      <c r="BW233" s="70">
        <v>0</v>
      </c>
      <c r="BX233" s="70">
        <v>12.618</v>
      </c>
      <c r="BY233" s="70">
        <v>0</v>
      </c>
      <c r="BZ233" s="70">
        <v>0</v>
      </c>
      <c r="CA233" s="70">
        <v>0</v>
      </c>
      <c r="CB233" s="70">
        <v>0</v>
      </c>
      <c r="CC233" s="70">
        <v>0</v>
      </c>
      <c r="CD233" s="70">
        <v>0</v>
      </c>
    </row>
    <row r="234" spans="1:82">
      <c r="A234" s="70" t="s">
        <v>1931</v>
      </c>
      <c r="B234" s="70">
        <v>16</v>
      </c>
      <c r="C234" s="70">
        <v>16</v>
      </c>
      <c r="D234" s="70">
        <v>1</v>
      </c>
      <c r="E234" s="70">
        <v>2019</v>
      </c>
      <c r="F234" s="70" t="s">
        <v>158</v>
      </c>
      <c r="G234" s="70" t="s">
        <v>1915</v>
      </c>
      <c r="H234" s="70" t="s">
        <v>1916</v>
      </c>
      <c r="I234" s="148"/>
      <c r="J234" s="71">
        <v>1733.8431961871879</v>
      </c>
      <c r="K234" s="71">
        <v>7.2098729762649469</v>
      </c>
      <c r="L234" s="71">
        <v>5.6000072835440244</v>
      </c>
      <c r="M234" s="71">
        <v>212.08882107699952</v>
      </c>
      <c r="N234" s="71">
        <v>181.8716393194224</v>
      </c>
      <c r="O234" s="71">
        <v>124.81091991730219</v>
      </c>
      <c r="P234" s="71">
        <v>102.52639258400959</v>
      </c>
      <c r="Q234" s="71">
        <v>8.4022166522293809</v>
      </c>
      <c r="R234" s="71">
        <v>81.051709428194471</v>
      </c>
      <c r="S234" s="71">
        <v>15.694047566879998</v>
      </c>
      <c r="T234" s="72"/>
      <c r="U234" s="71">
        <v>56708421</v>
      </c>
      <c r="V234" s="71">
        <v>3831</v>
      </c>
      <c r="W234" s="71">
        <v>231</v>
      </c>
      <c r="X234" s="71">
        <v>44816</v>
      </c>
      <c r="Y234" s="71">
        <v>64884</v>
      </c>
      <c r="Z234" s="71">
        <v>78140</v>
      </c>
      <c r="AA234" s="71">
        <v>21289</v>
      </c>
      <c r="AB234" s="71">
        <v>136156</v>
      </c>
      <c r="AC234" s="71">
        <v>14292498</v>
      </c>
      <c r="AD234" s="71">
        <v>15.69404756688</v>
      </c>
      <c r="AE234" s="72"/>
      <c r="AF234" s="71">
        <v>559005894.5078814</v>
      </c>
      <c r="AG234" s="71">
        <v>5202481.154374036</v>
      </c>
      <c r="AH234" s="71">
        <v>1598325.845783412</v>
      </c>
      <c r="AI234" s="71">
        <v>278968030.29697651</v>
      </c>
      <c r="AJ234" s="71">
        <v>272505866.60615683</v>
      </c>
      <c r="AK234" s="71">
        <v>0</v>
      </c>
      <c r="AL234" s="71">
        <v>0</v>
      </c>
      <c r="AM234" s="71">
        <v>18543422.218180772</v>
      </c>
      <c r="AN234" s="71">
        <v>0</v>
      </c>
      <c r="AO234" s="71">
        <v>0</v>
      </c>
      <c r="AP234" s="71">
        <v>1135824020.6293528</v>
      </c>
      <c r="AQ234" s="72"/>
      <c r="AR234" s="71">
        <v>4567</v>
      </c>
      <c r="AS234" s="71">
        <v>1454</v>
      </c>
      <c r="AT234" s="71">
        <v>0</v>
      </c>
      <c r="AU234" s="71">
        <v>0</v>
      </c>
      <c r="AV234" s="71">
        <v>0</v>
      </c>
      <c r="AW234" s="71">
        <v>0</v>
      </c>
      <c r="AX234" s="71"/>
      <c r="AY234" s="72"/>
      <c r="AZ234" s="71">
        <v>20512.25999999998</v>
      </c>
      <c r="BA234" s="71">
        <v>71253.050000000032</v>
      </c>
      <c r="BB234" s="71">
        <v>0</v>
      </c>
      <c r="BC234" s="71">
        <v>0</v>
      </c>
      <c r="BD234" s="71">
        <v>0</v>
      </c>
      <c r="BE234" s="71">
        <v>0</v>
      </c>
      <c r="BF234" s="71"/>
      <c r="BG234" s="72"/>
      <c r="BH234" s="71">
        <v>0</v>
      </c>
      <c r="BI234" s="71">
        <v>0</v>
      </c>
      <c r="BJ234" s="71">
        <v>196.608</v>
      </c>
      <c r="BK234" s="71">
        <v>0</v>
      </c>
      <c r="BL234" s="71">
        <v>26.048999999999999</v>
      </c>
      <c r="BM234" s="71">
        <v>0</v>
      </c>
      <c r="BN234" s="72"/>
      <c r="BO234" s="71">
        <v>0</v>
      </c>
      <c r="BP234" s="71">
        <v>0</v>
      </c>
      <c r="BQ234" s="71">
        <v>10</v>
      </c>
      <c r="BR234" s="71">
        <v>0</v>
      </c>
      <c r="BS234" s="71">
        <v>4</v>
      </c>
      <c r="BT234" s="71">
        <v>0</v>
      </c>
      <c r="BU234"/>
      <c r="BV234" s="70">
        <v>209.69200000000001</v>
      </c>
      <c r="BW234" s="70">
        <v>0</v>
      </c>
      <c r="BX234" s="70">
        <v>12.965</v>
      </c>
      <c r="BY234" s="70">
        <v>0</v>
      </c>
      <c r="BZ234" s="70">
        <v>0</v>
      </c>
      <c r="CA234" s="70">
        <v>0</v>
      </c>
      <c r="CB234" s="70">
        <v>0</v>
      </c>
      <c r="CC234" s="70">
        <v>0</v>
      </c>
      <c r="CD234" s="70">
        <v>0</v>
      </c>
    </row>
    <row r="235" spans="1:82">
      <c r="A235" s="70" t="s">
        <v>1932</v>
      </c>
      <c r="B235" s="70">
        <v>17</v>
      </c>
      <c r="C235" s="70">
        <v>17</v>
      </c>
      <c r="D235" s="70">
        <v>1</v>
      </c>
      <c r="E235" s="70">
        <v>2020</v>
      </c>
      <c r="F235" s="70" t="s">
        <v>159</v>
      </c>
      <c r="G235" s="1064" t="s">
        <v>1915</v>
      </c>
      <c r="H235" s="70" t="s">
        <v>1916</v>
      </c>
      <c r="I235" s="148"/>
      <c r="J235" s="71">
        <v>1633.9603101748889</v>
      </c>
      <c r="K235" s="71">
        <v>7.0735013340412642</v>
      </c>
      <c r="L235" s="71">
        <v>8.3968006851487758</v>
      </c>
      <c r="M235" s="71">
        <v>187.23425802843263</v>
      </c>
      <c r="N235" s="71">
        <v>188.50756101340716</v>
      </c>
      <c r="O235" s="71">
        <v>108.80623153413359</v>
      </c>
      <c r="P235" s="71">
        <v>95.752768390631232</v>
      </c>
      <c r="Q235" s="71">
        <v>7.9196043669429201</v>
      </c>
      <c r="R235" s="71">
        <v>83.412437531152207</v>
      </c>
      <c r="S235" s="71">
        <v>17.199114184519999</v>
      </c>
      <c r="T235" s="72"/>
      <c r="U235" s="71">
        <v>56315845</v>
      </c>
      <c r="V235" s="71">
        <v>3691</v>
      </c>
      <c r="W235" s="71">
        <v>342</v>
      </c>
      <c r="X235" s="71">
        <v>44091</v>
      </c>
      <c r="Y235" s="71">
        <v>64576</v>
      </c>
      <c r="Z235" s="71">
        <v>77750</v>
      </c>
      <c r="AA235" s="71">
        <v>21133</v>
      </c>
      <c r="AB235" s="71">
        <v>134320</v>
      </c>
      <c r="AC235" s="71">
        <v>14786503.333333334</v>
      </c>
      <c r="AD235" s="71">
        <v>17.199114184519999</v>
      </c>
      <c r="AE235" s="72"/>
      <c r="AF235" s="71">
        <v>590012836.29002416</v>
      </c>
      <c r="AG235" s="71">
        <v>4882910.4760157363</v>
      </c>
      <c r="AH235" s="71">
        <v>2945061.2482013917</v>
      </c>
      <c r="AI235" s="71">
        <v>258920430.39981717</v>
      </c>
      <c r="AJ235" s="71">
        <v>300476601.78807229</v>
      </c>
      <c r="AK235" s="71"/>
      <c r="AL235" s="71"/>
      <c r="AM235" s="71">
        <v>17530252.326325521</v>
      </c>
      <c r="AN235" s="71"/>
      <c r="AO235" s="71"/>
      <c r="AP235" s="71">
        <v>1174768092.5284562</v>
      </c>
      <c r="AQ235" s="72"/>
      <c r="AR235" s="71">
        <v>4756</v>
      </c>
      <c r="AS235" s="71">
        <v>1551</v>
      </c>
      <c r="AT235" s="71">
        <v>0</v>
      </c>
      <c r="AU235" s="71">
        <v>0</v>
      </c>
      <c r="AV235" s="71">
        <v>0</v>
      </c>
      <c r="AW235" s="71">
        <v>0</v>
      </c>
      <c r="AX235" s="71"/>
      <c r="AY235" s="72"/>
      <c r="AZ235" s="71">
        <v>21538.469999999979</v>
      </c>
      <c r="BA235" s="71">
        <v>77887.649999999907</v>
      </c>
      <c r="BB235" s="71">
        <v>0</v>
      </c>
      <c r="BC235" s="71">
        <v>0</v>
      </c>
      <c r="BD235" s="71">
        <v>0</v>
      </c>
      <c r="BE235" s="71">
        <v>0</v>
      </c>
      <c r="BF235" s="71"/>
      <c r="BG235" s="72"/>
      <c r="BH235" s="71">
        <v>0</v>
      </c>
      <c r="BI235" s="71">
        <v>0</v>
      </c>
      <c r="BJ235" s="71">
        <v>174.64500000000001</v>
      </c>
      <c r="BK235" s="71">
        <v>0</v>
      </c>
      <c r="BL235" s="71">
        <v>12.243</v>
      </c>
      <c r="BM235" s="71">
        <v>0</v>
      </c>
      <c r="BN235" s="72"/>
      <c r="BO235" s="71">
        <v>0</v>
      </c>
      <c r="BP235" s="71">
        <v>0</v>
      </c>
      <c r="BQ235" s="71">
        <v>10</v>
      </c>
      <c r="BR235" s="71">
        <v>0</v>
      </c>
      <c r="BS235" s="71">
        <v>3</v>
      </c>
      <c r="BT235" s="71">
        <v>0</v>
      </c>
      <c r="BU235"/>
      <c r="BV235" s="70">
        <v>186.88800000000001</v>
      </c>
      <c r="BW235" s="70">
        <v>0</v>
      </c>
      <c r="BX235" s="70">
        <v>0</v>
      </c>
      <c r="BY235" s="70">
        <v>0</v>
      </c>
      <c r="BZ235" s="70">
        <v>0</v>
      </c>
      <c r="CA235" s="70">
        <v>0</v>
      </c>
      <c r="CB235" s="70">
        <v>0</v>
      </c>
      <c r="CC235" s="70">
        <v>0</v>
      </c>
      <c r="CD235" s="70">
        <v>0</v>
      </c>
    </row>
    <row r="236" spans="1:82">
      <c r="A236" s="70" t="s">
        <v>1933</v>
      </c>
      <c r="B236" s="70">
        <v>17</v>
      </c>
      <c r="C236" s="70">
        <v>18</v>
      </c>
      <c r="D236" s="70">
        <v>1</v>
      </c>
      <c r="E236" s="70">
        <v>2021</v>
      </c>
      <c r="F236" s="70" t="s">
        <v>160</v>
      </c>
      <c r="G236" s="1064" t="s">
        <v>1915</v>
      </c>
      <c r="H236" s="70" t="s">
        <v>1916</v>
      </c>
      <c r="I236" s="148"/>
      <c r="J236" s="71">
        <v>1535.183372970914</v>
      </c>
      <c r="K236" s="71">
        <v>7.7577847956240378</v>
      </c>
      <c r="L236" s="71">
        <v>8.3331147858426746</v>
      </c>
      <c r="M236" s="71">
        <v>201.64893806161498</v>
      </c>
      <c r="N236" s="71">
        <v>186.76724657916168</v>
      </c>
      <c r="O236" s="71">
        <v>104.85867586382328</v>
      </c>
      <c r="P236" s="71">
        <v>97.987709605530128</v>
      </c>
      <c r="Q236" s="71">
        <v>7.7005004333256499</v>
      </c>
      <c r="R236" s="71">
        <v>89.082491655372436</v>
      </c>
      <c r="S236" s="71">
        <v>14.71303977987</v>
      </c>
      <c r="T236" s="72"/>
      <c r="U236" s="71">
        <v>56205330</v>
      </c>
      <c r="V236" s="71">
        <v>3691</v>
      </c>
      <c r="W236" s="71">
        <v>342</v>
      </c>
      <c r="X236" s="71">
        <v>44091</v>
      </c>
      <c r="Y236" s="71">
        <v>63940</v>
      </c>
      <c r="Z236" s="71">
        <v>77151</v>
      </c>
      <c r="AA236" s="71">
        <v>21088</v>
      </c>
      <c r="AB236" s="71">
        <v>131887</v>
      </c>
      <c r="AC236" s="71">
        <v>15319735.666666664</v>
      </c>
      <c r="AD236" s="71">
        <v>14.71303977987</v>
      </c>
      <c r="AE236" s="72"/>
      <c r="AF236" s="71">
        <v>548494330.97137606</v>
      </c>
      <c r="AG236" s="71">
        <v>5524965.9365715357</v>
      </c>
      <c r="AH236" s="71">
        <v>2995713.1292918208</v>
      </c>
      <c r="AI236" s="71">
        <v>287533896.2279377</v>
      </c>
      <c r="AJ236" s="71">
        <v>283286455.30936229</v>
      </c>
      <c r="AK236" s="71">
        <v>0</v>
      </c>
      <c r="AL236" s="71">
        <v>0</v>
      </c>
      <c r="AM236" s="71">
        <v>17312000.371307705</v>
      </c>
      <c r="AN236" s="71">
        <v>0</v>
      </c>
      <c r="AO236" s="71">
        <v>0</v>
      </c>
      <c r="AP236" s="71">
        <v>1145147361.945847</v>
      </c>
      <c r="AQ236" s="72"/>
      <c r="AR236" s="71">
        <v>4965</v>
      </c>
      <c r="AS236" s="71">
        <v>1621</v>
      </c>
      <c r="AT236" s="71">
        <v>0</v>
      </c>
      <c r="AU236" s="71">
        <v>0</v>
      </c>
      <c r="AV236" s="71">
        <v>0</v>
      </c>
      <c r="AW236" s="71">
        <v>0</v>
      </c>
      <c r="AX236" s="71"/>
      <c r="AY236" s="72"/>
      <c r="AZ236" s="71">
        <v>22920.89599999995</v>
      </c>
      <c r="BA236" s="71">
        <v>83279.649999999863</v>
      </c>
      <c r="BB236" s="71">
        <v>0</v>
      </c>
      <c r="BC236" s="71">
        <v>0</v>
      </c>
      <c r="BD236" s="71">
        <v>0</v>
      </c>
      <c r="BE236" s="71">
        <v>0</v>
      </c>
      <c r="BF236" s="71"/>
      <c r="BG236" s="72"/>
      <c r="BH236" s="71">
        <v>0</v>
      </c>
      <c r="BI236" s="71">
        <v>0</v>
      </c>
      <c r="BJ236" s="71">
        <v>163.221</v>
      </c>
      <c r="BK236" s="71">
        <v>0</v>
      </c>
      <c r="BL236" s="71">
        <v>21.413</v>
      </c>
      <c r="BM236" s="71">
        <v>0</v>
      </c>
      <c r="BN236" s="72"/>
      <c r="BO236" s="71">
        <v>0</v>
      </c>
      <c r="BP236" s="71">
        <v>0</v>
      </c>
      <c r="BQ236" s="71">
        <v>10</v>
      </c>
      <c r="BR236" s="71">
        <v>0</v>
      </c>
      <c r="BS236" s="71">
        <v>4</v>
      </c>
      <c r="BT236" s="71">
        <v>0</v>
      </c>
      <c r="BU236"/>
      <c r="BV236" s="70">
        <v>172.78200000000001</v>
      </c>
      <c r="BW236" s="70">
        <v>0</v>
      </c>
      <c r="BX236" s="70">
        <v>11.852</v>
      </c>
      <c r="BY236" s="70">
        <v>0</v>
      </c>
      <c r="BZ236" s="70">
        <v>0</v>
      </c>
      <c r="CA236" s="70">
        <v>0</v>
      </c>
      <c r="CB236" s="70">
        <v>0</v>
      </c>
      <c r="CC236" s="70">
        <v>0</v>
      </c>
      <c r="CD236" s="70">
        <v>0</v>
      </c>
    </row>
    <row r="237" spans="1:82">
      <c r="A237" s="70" t="s">
        <v>1934</v>
      </c>
      <c r="B237" s="70">
        <v>17</v>
      </c>
      <c r="C237" s="70">
        <v>19</v>
      </c>
      <c r="D237" s="70">
        <v>1</v>
      </c>
      <c r="E237" s="70">
        <v>2022</v>
      </c>
      <c r="F237" s="70" t="s">
        <v>161</v>
      </c>
      <c r="G237" s="70" t="s">
        <v>1915</v>
      </c>
      <c r="H237" s="70" t="s">
        <v>1916</v>
      </c>
      <c r="I237" s="148"/>
      <c r="J237" s="71">
        <v>1295.6260908778079</v>
      </c>
      <c r="K237" s="71">
        <v>7.5213676566709751</v>
      </c>
      <c r="L237" s="71">
        <v>7.4023368547127095</v>
      </c>
      <c r="M237" s="71">
        <v>183.50999346717879</v>
      </c>
      <c r="N237" s="71">
        <v>200.48650320574399</v>
      </c>
      <c r="O237" s="71">
        <v>110.10180962022189</v>
      </c>
      <c r="P237" s="71">
        <v>96.13649574635312</v>
      </c>
      <c r="Q237" s="71">
        <v>7.6534916148185035</v>
      </c>
      <c r="R237" s="71">
        <v>94.244436921304143</v>
      </c>
      <c r="S237" s="71">
        <v>18.336575095023999</v>
      </c>
      <c r="T237" s="72"/>
      <c r="U237" s="71">
        <v>57502540</v>
      </c>
      <c r="V237" s="71">
        <v>3691</v>
      </c>
      <c r="W237" s="71">
        <v>342</v>
      </c>
      <c r="X237" s="71">
        <v>44091</v>
      </c>
      <c r="Y237" s="71">
        <v>64033</v>
      </c>
      <c r="Z237" s="71">
        <v>76967</v>
      </c>
      <c r="AA237" s="71">
        <v>21005</v>
      </c>
      <c r="AB237" s="71">
        <v>130007</v>
      </c>
      <c r="AC237" s="71">
        <v>16411004.666666664</v>
      </c>
      <c r="AD237" s="71">
        <v>18.336575095023999</v>
      </c>
      <c r="AE237" s="72"/>
      <c r="AF237" s="71">
        <v>522603073.71412593</v>
      </c>
      <c r="AG237" s="71">
        <v>5611394.7775723683</v>
      </c>
      <c r="AH237" s="71">
        <v>2913126.7976406263</v>
      </c>
      <c r="AI237" s="71">
        <v>260776965.24595949</v>
      </c>
      <c r="AJ237" s="71">
        <v>316959507.00403935</v>
      </c>
      <c r="AK237" s="71">
        <v>0</v>
      </c>
      <c r="AL237" s="71">
        <v>0</v>
      </c>
      <c r="AM237" s="71">
        <v>16787452.163985871</v>
      </c>
      <c r="AN237" s="71">
        <v>0</v>
      </c>
      <c r="AO237" s="71">
        <v>0</v>
      </c>
      <c r="AP237" s="71">
        <v>1125651519.7033238</v>
      </c>
      <c r="AQ237" s="72"/>
      <c r="AR237" s="71">
        <v>5255</v>
      </c>
      <c r="AS237" s="71">
        <v>1650</v>
      </c>
      <c r="AT237" s="71">
        <v>0</v>
      </c>
      <c r="AU237" s="71">
        <v>0</v>
      </c>
      <c r="AV237" s="71">
        <v>0</v>
      </c>
      <c r="AW237" s="71">
        <v>0</v>
      </c>
      <c r="AX237" s="71"/>
      <c r="AY237" s="72"/>
      <c r="AZ237" s="71">
        <v>24575.301999999909</v>
      </c>
      <c r="BA237" s="71">
        <v>84675.549999999872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1935</v>
      </c>
      <c r="B238" s="70">
        <v>17</v>
      </c>
      <c r="C238" s="70">
        <v>20</v>
      </c>
      <c r="D238" s="70">
        <v>1</v>
      </c>
      <c r="E238" s="70">
        <v>2023</v>
      </c>
      <c r="F238" s="70" t="s">
        <v>1539</v>
      </c>
      <c r="G238" s="70" t="s">
        <v>1915</v>
      </c>
      <c r="H238" s="70" t="s">
        <v>1916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5472</v>
      </c>
      <c r="AS238" s="71">
        <v>1657</v>
      </c>
      <c r="AT238" s="71">
        <v>0</v>
      </c>
      <c r="AU238" s="71">
        <v>0</v>
      </c>
      <c r="AV238" s="71">
        <v>0</v>
      </c>
      <c r="AW238" s="71">
        <v>0</v>
      </c>
      <c r="AX238" s="71"/>
      <c r="AY238" s="72"/>
      <c r="AZ238" s="71">
        <v>25754.117999999893</v>
      </c>
      <c r="BA238" s="71">
        <v>85163.449999999866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1936</v>
      </c>
      <c r="B239" s="70">
        <v>17</v>
      </c>
      <c r="C239" s="70">
        <v>21</v>
      </c>
      <c r="D239" s="70">
        <v>1</v>
      </c>
      <c r="E239" s="70">
        <v>2024</v>
      </c>
      <c r="F239" s="70" t="s">
        <v>1558</v>
      </c>
      <c r="G239" s="70" t="s">
        <v>1915</v>
      </c>
      <c r="H239" s="70" t="s">
        <v>1916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1937</v>
      </c>
      <c r="B240" s="70">
        <v>154</v>
      </c>
      <c r="C240" s="70">
        <v>1</v>
      </c>
      <c r="D240" s="70">
        <v>10</v>
      </c>
      <c r="E240" s="70">
        <v>1990</v>
      </c>
      <c r="F240" s="70" t="s">
        <v>787</v>
      </c>
      <c r="G240" s="70" t="s">
        <v>1938</v>
      </c>
      <c r="H240" s="70" t="s">
        <v>1939</v>
      </c>
      <c r="I240" s="148"/>
      <c r="J240" s="71">
        <v>427.88939085037282</v>
      </c>
      <c r="K240" s="71">
        <v>14.23662424905249</v>
      </c>
      <c r="L240" s="71">
        <v>30.42885732923537</v>
      </c>
      <c r="M240" s="71">
        <v>82.587113677500795</v>
      </c>
      <c r="N240" s="71">
        <v>113.00830343349099</v>
      </c>
      <c r="O240" s="71">
        <v>114.6405529369308</v>
      </c>
      <c r="P240" s="71">
        <v>119.0102132215528</v>
      </c>
      <c r="Q240" s="71">
        <v>7.8296525880541399</v>
      </c>
      <c r="R240" s="71">
        <v>0</v>
      </c>
      <c r="S240" s="71">
        <v>8.9240526155484847</v>
      </c>
      <c r="T240" s="72"/>
      <c r="U240" s="71">
        <v>50936853</v>
      </c>
      <c r="V240" s="71">
        <v>5080</v>
      </c>
      <c r="W240" s="71">
        <v>300</v>
      </c>
      <c r="X240" s="71">
        <v>28781</v>
      </c>
      <c r="Y240" s="71">
        <v>35964</v>
      </c>
      <c r="Z240" s="71">
        <v>47153</v>
      </c>
      <c r="AA240" s="71">
        <v>28897</v>
      </c>
      <c r="AB240" s="71">
        <v>127127</v>
      </c>
      <c r="AC240" s="71">
        <v>0</v>
      </c>
      <c r="AD240" s="71">
        <v>8.9240526155484847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1940</v>
      </c>
      <c r="B241" s="70">
        <v>155</v>
      </c>
      <c r="C241" s="70">
        <v>2</v>
      </c>
      <c r="D241" s="70">
        <v>10</v>
      </c>
      <c r="E241" s="70">
        <v>2005</v>
      </c>
      <c r="F241" s="70" t="s">
        <v>789</v>
      </c>
      <c r="G241" s="70" t="s">
        <v>1938</v>
      </c>
      <c r="H241" s="70" t="s">
        <v>1939</v>
      </c>
      <c r="I241" s="148"/>
      <c r="J241" s="71">
        <v>556.32926581475954</v>
      </c>
      <c r="K241" s="71">
        <v>9.9004872923681866</v>
      </c>
      <c r="L241" s="71">
        <v>30.704018389279959</v>
      </c>
      <c r="M241" s="71">
        <v>144.6672611370582</v>
      </c>
      <c r="N241" s="71">
        <v>166.15942278906229</v>
      </c>
      <c r="O241" s="71">
        <v>167.2073023702585</v>
      </c>
      <c r="P241" s="71">
        <v>114.4020948077785</v>
      </c>
      <c r="Q241" s="71">
        <v>7.8821464634664</v>
      </c>
      <c r="R241" s="71">
        <v>0</v>
      </c>
      <c r="S241" s="71">
        <v>18.263940479999999</v>
      </c>
      <c r="T241" s="72"/>
      <c r="U241" s="71">
        <v>74471889</v>
      </c>
      <c r="V241" s="71">
        <v>4238</v>
      </c>
      <c r="W241" s="71">
        <v>268</v>
      </c>
      <c r="X241" s="71">
        <v>27019</v>
      </c>
      <c r="Y241" s="71">
        <v>47396</v>
      </c>
      <c r="Z241" s="71">
        <v>79585</v>
      </c>
      <c r="AA241" s="71">
        <v>22750</v>
      </c>
      <c r="AB241" s="71">
        <v>133790</v>
      </c>
      <c r="AC241" s="71">
        <v>0</v>
      </c>
      <c r="AD241" s="71">
        <v>18.263940479999999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1941</v>
      </c>
      <c r="B242" s="70">
        <v>156</v>
      </c>
      <c r="C242" s="70">
        <v>3</v>
      </c>
      <c r="D242" s="70">
        <v>10</v>
      </c>
      <c r="E242" s="70">
        <v>2006</v>
      </c>
      <c r="F242" s="70" t="s">
        <v>790</v>
      </c>
      <c r="G242" s="70" t="s">
        <v>1938</v>
      </c>
      <c r="H242" s="70" t="s">
        <v>1939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1942</v>
      </c>
      <c r="B243" s="70">
        <v>157</v>
      </c>
      <c r="C243" s="70">
        <v>4</v>
      </c>
      <c r="D243" s="70">
        <v>10</v>
      </c>
      <c r="E243" s="70">
        <v>2007</v>
      </c>
      <c r="F243" s="70" t="s">
        <v>791</v>
      </c>
      <c r="G243" s="70" t="s">
        <v>1938</v>
      </c>
      <c r="H243" s="70" t="s">
        <v>1939</v>
      </c>
      <c r="I243" s="148"/>
      <c r="J243" s="71">
        <v>527.65421270453828</v>
      </c>
      <c r="K243" s="71">
        <v>8.967905182228165</v>
      </c>
      <c r="L243" s="71">
        <v>26.82413794380281</v>
      </c>
      <c r="M243" s="71">
        <v>136.12737206165869</v>
      </c>
      <c r="N243" s="71">
        <v>174.76839137127911</v>
      </c>
      <c r="O243" s="71">
        <v>162.61604289453959</v>
      </c>
      <c r="P243" s="71">
        <v>114.37031208845519</v>
      </c>
      <c r="Q243" s="71">
        <v>8.3242135899368002</v>
      </c>
      <c r="R243" s="71">
        <v>0</v>
      </c>
      <c r="S243" s="71">
        <v>17.309341652400001</v>
      </c>
      <c r="T243" s="72"/>
      <c r="U243" s="71">
        <v>83193675</v>
      </c>
      <c r="V243" s="71">
        <v>3786</v>
      </c>
      <c r="W243" s="71">
        <v>262</v>
      </c>
      <c r="X243" s="71">
        <v>30551</v>
      </c>
      <c r="Y243" s="71">
        <v>48539</v>
      </c>
      <c r="Z243" s="71">
        <v>80461</v>
      </c>
      <c r="AA243" s="71">
        <v>22397</v>
      </c>
      <c r="AB243" s="71">
        <v>133822</v>
      </c>
      <c r="AC243" s="71">
        <v>0</v>
      </c>
      <c r="AD243" s="71">
        <v>17.309341652400001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1943</v>
      </c>
      <c r="B244" s="70">
        <v>158</v>
      </c>
      <c r="C244" s="70">
        <v>5</v>
      </c>
      <c r="D244" s="70">
        <v>10</v>
      </c>
      <c r="E244" s="70">
        <v>2008</v>
      </c>
      <c r="F244" s="70" t="s">
        <v>792</v>
      </c>
      <c r="G244" s="70" t="s">
        <v>1938</v>
      </c>
      <c r="H244" s="70" t="s">
        <v>1939</v>
      </c>
      <c r="I244" s="148"/>
      <c r="J244" s="71">
        <v>507.37799245746822</v>
      </c>
      <c r="K244" s="71">
        <v>6.674069941787578</v>
      </c>
      <c r="L244" s="71">
        <v>21.881012758560761</v>
      </c>
      <c r="M244" s="71">
        <v>149.27590647050349</v>
      </c>
      <c r="N244" s="71">
        <v>183.00204695506429</v>
      </c>
      <c r="O244" s="71">
        <v>158.6308630468472</v>
      </c>
      <c r="P244" s="71">
        <v>112.5465438323056</v>
      </c>
      <c r="Q244" s="71">
        <v>8.2065875374462909</v>
      </c>
      <c r="R244" s="71">
        <v>0</v>
      </c>
      <c r="S244" s="71">
        <v>15.776097524460001</v>
      </c>
      <c r="T244" s="72"/>
      <c r="U244" s="71">
        <v>82907697</v>
      </c>
      <c r="V244" s="71">
        <v>3786</v>
      </c>
      <c r="W244" s="71">
        <v>262</v>
      </c>
      <c r="X244" s="71">
        <v>30551</v>
      </c>
      <c r="Y244" s="71">
        <v>49230</v>
      </c>
      <c r="Z244" s="71">
        <v>81244</v>
      </c>
      <c r="AA244" s="71">
        <v>22065</v>
      </c>
      <c r="AB244" s="71">
        <v>134101</v>
      </c>
      <c r="AC244" s="71">
        <v>0</v>
      </c>
      <c r="AD244" s="71">
        <v>15.776097524460001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1944</v>
      </c>
      <c r="B245" s="70">
        <v>159</v>
      </c>
      <c r="C245" s="70">
        <v>6</v>
      </c>
      <c r="D245" s="70">
        <v>10</v>
      </c>
      <c r="E245" s="70">
        <v>2009</v>
      </c>
      <c r="F245" s="70" t="s">
        <v>176</v>
      </c>
      <c r="G245" s="70" t="s">
        <v>1938</v>
      </c>
      <c r="H245" s="70" t="s">
        <v>1939</v>
      </c>
      <c r="I245" s="148"/>
      <c r="J245" s="71">
        <v>510.04971548863767</v>
      </c>
      <c r="K245" s="71">
        <v>6.5757594860409982</v>
      </c>
      <c r="L245" s="71">
        <v>27.922574406389369</v>
      </c>
      <c r="M245" s="71">
        <v>153.0848212484614</v>
      </c>
      <c r="N245" s="71">
        <v>165.09307357330809</v>
      </c>
      <c r="O245" s="71">
        <v>161.67171378011631</v>
      </c>
      <c r="P245" s="71">
        <v>108.18814852670209</v>
      </c>
      <c r="Q245" s="71">
        <v>7.8165098084521798</v>
      </c>
      <c r="R245" s="71">
        <v>0</v>
      </c>
      <c r="S245" s="71">
        <v>13.72568800983</v>
      </c>
      <c r="T245" s="72"/>
      <c r="U245" s="71">
        <v>71620029</v>
      </c>
      <c r="V245" s="71">
        <v>3963</v>
      </c>
      <c r="W245" s="71">
        <v>450</v>
      </c>
      <c r="X245" s="71">
        <v>33598</v>
      </c>
      <c r="Y245" s="71">
        <v>49790</v>
      </c>
      <c r="Z245" s="71">
        <v>81729</v>
      </c>
      <c r="AA245" s="71">
        <v>21775</v>
      </c>
      <c r="AB245" s="71">
        <v>134080</v>
      </c>
      <c r="AC245" s="71">
        <v>0</v>
      </c>
      <c r="AD245" s="71">
        <v>13.72568800983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603.55799999999999</v>
      </c>
      <c r="BK245" s="71">
        <v>1.42</v>
      </c>
      <c r="BL245" s="71">
        <v>87.89800000000001</v>
      </c>
      <c r="BM245" s="71">
        <v>0</v>
      </c>
      <c r="BN245" s="72"/>
      <c r="BO245" s="71">
        <v>0</v>
      </c>
      <c r="BP245" s="71">
        <v>0</v>
      </c>
      <c r="BQ245" s="71">
        <v>25</v>
      </c>
      <c r="BR245" s="71">
        <v>1</v>
      </c>
      <c r="BS245" s="71">
        <v>4</v>
      </c>
      <c r="BT245" s="71">
        <v>0</v>
      </c>
      <c r="BU245"/>
      <c r="BV245" s="70">
        <v>615.68499999999995</v>
      </c>
      <c r="BW245" s="70">
        <v>0</v>
      </c>
      <c r="BX245" s="70">
        <v>72.045000000000002</v>
      </c>
      <c r="BY245" s="70">
        <v>0</v>
      </c>
      <c r="BZ245" s="70">
        <v>5.1459999999999999</v>
      </c>
      <c r="CA245" s="70">
        <v>0</v>
      </c>
      <c r="CB245" s="70">
        <v>0</v>
      </c>
      <c r="CC245" s="70">
        <v>0</v>
      </c>
      <c r="CD245" s="70">
        <v>0</v>
      </c>
    </row>
    <row r="246" spans="1:82">
      <c r="A246" s="70" t="s">
        <v>1945</v>
      </c>
      <c r="B246" s="70">
        <v>160</v>
      </c>
      <c r="C246" s="70">
        <v>7</v>
      </c>
      <c r="D246" s="70">
        <v>10</v>
      </c>
      <c r="E246" s="70">
        <v>2010</v>
      </c>
      <c r="F246" s="70" t="s">
        <v>177</v>
      </c>
      <c r="G246" s="70" t="s">
        <v>1938</v>
      </c>
      <c r="H246" s="70" t="s">
        <v>1939</v>
      </c>
      <c r="I246" s="148"/>
      <c r="J246" s="71">
        <v>449.7891326668128</v>
      </c>
      <c r="K246" s="71">
        <v>7.0492522367878401</v>
      </c>
      <c r="L246" s="71">
        <v>26.10450068806357</v>
      </c>
      <c r="M246" s="71">
        <v>153.7400641113926</v>
      </c>
      <c r="N246" s="71">
        <v>182.8701720492939</v>
      </c>
      <c r="O246" s="71">
        <v>161.5894525881836</v>
      </c>
      <c r="P246" s="71">
        <v>109.2674317568725</v>
      </c>
      <c r="Q246" s="71">
        <v>8.1574711051338902</v>
      </c>
      <c r="R246" s="71">
        <v>0</v>
      </c>
      <c r="S246" s="71">
        <v>16.143453458549999</v>
      </c>
      <c r="T246" s="72"/>
      <c r="U246" s="71">
        <v>68652635</v>
      </c>
      <c r="V246" s="71">
        <v>3963</v>
      </c>
      <c r="W246" s="71">
        <v>450</v>
      </c>
      <c r="X246" s="71">
        <v>33598</v>
      </c>
      <c r="Y246" s="71">
        <v>50455</v>
      </c>
      <c r="Z246" s="71">
        <v>82067</v>
      </c>
      <c r="AA246" s="71">
        <v>21443</v>
      </c>
      <c r="AB246" s="71">
        <v>134083</v>
      </c>
      <c r="AC246" s="71">
        <v>0</v>
      </c>
      <c r="AD246" s="71">
        <v>16.143453458549999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6.69</v>
      </c>
      <c r="BI246" s="71">
        <v>0</v>
      </c>
      <c r="BJ246" s="71">
        <v>596.87199999999996</v>
      </c>
      <c r="BK246" s="71">
        <v>0.93</v>
      </c>
      <c r="BL246" s="71">
        <v>56.575000000000003</v>
      </c>
      <c r="BM246" s="71">
        <v>0</v>
      </c>
      <c r="BN246" s="72"/>
      <c r="BO246" s="71">
        <v>2</v>
      </c>
      <c r="BP246" s="71">
        <v>0</v>
      </c>
      <c r="BQ246" s="71">
        <v>23</v>
      </c>
      <c r="BR246" s="71">
        <v>1</v>
      </c>
      <c r="BS246" s="71">
        <v>3</v>
      </c>
      <c r="BT246" s="71">
        <v>0</v>
      </c>
      <c r="BU246"/>
      <c r="BV246" s="70">
        <v>610.32299999999998</v>
      </c>
      <c r="BW246" s="70">
        <v>0</v>
      </c>
      <c r="BX246" s="70">
        <v>45.35</v>
      </c>
      <c r="BY246" s="70">
        <v>0</v>
      </c>
      <c r="BZ246" s="70">
        <v>5.3940000000000001</v>
      </c>
      <c r="CA246" s="70">
        <v>0</v>
      </c>
      <c r="CB246" s="70">
        <v>0</v>
      </c>
      <c r="CC246" s="70">
        <v>0</v>
      </c>
      <c r="CD246" s="70">
        <v>0</v>
      </c>
    </row>
    <row r="247" spans="1:82">
      <c r="A247" s="70" t="s">
        <v>1946</v>
      </c>
      <c r="B247" s="70">
        <v>161</v>
      </c>
      <c r="C247" s="70">
        <v>8</v>
      </c>
      <c r="D247" s="70">
        <v>10</v>
      </c>
      <c r="E247" s="70">
        <v>2011</v>
      </c>
      <c r="F247" s="70" t="s">
        <v>178</v>
      </c>
      <c r="G247" s="70" t="s">
        <v>1938</v>
      </c>
      <c r="H247" s="70" t="s">
        <v>1939</v>
      </c>
      <c r="I247" s="148"/>
      <c r="J247" s="71">
        <v>455.40081992696543</v>
      </c>
      <c r="K247" s="71">
        <v>9.9191780167587886</v>
      </c>
      <c r="L247" s="71">
        <v>26.17928937500179</v>
      </c>
      <c r="M247" s="71">
        <v>174.55821922339851</v>
      </c>
      <c r="N247" s="71">
        <v>206.5172032389718</v>
      </c>
      <c r="O247" s="71">
        <v>159.9689206337554</v>
      </c>
      <c r="P247" s="71">
        <v>105.88709868185785</v>
      </c>
      <c r="Q247" s="71">
        <v>9.4044955491483098</v>
      </c>
      <c r="R247" s="71">
        <v>0</v>
      </c>
      <c r="S247" s="71">
        <v>13.04513837555</v>
      </c>
      <c r="T247" s="72"/>
      <c r="U247" s="71">
        <v>64143052</v>
      </c>
      <c r="V247" s="71">
        <v>3963</v>
      </c>
      <c r="W247" s="71">
        <v>450</v>
      </c>
      <c r="X247" s="71">
        <v>33598</v>
      </c>
      <c r="Y247" s="71">
        <v>51120</v>
      </c>
      <c r="Z247" s="71">
        <v>83009</v>
      </c>
      <c r="AA247" s="71">
        <v>21398</v>
      </c>
      <c r="AB247" s="71">
        <v>134011</v>
      </c>
      <c r="AC247" s="71">
        <v>0</v>
      </c>
      <c r="AD247" s="71">
        <v>13.04513837555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7.0060000000000002</v>
      </c>
      <c r="BI247" s="71">
        <v>0</v>
      </c>
      <c r="BJ247" s="71">
        <v>631.18799999999999</v>
      </c>
      <c r="BK247" s="71">
        <v>0.879</v>
      </c>
      <c r="BL247" s="71">
        <v>30.792000000000002</v>
      </c>
      <c r="BM247" s="71">
        <v>0</v>
      </c>
      <c r="BN247" s="72"/>
      <c r="BO247" s="71">
        <v>2</v>
      </c>
      <c r="BP247" s="71">
        <v>0</v>
      </c>
      <c r="BQ247" s="71">
        <v>26</v>
      </c>
      <c r="BR247" s="71">
        <v>1</v>
      </c>
      <c r="BS247" s="71">
        <v>4</v>
      </c>
      <c r="BT247" s="71">
        <v>0</v>
      </c>
      <c r="BU247"/>
      <c r="BV247" s="70">
        <v>636.39400000000001</v>
      </c>
      <c r="BW247" s="70">
        <v>0</v>
      </c>
      <c r="BX247" s="70">
        <v>17.221</v>
      </c>
      <c r="BY247" s="70">
        <v>0</v>
      </c>
      <c r="BZ247" s="70">
        <v>0</v>
      </c>
      <c r="CA247" s="70">
        <v>0</v>
      </c>
      <c r="CB247" s="70">
        <v>0</v>
      </c>
      <c r="CC247" s="70">
        <v>16.25</v>
      </c>
      <c r="CD247" s="70">
        <v>0</v>
      </c>
    </row>
    <row r="248" spans="1:82">
      <c r="A248" s="70" t="s">
        <v>1947</v>
      </c>
      <c r="B248" s="70">
        <v>162</v>
      </c>
      <c r="C248" s="70">
        <v>9</v>
      </c>
      <c r="D248" s="70">
        <v>10</v>
      </c>
      <c r="E248" s="70">
        <v>2012</v>
      </c>
      <c r="F248" s="70" t="s">
        <v>179</v>
      </c>
      <c r="G248" s="70" t="s">
        <v>1938</v>
      </c>
      <c r="H248" s="70" t="s">
        <v>1939</v>
      </c>
      <c r="I248" s="148"/>
      <c r="J248" s="71">
        <v>466.56338602184599</v>
      </c>
      <c r="K248" s="71">
        <v>9.145211017845396</v>
      </c>
      <c r="L248" s="71">
        <v>26.117305673089</v>
      </c>
      <c r="M248" s="71">
        <v>179.4473517432489</v>
      </c>
      <c r="N248" s="71">
        <v>210.8763603126848</v>
      </c>
      <c r="O248" s="71">
        <v>160.57426419349108</v>
      </c>
      <c r="P248" s="71">
        <v>105.34492302226683</v>
      </c>
      <c r="Q248" s="71">
        <v>10.330715153547899</v>
      </c>
      <c r="R248" s="71">
        <v>0</v>
      </c>
      <c r="S248" s="71">
        <v>15.9271725528</v>
      </c>
      <c r="T248" s="72"/>
      <c r="U248" s="71">
        <v>67256481</v>
      </c>
      <c r="V248" s="71">
        <v>3963</v>
      </c>
      <c r="W248" s="71">
        <v>450</v>
      </c>
      <c r="X248" s="71">
        <v>33598</v>
      </c>
      <c r="Y248" s="71">
        <v>52413</v>
      </c>
      <c r="Z248" s="71">
        <v>83984</v>
      </c>
      <c r="AA248" s="71">
        <v>21168</v>
      </c>
      <c r="AB248" s="71">
        <v>135492</v>
      </c>
      <c r="AC248" s="71">
        <v>0</v>
      </c>
      <c r="AD248" s="71">
        <v>15.9271725528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6.7210000000000001</v>
      </c>
      <c r="BI248" s="71">
        <v>0</v>
      </c>
      <c r="BJ248" s="71">
        <v>591.26800000000003</v>
      </c>
      <c r="BK248" s="71">
        <v>0.84199999999999997</v>
      </c>
      <c r="BL248" s="71">
        <v>41.844000000000001</v>
      </c>
      <c r="BM248" s="71">
        <v>0</v>
      </c>
      <c r="BN248" s="72"/>
      <c r="BO248" s="71">
        <v>2</v>
      </c>
      <c r="BP248" s="71">
        <v>0</v>
      </c>
      <c r="BQ248" s="71">
        <v>23</v>
      </c>
      <c r="BR248" s="71">
        <v>1</v>
      </c>
      <c r="BS248" s="71">
        <v>4</v>
      </c>
      <c r="BT248" s="71">
        <v>0</v>
      </c>
      <c r="BU248"/>
      <c r="BV248" s="70">
        <v>614.77300000000002</v>
      </c>
      <c r="BW248" s="70">
        <v>0</v>
      </c>
      <c r="BX248" s="70">
        <v>25.902000000000001</v>
      </c>
      <c r="BY248" s="70">
        <v>0</v>
      </c>
      <c r="BZ248" s="70">
        <v>0</v>
      </c>
      <c r="CA248" s="70">
        <v>0</v>
      </c>
      <c r="CB248" s="70">
        <v>0</v>
      </c>
      <c r="CC248" s="70">
        <v>0</v>
      </c>
      <c r="CD248" s="70">
        <v>0</v>
      </c>
    </row>
    <row r="249" spans="1:82">
      <c r="A249" s="70" t="s">
        <v>1948</v>
      </c>
      <c r="B249" s="70">
        <v>163</v>
      </c>
      <c r="C249" s="70">
        <v>10</v>
      </c>
      <c r="D249" s="70">
        <v>10</v>
      </c>
      <c r="E249" s="70">
        <v>2013</v>
      </c>
      <c r="F249" s="70" t="s">
        <v>180</v>
      </c>
      <c r="G249" s="70" t="s">
        <v>1938</v>
      </c>
      <c r="H249" s="70" t="s">
        <v>1939</v>
      </c>
      <c r="I249" s="148"/>
      <c r="J249" s="71">
        <v>524.91725748740487</v>
      </c>
      <c r="K249" s="71">
        <v>7.902661294423428</v>
      </c>
      <c r="L249" s="71">
        <v>25.73045501663017</v>
      </c>
      <c r="M249" s="71">
        <v>172.4311464027395</v>
      </c>
      <c r="N249" s="71">
        <v>205.0716304351869</v>
      </c>
      <c r="O249" s="71">
        <v>155.39516216173351</v>
      </c>
      <c r="P249" s="71">
        <v>104.45305956484408</v>
      </c>
      <c r="Q249" s="71">
        <v>10.4809692704788</v>
      </c>
      <c r="R249" s="71">
        <v>0</v>
      </c>
      <c r="S249" s="71">
        <v>13.158159782949999</v>
      </c>
      <c r="T249" s="72"/>
      <c r="U249" s="71">
        <v>77504400</v>
      </c>
      <c r="V249" s="71">
        <v>3963</v>
      </c>
      <c r="W249" s="71">
        <v>450</v>
      </c>
      <c r="X249" s="71">
        <v>33598</v>
      </c>
      <c r="Y249" s="71">
        <v>52966</v>
      </c>
      <c r="Z249" s="71">
        <v>84904</v>
      </c>
      <c r="AA249" s="71">
        <v>20910</v>
      </c>
      <c r="AB249" s="71">
        <v>135492</v>
      </c>
      <c r="AC249" s="71">
        <v>0</v>
      </c>
      <c r="AD249" s="71">
        <v>13.158159782949999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7.1970000000000001</v>
      </c>
      <c r="BI249" s="71">
        <v>0</v>
      </c>
      <c r="BJ249" s="71">
        <v>628.51599999999996</v>
      </c>
      <c r="BK249" s="71">
        <v>0.76100000000000001</v>
      </c>
      <c r="BL249" s="71">
        <v>28.387</v>
      </c>
      <c r="BM249" s="71">
        <v>0</v>
      </c>
      <c r="BN249" s="72"/>
      <c r="BO249" s="71">
        <v>2</v>
      </c>
      <c r="BP249" s="71">
        <v>0</v>
      </c>
      <c r="BQ249" s="71">
        <v>24</v>
      </c>
      <c r="BR249" s="71">
        <v>1</v>
      </c>
      <c r="BS249" s="71">
        <v>4</v>
      </c>
      <c r="BT249" s="71">
        <v>0</v>
      </c>
      <c r="BU249"/>
      <c r="BV249" s="70">
        <v>637.20600000000002</v>
      </c>
      <c r="BW249" s="70">
        <v>0</v>
      </c>
      <c r="BX249" s="70">
        <v>10.528</v>
      </c>
      <c r="BY249" s="70">
        <v>0</v>
      </c>
      <c r="BZ249" s="70">
        <v>3.3519999999999999</v>
      </c>
      <c r="CA249" s="70">
        <v>0</v>
      </c>
      <c r="CB249" s="70">
        <v>0</v>
      </c>
      <c r="CC249" s="70">
        <v>13.775</v>
      </c>
      <c r="CD249" s="70">
        <v>0</v>
      </c>
    </row>
    <row r="250" spans="1:82">
      <c r="A250" s="70" t="s">
        <v>1949</v>
      </c>
      <c r="B250" s="70">
        <v>164</v>
      </c>
      <c r="C250" s="70">
        <v>11</v>
      </c>
      <c r="D250" s="70">
        <v>10</v>
      </c>
      <c r="E250" s="70">
        <v>2014</v>
      </c>
      <c r="F250" s="70" t="s">
        <v>181</v>
      </c>
      <c r="G250" s="70" t="s">
        <v>1938</v>
      </c>
      <c r="H250" s="70" t="s">
        <v>1939</v>
      </c>
      <c r="I250" s="148"/>
      <c r="J250" s="71">
        <v>490.58195136652961</v>
      </c>
      <c r="K250" s="71">
        <v>8.3363791385663664</v>
      </c>
      <c r="L250" s="71">
        <v>36.478400819605312</v>
      </c>
      <c r="M250" s="71">
        <v>163.67392151051189</v>
      </c>
      <c r="N250" s="71">
        <v>191.22735939036829</v>
      </c>
      <c r="O250" s="71">
        <v>148.78854286659646</v>
      </c>
      <c r="P250" s="71">
        <v>103.50465588503953</v>
      </c>
      <c r="Q250" s="71">
        <v>10.021874158666799</v>
      </c>
      <c r="R250" s="71">
        <v>0</v>
      </c>
      <c r="S250" s="71">
        <v>11.97692053636</v>
      </c>
      <c r="T250" s="72"/>
      <c r="U250" s="71">
        <v>76397771</v>
      </c>
      <c r="V250" s="71">
        <v>3605</v>
      </c>
      <c r="W250" s="71">
        <v>701</v>
      </c>
      <c r="X250" s="71">
        <v>33963</v>
      </c>
      <c r="Y250" s="71">
        <v>53596</v>
      </c>
      <c r="Z250" s="71">
        <v>85621</v>
      </c>
      <c r="AA250" s="71">
        <v>20613</v>
      </c>
      <c r="AB250" s="71">
        <v>135034</v>
      </c>
      <c r="AC250" s="71">
        <v>0</v>
      </c>
      <c r="AD250" s="71">
        <v>11.97692053636</v>
      </c>
      <c r="AE250" s="72"/>
      <c r="AF250" s="71"/>
      <c r="AG250" s="71"/>
      <c r="AH250" s="71"/>
      <c r="AI250" s="71"/>
      <c r="AJ250" s="71"/>
      <c r="AK250" s="71"/>
      <c r="AL250" s="71"/>
      <c r="AM250" s="71"/>
      <c r="AN250" s="71"/>
      <c r="AO250" s="71"/>
      <c r="AP250" s="71"/>
      <c r="AQ250" s="72"/>
      <c r="AR250" s="71">
        <v>3315</v>
      </c>
      <c r="AS250" s="71">
        <v>439</v>
      </c>
      <c r="AT250" s="71">
        <v>0</v>
      </c>
      <c r="AU250" s="71">
        <v>1</v>
      </c>
      <c r="AV250" s="71">
        <v>0</v>
      </c>
      <c r="AW250" s="71">
        <v>0</v>
      </c>
      <c r="AX250" s="71"/>
      <c r="AY250" s="72"/>
      <c r="AZ250" s="71">
        <v>13880.8</v>
      </c>
      <c r="BA250" s="71">
        <v>18522.5</v>
      </c>
      <c r="BB250" s="71">
        <v>0</v>
      </c>
      <c r="BC250" s="71">
        <v>840</v>
      </c>
      <c r="BD250" s="71">
        <v>0</v>
      </c>
      <c r="BE250" s="71">
        <v>0</v>
      </c>
      <c r="BF250" s="71"/>
      <c r="BG250" s="72"/>
      <c r="BH250" s="71">
        <v>12.198</v>
      </c>
      <c r="BI250" s="71">
        <v>0</v>
      </c>
      <c r="BJ250" s="71">
        <v>625.23</v>
      </c>
      <c r="BK250" s="71">
        <v>0.56799999999999995</v>
      </c>
      <c r="BL250" s="71">
        <v>20.936999999999998</v>
      </c>
      <c r="BM250" s="71">
        <v>0</v>
      </c>
      <c r="BN250" s="72"/>
      <c r="BO250" s="71">
        <v>3</v>
      </c>
      <c r="BP250" s="71">
        <v>0</v>
      </c>
      <c r="BQ250" s="71">
        <v>25</v>
      </c>
      <c r="BR250" s="71">
        <v>1</v>
      </c>
      <c r="BS250" s="71">
        <v>3</v>
      </c>
      <c r="BT250" s="71">
        <v>0</v>
      </c>
      <c r="BU250"/>
      <c r="BV250" s="70">
        <v>631.14599999999996</v>
      </c>
      <c r="BW250" s="70">
        <v>0.34200000000000003</v>
      </c>
      <c r="BX250" s="70">
        <v>9.3000000000000007</v>
      </c>
      <c r="BY250" s="70">
        <v>0</v>
      </c>
      <c r="BZ250" s="70">
        <v>4.0369999999999999</v>
      </c>
      <c r="CA250" s="70">
        <v>0</v>
      </c>
      <c r="CB250" s="70">
        <v>0</v>
      </c>
      <c r="CC250" s="70">
        <v>14.108000000000001</v>
      </c>
      <c r="CD250" s="70">
        <v>0</v>
      </c>
    </row>
    <row r="251" spans="1:82">
      <c r="A251" s="70" t="s">
        <v>1950</v>
      </c>
      <c r="B251" s="70">
        <v>165</v>
      </c>
      <c r="C251" s="70">
        <v>12</v>
      </c>
      <c r="D251" s="70">
        <v>10</v>
      </c>
      <c r="E251" s="70">
        <v>2015</v>
      </c>
      <c r="F251" s="70" t="s">
        <v>182</v>
      </c>
      <c r="G251" s="70" t="s">
        <v>1938</v>
      </c>
      <c r="H251" s="70" t="s">
        <v>1939</v>
      </c>
      <c r="I251" s="148"/>
      <c r="J251" s="71">
        <v>458.18402873671482</v>
      </c>
      <c r="K251" s="71">
        <v>7.7181908384309912</v>
      </c>
      <c r="L251" s="71">
        <v>39.192172683016238</v>
      </c>
      <c r="M251" s="71">
        <v>147.78470181976931</v>
      </c>
      <c r="N251" s="71">
        <v>183.4446533914923</v>
      </c>
      <c r="O251" s="71">
        <v>147.46492937446246</v>
      </c>
      <c r="P251" s="71">
        <v>102.47081485476369</v>
      </c>
      <c r="Q251" s="71">
        <v>9.7738606387108504</v>
      </c>
      <c r="R251" s="71">
        <v>0</v>
      </c>
      <c r="S251" s="71">
        <v>12.2456586984</v>
      </c>
      <c r="T251" s="72"/>
      <c r="U251" s="71">
        <v>80123368</v>
      </c>
      <c r="V251" s="71">
        <v>3605</v>
      </c>
      <c r="W251" s="71">
        <v>701</v>
      </c>
      <c r="X251" s="71">
        <v>33963</v>
      </c>
      <c r="Y251" s="71">
        <v>54218</v>
      </c>
      <c r="Z251" s="71">
        <v>85676</v>
      </c>
      <c r="AA251" s="71">
        <v>20391</v>
      </c>
      <c r="AB251" s="71">
        <v>134526</v>
      </c>
      <c r="AC251" s="71">
        <v>0</v>
      </c>
      <c r="AD251" s="71">
        <v>12.2456586984</v>
      </c>
      <c r="AE251" s="72"/>
      <c r="AF251" s="71">
        <v>532026609.01900268</v>
      </c>
      <c r="AG251" s="71">
        <v>6118807.3423117856</v>
      </c>
      <c r="AH251" s="71">
        <v>5389653.9221192366</v>
      </c>
      <c r="AI251" s="71">
        <v>212235649.40835619</v>
      </c>
      <c r="AJ251" s="71">
        <v>297321233.70242262</v>
      </c>
      <c r="AK251" s="71">
        <v>0</v>
      </c>
      <c r="AL251" s="71">
        <v>0</v>
      </c>
      <c r="AM251" s="71">
        <v>18436223.984654311</v>
      </c>
      <c r="AN251" s="71">
        <v>0</v>
      </c>
      <c r="AO251" s="71">
        <v>0</v>
      </c>
      <c r="AP251" s="71">
        <v>1071528177.3788668</v>
      </c>
      <c r="AQ251" s="72"/>
      <c r="AR251" s="71">
        <v>3703</v>
      </c>
      <c r="AS251" s="71">
        <v>676</v>
      </c>
      <c r="AT251" s="71">
        <v>0</v>
      </c>
      <c r="AU251" s="71">
        <v>3</v>
      </c>
      <c r="AV251" s="71">
        <v>0</v>
      </c>
      <c r="AW251" s="71">
        <v>0</v>
      </c>
      <c r="AX251" s="71"/>
      <c r="AY251" s="72"/>
      <c r="AZ251" s="71">
        <v>15749.1</v>
      </c>
      <c r="BA251" s="71">
        <v>26088.2</v>
      </c>
      <c r="BB251" s="71">
        <v>0</v>
      </c>
      <c r="BC251" s="71">
        <v>2500</v>
      </c>
      <c r="BD251" s="71">
        <v>0</v>
      </c>
      <c r="BE251" s="71">
        <v>0</v>
      </c>
      <c r="BF251" s="71"/>
      <c r="BG251" s="72"/>
      <c r="BH251" s="71">
        <v>11.471</v>
      </c>
      <c r="BI251" s="71">
        <v>0</v>
      </c>
      <c r="BJ251" s="71">
        <v>583.95699999999999</v>
      </c>
      <c r="BK251" s="71">
        <v>0.41199999999999998</v>
      </c>
      <c r="BL251" s="71">
        <v>20.292999999999999</v>
      </c>
      <c r="BM251" s="71">
        <v>0</v>
      </c>
      <c r="BN251" s="72"/>
      <c r="BO251" s="71">
        <v>3</v>
      </c>
      <c r="BP251" s="71">
        <v>0</v>
      </c>
      <c r="BQ251" s="71">
        <v>25</v>
      </c>
      <c r="BR251" s="71">
        <v>1</v>
      </c>
      <c r="BS251" s="71">
        <v>3</v>
      </c>
      <c r="BT251" s="71">
        <v>0</v>
      </c>
      <c r="BU251"/>
      <c r="BV251" s="70">
        <v>595.81399999999996</v>
      </c>
      <c r="BW251" s="70">
        <v>0</v>
      </c>
      <c r="BX251" s="70">
        <v>9.093</v>
      </c>
      <c r="BY251" s="70">
        <v>0</v>
      </c>
      <c r="BZ251" s="70">
        <v>0</v>
      </c>
      <c r="CA251" s="70">
        <v>0</v>
      </c>
      <c r="CB251" s="70">
        <v>0</v>
      </c>
      <c r="CC251" s="70">
        <v>11.226000000000001</v>
      </c>
      <c r="CD251" s="70">
        <v>0</v>
      </c>
    </row>
    <row r="252" spans="1:82">
      <c r="A252" s="70" t="s">
        <v>1951</v>
      </c>
      <c r="B252" s="70">
        <v>166</v>
      </c>
      <c r="C252" s="70">
        <v>13</v>
      </c>
      <c r="D252" s="70">
        <v>10</v>
      </c>
      <c r="E252" s="70">
        <v>2016</v>
      </c>
      <c r="F252" s="70" t="s">
        <v>155</v>
      </c>
      <c r="G252" s="70" t="s">
        <v>1938</v>
      </c>
      <c r="H252" s="70" t="s">
        <v>1939</v>
      </c>
      <c r="I252" s="148"/>
      <c r="J252" s="71">
        <v>483.70152699295699</v>
      </c>
      <c r="K252" s="71">
        <v>7.5801831648208937</v>
      </c>
      <c r="L252" s="71">
        <v>41.118493635099718</v>
      </c>
      <c r="M252" s="71">
        <v>141.26737966704837</v>
      </c>
      <c r="N252" s="71">
        <v>185.09221470235059</v>
      </c>
      <c r="O252" s="71">
        <v>146.7844822658233</v>
      </c>
      <c r="P252" s="71">
        <v>98.899284967805926</v>
      </c>
      <c r="Q252" s="71">
        <v>9.477122968976845</v>
      </c>
      <c r="R252" s="71">
        <v>0</v>
      </c>
      <c r="S252" s="71">
        <v>13.6239995584</v>
      </c>
      <c r="T252" s="72"/>
      <c r="U252" s="71">
        <v>86063587</v>
      </c>
      <c r="V252" s="71">
        <v>3605</v>
      </c>
      <c r="W252" s="71">
        <v>701</v>
      </c>
      <c r="X252" s="71">
        <v>33963</v>
      </c>
      <c r="Y252" s="71">
        <v>55020</v>
      </c>
      <c r="Z252" s="71">
        <v>86329</v>
      </c>
      <c r="AA252" s="71">
        <v>20355</v>
      </c>
      <c r="AB252" s="71">
        <v>134176</v>
      </c>
      <c r="AC252" s="71">
        <v>0</v>
      </c>
      <c r="AD252" s="71">
        <v>13.6239995584</v>
      </c>
      <c r="AE252" s="72"/>
      <c r="AF252" s="71">
        <v>566984674.93505156</v>
      </c>
      <c r="AG252" s="71">
        <v>5740932.3352546711</v>
      </c>
      <c r="AH252" s="71">
        <v>4112772.3691814318</v>
      </c>
      <c r="AI252" s="71">
        <v>218864399.20669049</v>
      </c>
      <c r="AJ252" s="71">
        <v>289787093.83078182</v>
      </c>
      <c r="AK252" s="71">
        <v>0</v>
      </c>
      <c r="AL252" s="71">
        <v>0</v>
      </c>
      <c r="AM252" s="71">
        <v>18402543.82503875</v>
      </c>
      <c r="AN252" s="71">
        <v>0</v>
      </c>
      <c r="AO252" s="71">
        <v>0</v>
      </c>
      <c r="AP252" s="71">
        <v>1103892416.5019987</v>
      </c>
      <c r="AQ252" s="72"/>
      <c r="AR252" s="71">
        <v>3989</v>
      </c>
      <c r="AS252" s="71">
        <v>811</v>
      </c>
      <c r="AT252" s="71">
        <v>0</v>
      </c>
      <c r="AU252" s="71">
        <v>5</v>
      </c>
      <c r="AV252" s="71">
        <v>0</v>
      </c>
      <c r="AW252" s="71">
        <v>0</v>
      </c>
      <c r="AX252" s="71"/>
      <c r="AY252" s="72"/>
      <c r="AZ252" s="71">
        <v>17254.900000000001</v>
      </c>
      <c r="BA252" s="71">
        <v>30950.6</v>
      </c>
      <c r="BB252" s="71">
        <v>0</v>
      </c>
      <c r="BC252" s="71">
        <v>7844</v>
      </c>
      <c r="BD252" s="71">
        <v>0</v>
      </c>
      <c r="BE252" s="71">
        <v>0</v>
      </c>
      <c r="BF252" s="71"/>
      <c r="BG252" s="72"/>
      <c r="BH252" s="71">
        <v>10.798</v>
      </c>
      <c r="BI252" s="71">
        <v>0</v>
      </c>
      <c r="BJ252" s="71">
        <v>556.92499999999995</v>
      </c>
      <c r="BK252" s="71">
        <v>9.6959999999999997</v>
      </c>
      <c r="BL252" s="71">
        <v>30.283999999999999</v>
      </c>
      <c r="BM252" s="71">
        <v>0</v>
      </c>
      <c r="BN252" s="72"/>
      <c r="BO252" s="71">
        <v>3</v>
      </c>
      <c r="BP252" s="71">
        <v>0</v>
      </c>
      <c r="BQ252" s="71">
        <v>25</v>
      </c>
      <c r="BR252" s="71">
        <v>1</v>
      </c>
      <c r="BS252" s="71">
        <v>3</v>
      </c>
      <c r="BT252" s="71">
        <v>0</v>
      </c>
      <c r="BU252"/>
      <c r="BV252" s="70">
        <v>578.23199999999997</v>
      </c>
      <c r="BW252" s="70">
        <v>0</v>
      </c>
      <c r="BX252" s="70">
        <v>19.573</v>
      </c>
      <c r="BY252" s="70">
        <v>0</v>
      </c>
      <c r="BZ252" s="70">
        <v>0</v>
      </c>
      <c r="CA252" s="70">
        <v>0</v>
      </c>
      <c r="CB252" s="70">
        <v>0</v>
      </c>
      <c r="CC252" s="70">
        <v>9.8979999999999997</v>
      </c>
      <c r="CD252" s="70">
        <v>0</v>
      </c>
    </row>
    <row r="253" spans="1:82">
      <c r="A253" s="70" t="s">
        <v>1952</v>
      </c>
      <c r="B253" s="70">
        <v>167</v>
      </c>
      <c r="C253" s="70">
        <v>14</v>
      </c>
      <c r="D253" s="70">
        <v>10</v>
      </c>
      <c r="E253" s="70">
        <v>2017</v>
      </c>
      <c r="F253" s="70" t="s">
        <v>156</v>
      </c>
      <c r="G253" s="70" t="s">
        <v>1938</v>
      </c>
      <c r="H253" s="70" t="s">
        <v>1939</v>
      </c>
      <c r="I253" s="148"/>
      <c r="J253" s="71">
        <v>516.6160712064617</v>
      </c>
      <c r="K253" s="71">
        <v>7.5872685253925169</v>
      </c>
      <c r="L253" s="71">
        <v>37.206869034231765</v>
      </c>
      <c r="M253" s="71">
        <v>135.58950062530283</v>
      </c>
      <c r="N253" s="71">
        <v>179.37174865477198</v>
      </c>
      <c r="O253" s="71">
        <v>145.28244935874631</v>
      </c>
      <c r="P253" s="71">
        <v>97.698268016987427</v>
      </c>
      <c r="Q253" s="71">
        <v>9.1280468946662392</v>
      </c>
      <c r="R253" s="71">
        <v>0</v>
      </c>
      <c r="S253" s="71">
        <v>9.9390671924000014</v>
      </c>
      <c r="T253" s="72"/>
      <c r="U253" s="71">
        <v>93915536</v>
      </c>
      <c r="V253" s="71">
        <v>3605</v>
      </c>
      <c r="W253" s="71">
        <v>701</v>
      </c>
      <c r="X253" s="71">
        <v>33963</v>
      </c>
      <c r="Y253" s="71">
        <v>55652</v>
      </c>
      <c r="Z253" s="71">
        <v>86863</v>
      </c>
      <c r="AA253" s="71">
        <v>20236</v>
      </c>
      <c r="AB253" s="71">
        <v>133641</v>
      </c>
      <c r="AC253" s="71">
        <v>0</v>
      </c>
      <c r="AD253" s="71">
        <v>9.9390671924000014</v>
      </c>
      <c r="AE253" s="72"/>
      <c r="AF253" s="71">
        <v>634221606.20843661</v>
      </c>
      <c r="AG253" s="71">
        <v>5803597.5821770206</v>
      </c>
      <c r="AH253" s="71">
        <v>5117941.3324631304</v>
      </c>
      <c r="AI253" s="71">
        <v>218343227.07545659</v>
      </c>
      <c r="AJ253" s="71">
        <v>281150578.8619687</v>
      </c>
      <c r="AK253" s="71">
        <v>0</v>
      </c>
      <c r="AL253" s="71">
        <v>0</v>
      </c>
      <c r="AM253" s="71">
        <v>18357847.500806522</v>
      </c>
      <c r="AN253" s="71">
        <v>0</v>
      </c>
      <c r="AO253" s="71">
        <v>0</v>
      </c>
      <c r="AP253" s="71">
        <v>1162994798.5613086</v>
      </c>
      <c r="AQ253" s="72"/>
      <c r="AR253" s="71">
        <v>4265</v>
      </c>
      <c r="AS253" s="71">
        <v>944</v>
      </c>
      <c r="AT253" s="71">
        <v>0</v>
      </c>
      <c r="AU253" s="71">
        <v>6</v>
      </c>
      <c r="AV253" s="71">
        <v>0</v>
      </c>
      <c r="AW253" s="71">
        <v>0</v>
      </c>
      <c r="AX253" s="71"/>
      <c r="AY253" s="72"/>
      <c r="AZ253" s="71">
        <v>18690.7</v>
      </c>
      <c r="BA253" s="71">
        <v>35442.699999999983</v>
      </c>
      <c r="BB253" s="71">
        <v>0</v>
      </c>
      <c r="BC253" s="71">
        <v>7889</v>
      </c>
      <c r="BD253" s="71">
        <v>0</v>
      </c>
      <c r="BE253" s="71">
        <v>0</v>
      </c>
      <c r="BF253" s="71"/>
      <c r="BG253" s="72"/>
      <c r="BH253" s="71">
        <v>10.468</v>
      </c>
      <c r="BI253" s="71">
        <v>0</v>
      </c>
      <c r="BJ253" s="71">
        <v>527.55200000000002</v>
      </c>
      <c r="BK253" s="71">
        <v>0.374</v>
      </c>
      <c r="BL253" s="71">
        <v>73.131</v>
      </c>
      <c r="BM253" s="71">
        <v>0</v>
      </c>
      <c r="BN253" s="72"/>
      <c r="BO253" s="71">
        <v>3</v>
      </c>
      <c r="BP253" s="71">
        <v>0</v>
      </c>
      <c r="BQ253" s="71">
        <v>23</v>
      </c>
      <c r="BR253" s="71">
        <v>1</v>
      </c>
      <c r="BS253" s="71">
        <v>4</v>
      </c>
      <c r="BT253" s="71">
        <v>0</v>
      </c>
      <c r="BU253"/>
      <c r="BV253" s="70">
        <v>537.81399999999996</v>
      </c>
      <c r="BW253" s="70">
        <v>0</v>
      </c>
      <c r="BX253" s="70">
        <v>62.761000000000003</v>
      </c>
      <c r="BY253" s="70">
        <v>0</v>
      </c>
      <c r="BZ253" s="70">
        <v>0</v>
      </c>
      <c r="CA253" s="70">
        <v>0</v>
      </c>
      <c r="CB253" s="70">
        <v>0</v>
      </c>
      <c r="CC253" s="70">
        <v>10.95</v>
      </c>
      <c r="CD253" s="70">
        <v>0</v>
      </c>
    </row>
    <row r="254" spans="1:82">
      <c r="A254" s="70" t="s">
        <v>1953</v>
      </c>
      <c r="B254" s="70">
        <v>168</v>
      </c>
      <c r="C254" s="70">
        <v>15</v>
      </c>
      <c r="D254" s="70">
        <v>10</v>
      </c>
      <c r="E254" s="70">
        <v>2018</v>
      </c>
      <c r="F254" s="70" t="s">
        <v>183</v>
      </c>
      <c r="G254" s="1064" t="s">
        <v>1938</v>
      </c>
      <c r="H254" s="70" t="s">
        <v>1939</v>
      </c>
      <c r="I254" s="148"/>
      <c r="J254" s="71">
        <v>511.53450991679671</v>
      </c>
      <c r="K254" s="71">
        <v>7.1267394219537357</v>
      </c>
      <c r="L254" s="71">
        <v>33.180188629665921</v>
      </c>
      <c r="M254" s="71">
        <v>132.32775132972125</v>
      </c>
      <c r="N254" s="71">
        <v>169.8136549063374</v>
      </c>
      <c r="O254" s="71">
        <v>143.15520152472047</v>
      </c>
      <c r="P254" s="71">
        <v>96.773555119472576</v>
      </c>
      <c r="Q254" s="71">
        <v>8.4271789870646696</v>
      </c>
      <c r="R254" s="71">
        <v>0</v>
      </c>
      <c r="S254" s="71">
        <v>11.9033628216</v>
      </c>
      <c r="T254" s="72"/>
      <c r="U254" s="71">
        <v>96934419</v>
      </c>
      <c r="V254" s="71">
        <v>3605</v>
      </c>
      <c r="W254" s="71">
        <v>701</v>
      </c>
      <c r="X254" s="71">
        <v>33963</v>
      </c>
      <c r="Y254" s="71">
        <v>56328</v>
      </c>
      <c r="Z254" s="71">
        <v>87230</v>
      </c>
      <c r="AA254" s="71">
        <v>20246</v>
      </c>
      <c r="AB254" s="71">
        <v>132961</v>
      </c>
      <c r="AC254" s="71">
        <v>0</v>
      </c>
      <c r="AD254" s="71">
        <v>11.9033628216</v>
      </c>
      <c r="AE254" s="72"/>
      <c r="AF254" s="71">
        <v>636347250.71279693</v>
      </c>
      <c r="AG254" s="71">
        <v>5153604.4921272043</v>
      </c>
      <c r="AH254" s="71">
        <v>4628665.8860467169</v>
      </c>
      <c r="AI254" s="71">
        <v>210020367.2001906</v>
      </c>
      <c r="AJ254" s="71">
        <v>281150576.10991758</v>
      </c>
      <c r="AK254" s="71">
        <v>0</v>
      </c>
      <c r="AL254" s="71">
        <v>0</v>
      </c>
      <c r="AM254" s="71">
        <v>18302229.331331551</v>
      </c>
      <c r="AN254" s="71">
        <v>0</v>
      </c>
      <c r="AO254" s="71">
        <v>0</v>
      </c>
      <c r="AP254" s="71">
        <v>1155602693.7324107</v>
      </c>
      <c r="AQ254" s="72"/>
      <c r="AR254" s="71">
        <v>4531</v>
      </c>
      <c r="AS254" s="71">
        <v>1057</v>
      </c>
      <c r="AT254" s="71">
        <v>0</v>
      </c>
      <c r="AU254" s="71">
        <v>7</v>
      </c>
      <c r="AV254" s="71">
        <v>0</v>
      </c>
      <c r="AW254" s="71">
        <v>0</v>
      </c>
      <c r="AX254" s="71"/>
      <c r="AY254" s="72"/>
      <c r="AZ254" s="71">
        <v>20039.399999999998</v>
      </c>
      <c r="BA254" s="71">
        <v>39101.599999999999</v>
      </c>
      <c r="BB254" s="71">
        <v>0</v>
      </c>
      <c r="BC254" s="71">
        <v>10959</v>
      </c>
      <c r="BD254" s="71">
        <v>0</v>
      </c>
      <c r="BE254" s="71">
        <v>0</v>
      </c>
      <c r="BF254" s="71"/>
      <c r="BG254" s="72"/>
      <c r="BH254" s="71">
        <v>7.2670000000000003</v>
      </c>
      <c r="BI254" s="71">
        <v>0</v>
      </c>
      <c r="BJ254" s="71">
        <v>520.41999999999996</v>
      </c>
      <c r="BK254" s="71">
        <v>0.33600000000000002</v>
      </c>
      <c r="BL254" s="71">
        <v>19.616</v>
      </c>
      <c r="BM254" s="71">
        <v>0</v>
      </c>
      <c r="BN254" s="72"/>
      <c r="BO254" s="71">
        <v>2</v>
      </c>
      <c r="BP254" s="71">
        <v>0</v>
      </c>
      <c r="BQ254" s="71">
        <v>23</v>
      </c>
      <c r="BR254" s="71">
        <v>1</v>
      </c>
      <c r="BS254" s="71">
        <v>3</v>
      </c>
      <c r="BT254" s="71">
        <v>0</v>
      </c>
      <c r="BU254"/>
      <c r="BV254" s="70">
        <v>524.49900000000002</v>
      </c>
      <c r="BW254" s="70">
        <v>0</v>
      </c>
      <c r="BX254" s="70">
        <v>9.3800000000000008</v>
      </c>
      <c r="BY254" s="70">
        <v>0</v>
      </c>
      <c r="BZ254" s="70">
        <v>0</v>
      </c>
      <c r="CA254" s="70">
        <v>0</v>
      </c>
      <c r="CB254" s="70">
        <v>0</v>
      </c>
      <c r="CC254" s="70">
        <v>13.76</v>
      </c>
      <c r="CD254" s="70">
        <v>0</v>
      </c>
    </row>
    <row r="255" spans="1:82">
      <c r="A255" s="70" t="s">
        <v>1954</v>
      </c>
      <c r="B255" s="70">
        <v>169</v>
      </c>
      <c r="C255" s="70">
        <v>16</v>
      </c>
      <c r="D255" s="70">
        <v>10</v>
      </c>
      <c r="E255" s="70">
        <v>2019</v>
      </c>
      <c r="F255" s="70" t="s">
        <v>158</v>
      </c>
      <c r="G255" s="1064" t="s">
        <v>1938</v>
      </c>
      <c r="H255" s="70" t="s">
        <v>1939</v>
      </c>
      <c r="I255" s="148"/>
      <c r="J255" s="71">
        <v>450.16349523326988</v>
      </c>
      <c r="K255" s="71">
        <v>6.4642359702859036</v>
      </c>
      <c r="L255" s="71">
        <v>33.468969145585014</v>
      </c>
      <c r="M255" s="71">
        <v>121.84741548595726</v>
      </c>
      <c r="N255" s="71">
        <v>150.26500573559088</v>
      </c>
      <c r="O255" s="71">
        <v>139.33172965582526</v>
      </c>
      <c r="P255" s="71">
        <v>96.872487520661053</v>
      </c>
      <c r="Q255" s="71">
        <v>8.1642003354482693</v>
      </c>
      <c r="R255" s="71">
        <v>0</v>
      </c>
      <c r="S255" s="71">
        <v>14.458245611039999</v>
      </c>
      <c r="T255" s="72"/>
      <c r="U255" s="71">
        <v>88423304</v>
      </c>
      <c r="V255" s="71">
        <v>3605</v>
      </c>
      <c r="W255" s="71">
        <v>701</v>
      </c>
      <c r="X255" s="71">
        <v>33963</v>
      </c>
      <c r="Y255" s="71">
        <v>56942</v>
      </c>
      <c r="Z255" s="71">
        <v>87231</v>
      </c>
      <c r="AA255" s="71">
        <v>20115</v>
      </c>
      <c r="AB255" s="71">
        <v>132299</v>
      </c>
      <c r="AC255" s="71">
        <v>0</v>
      </c>
      <c r="AD255" s="71">
        <v>14.458245611040001</v>
      </c>
      <c r="AE255" s="72"/>
      <c r="AF255" s="71">
        <v>560823686.01747942</v>
      </c>
      <c r="AG255" s="71">
        <v>4974779.3678653389</v>
      </c>
      <c r="AH255" s="71">
        <v>5033960.6732771797</v>
      </c>
      <c r="AI255" s="71">
        <v>204967492.62305471</v>
      </c>
      <c r="AJ255" s="71">
        <v>265221125.4584901</v>
      </c>
      <c r="AK255" s="71">
        <v>0</v>
      </c>
      <c r="AL255" s="71">
        <v>0</v>
      </c>
      <c r="AM255" s="71">
        <v>18018127.853661228</v>
      </c>
      <c r="AN255" s="71">
        <v>0</v>
      </c>
      <c r="AO255" s="71">
        <v>0</v>
      </c>
      <c r="AP255" s="71">
        <v>1059039171.9938279</v>
      </c>
      <c r="AQ255" s="72"/>
      <c r="AR255" s="71">
        <v>4811</v>
      </c>
      <c r="AS255" s="71">
        <v>1151</v>
      </c>
      <c r="AT255" s="71">
        <v>0</v>
      </c>
      <c r="AU255" s="71">
        <v>12</v>
      </c>
      <c r="AV255" s="71">
        <v>0</v>
      </c>
      <c r="AW255" s="71">
        <v>0</v>
      </c>
      <c r="AX255" s="71"/>
      <c r="AY255" s="72"/>
      <c r="AZ255" s="71">
        <v>21478.99999999996</v>
      </c>
      <c r="BA255" s="71">
        <v>42630.499999999964</v>
      </c>
      <c r="BB255" s="71">
        <v>0</v>
      </c>
      <c r="BC255" s="71">
        <v>11417.6</v>
      </c>
      <c r="BD255" s="71">
        <v>0</v>
      </c>
      <c r="BE255" s="71">
        <v>0</v>
      </c>
      <c r="BF255" s="71"/>
      <c r="BG255" s="72"/>
      <c r="BH255" s="71">
        <v>6.7690000000000001</v>
      </c>
      <c r="BI255" s="71">
        <v>0</v>
      </c>
      <c r="BJ255" s="71">
        <v>501.75700000000001</v>
      </c>
      <c r="BK255" s="71">
        <v>9.8350000000000009</v>
      </c>
      <c r="BL255" s="71">
        <v>71.260999999999996</v>
      </c>
      <c r="BM255" s="71">
        <v>0</v>
      </c>
      <c r="BN255" s="72"/>
      <c r="BO255" s="71">
        <v>2</v>
      </c>
      <c r="BP255" s="71">
        <v>0</v>
      </c>
      <c r="BQ255" s="71">
        <v>24</v>
      </c>
      <c r="BR255" s="71">
        <v>1</v>
      </c>
      <c r="BS255" s="71">
        <v>4</v>
      </c>
      <c r="BT255" s="71">
        <v>0</v>
      </c>
      <c r="BU255"/>
      <c r="BV255" s="70">
        <v>518.54600000000005</v>
      </c>
      <c r="BW255" s="70">
        <v>0</v>
      </c>
      <c r="BX255" s="70">
        <v>61.402000000000001</v>
      </c>
      <c r="BY255" s="70">
        <v>0</v>
      </c>
      <c r="BZ255" s="70">
        <v>0</v>
      </c>
      <c r="CA255" s="70">
        <v>0</v>
      </c>
      <c r="CB255" s="70">
        <v>0</v>
      </c>
      <c r="CC255" s="70">
        <v>9.6739999999999995</v>
      </c>
      <c r="CD255" s="70">
        <v>0</v>
      </c>
    </row>
    <row r="256" spans="1:82">
      <c r="A256" s="70" t="s">
        <v>1955</v>
      </c>
      <c r="B256" s="70">
        <v>170</v>
      </c>
      <c r="C256" s="70">
        <v>17</v>
      </c>
      <c r="D256" s="70">
        <v>10</v>
      </c>
      <c r="E256" s="70">
        <v>2020</v>
      </c>
      <c r="F256" s="70" t="s">
        <v>159</v>
      </c>
      <c r="G256" s="70" t="s">
        <v>1938</v>
      </c>
      <c r="H256" s="70" t="s">
        <v>1939</v>
      </c>
      <c r="I256" s="148"/>
      <c r="J256" s="71">
        <v>392.6286750321201</v>
      </c>
      <c r="K256" s="71">
        <v>6.4829425274525647</v>
      </c>
      <c r="L256" s="71">
        <v>31.673334005232448</v>
      </c>
      <c r="M256" s="71">
        <v>114.3474492763943</v>
      </c>
      <c r="N256" s="71">
        <v>154.84501093121719</v>
      </c>
      <c r="O256" s="71">
        <v>122.3359890450275</v>
      </c>
      <c r="P256" s="71">
        <v>91.779116856131466</v>
      </c>
      <c r="Q256" s="71">
        <v>7.7370030065764599</v>
      </c>
      <c r="R256" s="71">
        <v>0</v>
      </c>
      <c r="S256" s="71">
        <v>14.39479562256</v>
      </c>
      <c r="T256" s="72"/>
      <c r="U256" s="71">
        <v>83285869</v>
      </c>
      <c r="V256" s="71">
        <v>3179</v>
      </c>
      <c r="W256" s="71">
        <v>642</v>
      </c>
      <c r="X256" s="71">
        <v>34578</v>
      </c>
      <c r="Y256" s="71">
        <v>57319</v>
      </c>
      <c r="Z256" s="71">
        <v>87418</v>
      </c>
      <c r="AA256" s="71">
        <v>20256</v>
      </c>
      <c r="AB256" s="71">
        <v>131223</v>
      </c>
      <c r="AC256" s="71">
        <v>0</v>
      </c>
      <c r="AD256" s="71">
        <v>14.39479562256</v>
      </c>
      <c r="AE256" s="72"/>
      <c r="AF256" s="71">
        <v>515866280.56002158</v>
      </c>
      <c r="AG256" s="71">
        <v>4733557.6800396033</v>
      </c>
      <c r="AH256" s="71">
        <v>4691477.6895903051</v>
      </c>
      <c r="AI256" s="71">
        <v>197099544.93140322</v>
      </c>
      <c r="AJ256" s="71">
        <v>282463765.89032727</v>
      </c>
      <c r="AK256" s="71"/>
      <c r="AL256" s="71"/>
      <c r="AM256" s="71">
        <v>17126059.417937864</v>
      </c>
      <c r="AN256" s="71"/>
      <c r="AO256" s="71"/>
      <c r="AP256" s="71">
        <v>1021980686.1693197</v>
      </c>
      <c r="AQ256" s="72"/>
      <c r="AR256" s="71">
        <v>5062</v>
      </c>
      <c r="AS256" s="71">
        <v>1240</v>
      </c>
      <c r="AT256" s="71">
        <v>0</v>
      </c>
      <c r="AU256" s="71">
        <v>14</v>
      </c>
      <c r="AV256" s="71">
        <v>0</v>
      </c>
      <c r="AW256" s="71">
        <v>0</v>
      </c>
      <c r="AX256" s="71"/>
      <c r="AY256" s="72"/>
      <c r="AZ256" s="71">
        <v>22900.199999999921</v>
      </c>
      <c r="BA256" s="71">
        <v>48947.799999999959</v>
      </c>
      <c r="BB256" s="71">
        <v>0</v>
      </c>
      <c r="BC256" s="71">
        <v>13076.3</v>
      </c>
      <c r="BD256" s="71">
        <v>0</v>
      </c>
      <c r="BE256" s="71">
        <v>0</v>
      </c>
      <c r="BF256" s="71"/>
      <c r="BG256" s="72"/>
      <c r="BH256" s="71">
        <v>6.7</v>
      </c>
      <c r="BI256" s="71">
        <v>0</v>
      </c>
      <c r="BJ256" s="71">
        <v>461.64</v>
      </c>
      <c r="BK256" s="71">
        <v>9.9990000000000006</v>
      </c>
      <c r="BL256" s="71">
        <v>21.027999999999999</v>
      </c>
      <c r="BM256" s="71">
        <v>0</v>
      </c>
      <c r="BN256" s="72"/>
      <c r="BO256" s="71">
        <v>2</v>
      </c>
      <c r="BP256" s="71">
        <v>0</v>
      </c>
      <c r="BQ256" s="71">
        <v>25</v>
      </c>
      <c r="BR256" s="71">
        <v>1</v>
      </c>
      <c r="BS256" s="71">
        <v>3</v>
      </c>
      <c r="BT256" s="71">
        <v>0</v>
      </c>
      <c r="BU256"/>
      <c r="BV256" s="70">
        <v>483.91500000000002</v>
      </c>
      <c r="BW256" s="70">
        <v>0</v>
      </c>
      <c r="BX256" s="70">
        <v>11.364000000000001</v>
      </c>
      <c r="BY256" s="70">
        <v>0</v>
      </c>
      <c r="BZ256" s="70">
        <v>0</v>
      </c>
      <c r="CA256" s="70">
        <v>0</v>
      </c>
      <c r="CB256" s="70">
        <v>0</v>
      </c>
      <c r="CC256" s="70">
        <v>4.0880000000000001</v>
      </c>
      <c r="CD256" s="70">
        <v>0</v>
      </c>
    </row>
    <row r="257" spans="1:82">
      <c r="A257" s="70" t="s">
        <v>1956</v>
      </c>
      <c r="B257" s="70">
        <v>170</v>
      </c>
      <c r="C257" s="70">
        <v>18</v>
      </c>
      <c r="D257" s="70">
        <v>10</v>
      </c>
      <c r="E257" s="70">
        <v>2021</v>
      </c>
      <c r="F257" s="70" t="s">
        <v>160</v>
      </c>
      <c r="G257" s="70" t="s">
        <v>1938</v>
      </c>
      <c r="H257" s="70" t="s">
        <v>1939</v>
      </c>
      <c r="I257" s="148"/>
      <c r="J257" s="71">
        <v>351.608615728399</v>
      </c>
      <c r="K257" s="71">
        <v>7.0365624609260919</v>
      </c>
      <c r="L257" s="71">
        <v>28.552608306427999</v>
      </c>
      <c r="M257" s="71">
        <v>130.88454261335633</v>
      </c>
      <c r="N257" s="71">
        <v>155.96934312859526</v>
      </c>
      <c r="O257" s="71">
        <v>118.58866437435901</v>
      </c>
      <c r="P257" s="71">
        <v>94.841954702128007</v>
      </c>
      <c r="Q257" s="71">
        <v>7.5992571890984904</v>
      </c>
      <c r="R257" s="71">
        <v>0</v>
      </c>
      <c r="S257" s="71">
        <v>13.66681414912</v>
      </c>
      <c r="T257" s="72"/>
      <c r="U257" s="71">
        <v>74102247</v>
      </c>
      <c r="V257" s="71">
        <v>3179</v>
      </c>
      <c r="W257" s="71">
        <v>642</v>
      </c>
      <c r="X257" s="71">
        <v>34578</v>
      </c>
      <c r="Y257" s="71">
        <v>57533</v>
      </c>
      <c r="Z257" s="71">
        <v>87253</v>
      </c>
      <c r="AA257" s="71">
        <v>20411</v>
      </c>
      <c r="AB257" s="71">
        <v>130153</v>
      </c>
      <c r="AC257" s="71">
        <v>0</v>
      </c>
      <c r="AD257" s="71">
        <v>13.66681414912</v>
      </c>
      <c r="AE257" s="72"/>
      <c r="AF257" s="71">
        <v>451094029.63526946</v>
      </c>
      <c r="AG257" s="71">
        <v>5026067.2536367988</v>
      </c>
      <c r="AH257" s="71">
        <v>4408628.4248002078</v>
      </c>
      <c r="AI257" s="71">
        <v>216036510.35353979</v>
      </c>
      <c r="AJ257" s="71">
        <v>275687339.45828313</v>
      </c>
      <c r="AK257" s="71">
        <v>0</v>
      </c>
      <c r="AL257" s="71">
        <v>0</v>
      </c>
      <c r="AM257" s="71">
        <v>17084388.789848972</v>
      </c>
      <c r="AN257" s="71">
        <v>0</v>
      </c>
      <c r="AO257" s="71">
        <v>0</v>
      </c>
      <c r="AP257" s="71">
        <v>969336963.91537821</v>
      </c>
      <c r="AQ257" s="72"/>
      <c r="AR257" s="71">
        <v>5318</v>
      </c>
      <c r="AS257" s="71">
        <v>1277</v>
      </c>
      <c r="AT257" s="71">
        <v>0</v>
      </c>
      <c r="AU257" s="71">
        <v>17</v>
      </c>
      <c r="AV257" s="71">
        <v>0</v>
      </c>
      <c r="AW257" s="71">
        <v>0</v>
      </c>
      <c r="AX257" s="71"/>
      <c r="AY257" s="72"/>
      <c r="AZ257" s="71">
        <v>24295.499999999931</v>
      </c>
      <c r="BA257" s="71">
        <v>51035.099999999969</v>
      </c>
      <c r="BB257" s="71">
        <v>0</v>
      </c>
      <c r="BC257" s="71">
        <v>14446.3</v>
      </c>
      <c r="BD257" s="71">
        <v>0</v>
      </c>
      <c r="BE257" s="71">
        <v>0</v>
      </c>
      <c r="BF257" s="71"/>
      <c r="BG257" s="72"/>
      <c r="BH257" s="71">
        <v>6.7089999999999996</v>
      </c>
      <c r="BI257" s="71">
        <v>0</v>
      </c>
      <c r="BJ257" s="71">
        <v>491.887</v>
      </c>
      <c r="BK257" s="71">
        <v>9.8480000000000008</v>
      </c>
      <c r="BL257" s="71">
        <v>75.033000000000001</v>
      </c>
      <c r="BM257" s="71">
        <v>0</v>
      </c>
      <c r="BN257" s="72"/>
      <c r="BO257" s="71">
        <v>2</v>
      </c>
      <c r="BP257" s="71">
        <v>0</v>
      </c>
      <c r="BQ257" s="71">
        <v>27</v>
      </c>
      <c r="BR257" s="71">
        <v>1</v>
      </c>
      <c r="BS257" s="71">
        <v>4</v>
      </c>
      <c r="BT257" s="71">
        <v>0</v>
      </c>
      <c r="BU257"/>
      <c r="BV257" s="70">
        <v>513.39099999999996</v>
      </c>
      <c r="BW257" s="70">
        <v>0</v>
      </c>
      <c r="BX257" s="70">
        <v>65.596999999999994</v>
      </c>
      <c r="BY257" s="70">
        <v>0</v>
      </c>
      <c r="BZ257" s="70">
        <v>0</v>
      </c>
      <c r="CA257" s="70">
        <v>0</v>
      </c>
      <c r="CB257" s="70">
        <v>0</v>
      </c>
      <c r="CC257" s="70">
        <v>4.4889999999999999</v>
      </c>
      <c r="CD257" s="70">
        <v>0</v>
      </c>
    </row>
    <row r="258" spans="1:82">
      <c r="A258" s="70" t="s">
        <v>1957</v>
      </c>
      <c r="B258" s="70">
        <v>170</v>
      </c>
      <c r="C258" s="70">
        <v>19</v>
      </c>
      <c r="D258" s="70">
        <v>10</v>
      </c>
      <c r="E258" s="70">
        <v>2022</v>
      </c>
      <c r="F258" s="70" t="s">
        <v>161</v>
      </c>
      <c r="G258" s="70" t="s">
        <v>1938</v>
      </c>
      <c r="H258" s="70" t="s">
        <v>1939</v>
      </c>
      <c r="I258" s="148"/>
      <c r="J258" s="71">
        <v>311.08213214374297</v>
      </c>
      <c r="K258" s="71">
        <v>6.4492818902537037</v>
      </c>
      <c r="L258" s="71">
        <v>26.457558238013966</v>
      </c>
      <c r="M258" s="71">
        <v>124.87638375938533</v>
      </c>
      <c r="N258" s="71">
        <v>170.09579794720307</v>
      </c>
      <c r="O258" s="71">
        <v>124.42118174461832</v>
      </c>
      <c r="P258" s="71">
        <v>94.145570935609811</v>
      </c>
      <c r="Q258" s="71">
        <v>7.6089271440406421</v>
      </c>
      <c r="R258" s="71">
        <v>0</v>
      </c>
      <c r="S258" s="71">
        <v>15.457679478239999</v>
      </c>
      <c r="T258" s="72"/>
      <c r="U258" s="71">
        <v>79270210</v>
      </c>
      <c r="V258" s="71">
        <v>3179</v>
      </c>
      <c r="W258" s="71">
        <v>642</v>
      </c>
      <c r="X258" s="71">
        <v>34578</v>
      </c>
      <c r="Y258" s="71">
        <v>58259</v>
      </c>
      <c r="Z258" s="71">
        <v>86977</v>
      </c>
      <c r="AA258" s="71">
        <v>20570</v>
      </c>
      <c r="AB258" s="71">
        <v>129250</v>
      </c>
      <c r="AC258" s="71">
        <v>0</v>
      </c>
      <c r="AD258" s="71">
        <v>15.457679478239999</v>
      </c>
      <c r="AE258" s="72"/>
      <c r="AF258" s="71">
        <v>402427172.22892708</v>
      </c>
      <c r="AG258" s="71">
        <v>4890845.9267626675</v>
      </c>
      <c r="AH258" s="71">
        <v>4981437.5145975947</v>
      </c>
      <c r="AI258" s="71">
        <v>201341266.88816541</v>
      </c>
      <c r="AJ258" s="71">
        <v>315670598.69501364</v>
      </c>
      <c r="AK258" s="71">
        <v>0</v>
      </c>
      <c r="AL258" s="71">
        <v>0</v>
      </c>
      <c r="AM258" s="71">
        <v>16689702.802119687</v>
      </c>
      <c r="AN258" s="71">
        <v>0</v>
      </c>
      <c r="AO258" s="71">
        <v>0</v>
      </c>
      <c r="AP258" s="71">
        <v>946001024.0555861</v>
      </c>
      <c r="AQ258" s="72"/>
      <c r="AR258" s="71">
        <v>5642</v>
      </c>
      <c r="AS258" s="71">
        <v>1297</v>
      </c>
      <c r="AT258" s="71">
        <v>0</v>
      </c>
      <c r="AU258" s="71">
        <v>19</v>
      </c>
      <c r="AV258" s="71">
        <v>0</v>
      </c>
      <c r="AW258" s="71">
        <v>0</v>
      </c>
      <c r="AX258" s="71"/>
      <c r="AY258" s="72"/>
      <c r="AZ258" s="71">
        <v>26364.599999999984</v>
      </c>
      <c r="BA258" s="71">
        <v>52391.399999999965</v>
      </c>
      <c r="BB258" s="71">
        <v>0</v>
      </c>
      <c r="BC258" s="71">
        <v>15811.4</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1958</v>
      </c>
      <c r="B259" s="70">
        <v>170</v>
      </c>
      <c r="C259" s="70">
        <v>20</v>
      </c>
      <c r="D259" s="70">
        <v>10</v>
      </c>
      <c r="E259" s="70">
        <v>2023</v>
      </c>
      <c r="F259" s="70" t="s">
        <v>1539</v>
      </c>
      <c r="G259" s="70" t="s">
        <v>1938</v>
      </c>
      <c r="H259" s="70" t="s">
        <v>1939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5904</v>
      </c>
      <c r="AS259" s="71">
        <v>1320</v>
      </c>
      <c r="AT259" s="71">
        <v>0</v>
      </c>
      <c r="AU259" s="71">
        <v>19</v>
      </c>
      <c r="AV259" s="71">
        <v>0</v>
      </c>
      <c r="AW259" s="71">
        <v>1</v>
      </c>
      <c r="AX259" s="71"/>
      <c r="AY259" s="72"/>
      <c r="AZ259" s="71">
        <v>27941.100000000089</v>
      </c>
      <c r="BA259" s="71">
        <v>53676.499999999964</v>
      </c>
      <c r="BB259" s="71">
        <v>0</v>
      </c>
      <c r="BC259" s="71">
        <v>15837.8</v>
      </c>
      <c r="BD259" s="71">
        <v>0</v>
      </c>
      <c r="BE259" s="71">
        <v>100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1959</v>
      </c>
      <c r="B260" s="70">
        <v>170</v>
      </c>
      <c r="C260" s="70">
        <v>21</v>
      </c>
      <c r="D260" s="70">
        <v>10</v>
      </c>
      <c r="E260" s="70">
        <v>2024</v>
      </c>
      <c r="F260" s="70" t="s">
        <v>1558</v>
      </c>
      <c r="G260" s="70" t="s">
        <v>1938</v>
      </c>
      <c r="H260" s="70" t="s">
        <v>1939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1960</v>
      </c>
      <c r="B261" s="70">
        <v>222</v>
      </c>
      <c r="C261" s="70">
        <v>1</v>
      </c>
      <c r="D261" s="70">
        <v>14</v>
      </c>
      <c r="E261" s="70">
        <v>1990</v>
      </c>
      <c r="F261" s="70" t="s">
        <v>787</v>
      </c>
      <c r="G261" s="70" t="s">
        <v>1961</v>
      </c>
      <c r="H261" s="70" t="s">
        <v>1962</v>
      </c>
      <c r="I261" s="148"/>
      <c r="J261" s="71">
        <v>379.29034627929099</v>
      </c>
      <c r="K261" s="71">
        <v>6.8168164630634722</v>
      </c>
      <c r="L261" s="71">
        <v>6.7742745730651572</v>
      </c>
      <c r="M261" s="71">
        <v>73.249048192334683</v>
      </c>
      <c r="N261" s="71">
        <v>122.05000224587791</v>
      </c>
      <c r="O261" s="71">
        <v>105.8248541489573</v>
      </c>
      <c r="P261" s="71">
        <v>87.253015098862079</v>
      </c>
      <c r="Q261" s="71">
        <v>7.7811818730463296</v>
      </c>
      <c r="R261" s="71">
        <v>0</v>
      </c>
      <c r="S261" s="71">
        <v>8.4494281276889378</v>
      </c>
      <c r="T261" s="72"/>
      <c r="U261" s="71">
        <v>32280203</v>
      </c>
      <c r="V261" s="71">
        <v>2551</v>
      </c>
      <c r="W261" s="71">
        <v>78</v>
      </c>
      <c r="X261" s="71">
        <v>27853</v>
      </c>
      <c r="Y261" s="71">
        <v>39096</v>
      </c>
      <c r="Z261" s="71">
        <v>43527</v>
      </c>
      <c r="AA261" s="71">
        <v>21186</v>
      </c>
      <c r="AB261" s="71">
        <v>126340</v>
      </c>
      <c r="AC261" s="71">
        <v>0</v>
      </c>
      <c r="AD261" s="71">
        <v>8.4494281276889378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1963</v>
      </c>
      <c r="B262" s="70">
        <v>223</v>
      </c>
      <c r="C262" s="70">
        <v>2</v>
      </c>
      <c r="D262" s="70">
        <v>14</v>
      </c>
      <c r="E262" s="70">
        <v>2005</v>
      </c>
      <c r="F262" s="70" t="s">
        <v>789</v>
      </c>
      <c r="G262" s="70" t="s">
        <v>1961</v>
      </c>
      <c r="H262" s="70" t="s">
        <v>1962</v>
      </c>
      <c r="I262" s="148"/>
      <c r="J262" s="71">
        <v>322.32528275620831</v>
      </c>
      <c r="K262" s="71">
        <v>5.7750953278942179</v>
      </c>
      <c r="L262" s="71">
        <v>3.4798592566417081</v>
      </c>
      <c r="M262" s="71">
        <v>123.6872099704709</v>
      </c>
      <c r="N262" s="71">
        <v>178.36197533219789</v>
      </c>
      <c r="O262" s="71">
        <v>150.2228978673852</v>
      </c>
      <c r="P262" s="71">
        <v>71.215932600780633</v>
      </c>
      <c r="Q262" s="71">
        <v>7.5892833939552897</v>
      </c>
      <c r="R262" s="71">
        <v>0</v>
      </c>
      <c r="S262" s="71">
        <v>15.278358543655621</v>
      </c>
      <c r="T262" s="72"/>
      <c r="U262" s="71">
        <v>32762780</v>
      </c>
      <c r="V262" s="71">
        <v>2520</v>
      </c>
      <c r="W262" s="71">
        <v>46</v>
      </c>
      <c r="X262" s="71">
        <v>24962</v>
      </c>
      <c r="Y262" s="71">
        <v>48515</v>
      </c>
      <c r="Z262" s="71">
        <v>71501</v>
      </c>
      <c r="AA262" s="71">
        <v>14162</v>
      </c>
      <c r="AB262" s="71">
        <v>128819</v>
      </c>
      <c r="AC262" s="71">
        <v>0</v>
      </c>
      <c r="AD262" s="71">
        <v>15.278358543655621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1964</v>
      </c>
      <c r="B263" s="70">
        <v>224</v>
      </c>
      <c r="C263" s="70">
        <v>3</v>
      </c>
      <c r="D263" s="70">
        <v>14</v>
      </c>
      <c r="E263" s="70">
        <v>2006</v>
      </c>
      <c r="F263" s="70" t="s">
        <v>790</v>
      </c>
      <c r="G263" s="70" t="s">
        <v>1961</v>
      </c>
      <c r="H263" s="70" t="s">
        <v>1962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1965</v>
      </c>
      <c r="B264" s="70">
        <v>225</v>
      </c>
      <c r="C264" s="70">
        <v>4</v>
      </c>
      <c r="D264" s="70">
        <v>14</v>
      </c>
      <c r="E264" s="70">
        <v>2007</v>
      </c>
      <c r="F264" s="70" t="s">
        <v>791</v>
      </c>
      <c r="G264" s="70" t="s">
        <v>1961</v>
      </c>
      <c r="H264" s="70" t="s">
        <v>1962</v>
      </c>
      <c r="I264" s="148"/>
      <c r="J264" s="71">
        <v>317.67404896897852</v>
      </c>
      <c r="K264" s="71">
        <v>5.5445287855754577</v>
      </c>
      <c r="L264" s="71">
        <v>4.2329114978786047</v>
      </c>
      <c r="M264" s="71">
        <v>135.07975276795059</v>
      </c>
      <c r="N264" s="71">
        <v>176.2011578316777</v>
      </c>
      <c r="O264" s="71">
        <v>145.22891351481869</v>
      </c>
      <c r="P264" s="71">
        <v>68.008385783544526</v>
      </c>
      <c r="Q264" s="71">
        <v>8.0398808171520493</v>
      </c>
      <c r="R264" s="71">
        <v>0</v>
      </c>
      <c r="S264" s="71">
        <v>14.096967379837929</v>
      </c>
      <c r="T264" s="72"/>
      <c r="U264" s="71">
        <v>38534751</v>
      </c>
      <c r="V264" s="71">
        <v>2424</v>
      </c>
      <c r="W264" s="71">
        <v>48</v>
      </c>
      <c r="X264" s="71">
        <v>29838</v>
      </c>
      <c r="Y264" s="71">
        <v>49845</v>
      </c>
      <c r="Z264" s="71">
        <v>71858</v>
      </c>
      <c r="AA264" s="71">
        <v>13318</v>
      </c>
      <c r="AB264" s="71">
        <v>129251</v>
      </c>
      <c r="AC264" s="71">
        <v>0</v>
      </c>
      <c r="AD264" s="71">
        <v>14.096967379837929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1966</v>
      </c>
      <c r="B265" s="70">
        <v>226</v>
      </c>
      <c r="C265" s="70">
        <v>5</v>
      </c>
      <c r="D265" s="70">
        <v>14</v>
      </c>
      <c r="E265" s="70">
        <v>2008</v>
      </c>
      <c r="F265" s="70" t="s">
        <v>792</v>
      </c>
      <c r="G265" s="70" t="s">
        <v>1961</v>
      </c>
      <c r="H265" s="70" t="s">
        <v>1962</v>
      </c>
      <c r="I265" s="148"/>
      <c r="J265" s="71">
        <v>350.39794474869848</v>
      </c>
      <c r="K265" s="71">
        <v>4.1405658160650534</v>
      </c>
      <c r="L265" s="71">
        <v>3.7719963495739011</v>
      </c>
      <c r="M265" s="71">
        <v>134.69221649534401</v>
      </c>
      <c r="N265" s="71">
        <v>176.4214830280971</v>
      </c>
      <c r="O265" s="71">
        <v>141.0093335923915</v>
      </c>
      <c r="P265" s="71">
        <v>65.808996534076897</v>
      </c>
      <c r="Q265" s="71">
        <v>7.9303439885985396</v>
      </c>
      <c r="R265" s="71">
        <v>0</v>
      </c>
      <c r="S265" s="71">
        <v>20.497207545239061</v>
      </c>
      <c r="T265" s="72"/>
      <c r="U265" s="71">
        <v>45296938</v>
      </c>
      <c r="V265" s="71">
        <v>2424</v>
      </c>
      <c r="W265" s="71">
        <v>48</v>
      </c>
      <c r="X265" s="71">
        <v>29838</v>
      </c>
      <c r="Y265" s="71">
        <v>50460</v>
      </c>
      <c r="Z265" s="71">
        <v>72219</v>
      </c>
      <c r="AA265" s="71">
        <v>12902</v>
      </c>
      <c r="AB265" s="71">
        <v>129587</v>
      </c>
      <c r="AC265" s="71">
        <v>0</v>
      </c>
      <c r="AD265" s="71">
        <v>20.497207545239061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1967</v>
      </c>
      <c r="B266" s="70">
        <v>227</v>
      </c>
      <c r="C266" s="70">
        <v>6</v>
      </c>
      <c r="D266" s="70">
        <v>14</v>
      </c>
      <c r="E266" s="70">
        <v>2009</v>
      </c>
      <c r="F266" s="70" t="s">
        <v>176</v>
      </c>
      <c r="G266" s="70" t="s">
        <v>1961</v>
      </c>
      <c r="H266" s="70" t="s">
        <v>1962</v>
      </c>
      <c r="I266" s="148"/>
      <c r="J266" s="71">
        <v>423.91088295328927</v>
      </c>
      <c r="K266" s="71">
        <v>4.4058527763722468</v>
      </c>
      <c r="L266" s="71">
        <v>3.885136187003869</v>
      </c>
      <c r="M266" s="71">
        <v>140.473061150012</v>
      </c>
      <c r="N266" s="71">
        <v>172.3825803218279</v>
      </c>
      <c r="O266" s="71">
        <v>143.42531546485739</v>
      </c>
      <c r="P266" s="71">
        <v>62.741673460169658</v>
      </c>
      <c r="Q266" s="71">
        <v>7.5744591765556004</v>
      </c>
      <c r="R266" s="71">
        <v>0</v>
      </c>
      <c r="S266" s="71">
        <v>14.846156118266929</v>
      </c>
      <c r="T266" s="72"/>
      <c r="U266" s="71">
        <v>43081400</v>
      </c>
      <c r="V266" s="71">
        <v>2710</v>
      </c>
      <c r="W266" s="71">
        <v>84</v>
      </c>
      <c r="X266" s="71">
        <v>32921</v>
      </c>
      <c r="Y266" s="71">
        <v>50936</v>
      </c>
      <c r="Z266" s="71">
        <v>72505</v>
      </c>
      <c r="AA266" s="71">
        <v>12628</v>
      </c>
      <c r="AB266" s="71">
        <v>129928</v>
      </c>
      <c r="AC266" s="71">
        <v>0</v>
      </c>
      <c r="AD266" s="71">
        <v>14.846156118266929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73.7</v>
      </c>
      <c r="BK266" s="71">
        <v>0</v>
      </c>
      <c r="BL266" s="71">
        <v>9.6900000000000013</v>
      </c>
      <c r="BM266" s="71">
        <v>0</v>
      </c>
      <c r="BN266" s="72"/>
      <c r="BO266" s="71">
        <v>0</v>
      </c>
      <c r="BP266" s="71">
        <v>0</v>
      </c>
      <c r="BQ266" s="71">
        <v>11</v>
      </c>
      <c r="BR266" s="71">
        <v>0</v>
      </c>
      <c r="BS266" s="71">
        <v>2</v>
      </c>
      <c r="BT266" s="71">
        <v>0</v>
      </c>
      <c r="BU266"/>
      <c r="BV266" s="70">
        <v>83.39</v>
      </c>
      <c r="BW266" s="70">
        <v>0</v>
      </c>
      <c r="BX266" s="70">
        <v>0</v>
      </c>
      <c r="BY266" s="70">
        <v>0</v>
      </c>
      <c r="BZ266" s="70">
        <v>0</v>
      </c>
      <c r="CA266" s="70">
        <v>0</v>
      </c>
      <c r="CB266" s="70">
        <v>0</v>
      </c>
      <c r="CC266" s="70">
        <v>0</v>
      </c>
      <c r="CD266" s="70">
        <v>0</v>
      </c>
    </row>
    <row r="267" spans="1:82">
      <c r="A267" s="70" t="s">
        <v>1968</v>
      </c>
      <c r="B267" s="70">
        <v>228</v>
      </c>
      <c r="C267" s="70">
        <v>7</v>
      </c>
      <c r="D267" s="70">
        <v>14</v>
      </c>
      <c r="E267" s="70">
        <v>2010</v>
      </c>
      <c r="F267" s="70" t="s">
        <v>177</v>
      </c>
      <c r="G267" s="70" t="s">
        <v>1961</v>
      </c>
      <c r="H267" s="70" t="s">
        <v>1962</v>
      </c>
      <c r="I267" s="148"/>
      <c r="J267" s="71">
        <v>420.17814949556299</v>
      </c>
      <c r="K267" s="71">
        <v>4.7005749995708399</v>
      </c>
      <c r="L267" s="71">
        <v>3.6649700741529019</v>
      </c>
      <c r="M267" s="71">
        <v>144.21258246446681</v>
      </c>
      <c r="N267" s="71">
        <v>190.16450425271631</v>
      </c>
      <c r="O267" s="71">
        <v>143.08090646941571</v>
      </c>
      <c r="P267" s="71">
        <v>63.676063388232933</v>
      </c>
      <c r="Q267" s="71">
        <v>7.8771859878457002</v>
      </c>
      <c r="R267" s="71">
        <v>0</v>
      </c>
      <c r="S267" s="71">
        <v>14.41605105546798</v>
      </c>
      <c r="T267" s="72"/>
      <c r="U267" s="71">
        <v>43262155</v>
      </c>
      <c r="V267" s="71">
        <v>2710</v>
      </c>
      <c r="W267" s="71">
        <v>84</v>
      </c>
      <c r="X267" s="71">
        <v>32921</v>
      </c>
      <c r="Y267" s="71">
        <v>51183</v>
      </c>
      <c r="Z267" s="71">
        <v>72667</v>
      </c>
      <c r="AA267" s="71">
        <v>12496</v>
      </c>
      <c r="AB267" s="71">
        <v>129476</v>
      </c>
      <c r="AC267" s="71">
        <v>0</v>
      </c>
      <c r="AD267" s="71">
        <v>14.41605105546798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97.31</v>
      </c>
      <c r="BK267" s="71">
        <v>0</v>
      </c>
      <c r="BL267" s="71">
        <v>10.214</v>
      </c>
      <c r="BM267" s="71">
        <v>0</v>
      </c>
      <c r="BN267" s="72"/>
      <c r="BO267" s="71">
        <v>0</v>
      </c>
      <c r="BP267" s="71">
        <v>0</v>
      </c>
      <c r="BQ267" s="71">
        <v>12</v>
      </c>
      <c r="BR267" s="71">
        <v>0</v>
      </c>
      <c r="BS267" s="71">
        <v>2</v>
      </c>
      <c r="BT267" s="71">
        <v>0</v>
      </c>
      <c r="BU267"/>
      <c r="BV267" s="70">
        <v>107.524</v>
      </c>
      <c r="BW267" s="70">
        <v>0</v>
      </c>
      <c r="BX267" s="70">
        <v>0</v>
      </c>
      <c r="BY267" s="70">
        <v>0</v>
      </c>
      <c r="BZ267" s="70">
        <v>0</v>
      </c>
      <c r="CA267" s="70">
        <v>0</v>
      </c>
      <c r="CB267" s="70">
        <v>0</v>
      </c>
      <c r="CC267" s="70">
        <v>0</v>
      </c>
      <c r="CD267" s="70">
        <v>0</v>
      </c>
    </row>
    <row r="268" spans="1:82">
      <c r="A268" s="70" t="s">
        <v>1969</v>
      </c>
      <c r="B268" s="70">
        <v>229</v>
      </c>
      <c r="C268" s="70">
        <v>8</v>
      </c>
      <c r="D268" s="70">
        <v>14</v>
      </c>
      <c r="E268" s="70">
        <v>2011</v>
      </c>
      <c r="F268" s="70" t="s">
        <v>178</v>
      </c>
      <c r="G268" s="70" t="s">
        <v>1961</v>
      </c>
      <c r="H268" s="70" t="s">
        <v>1962</v>
      </c>
      <c r="I268" s="148"/>
      <c r="J268" s="71">
        <v>447.72023438872299</v>
      </c>
      <c r="K268" s="71">
        <v>6.3832001615325504</v>
      </c>
      <c r="L268" s="71">
        <v>3.805682114972702</v>
      </c>
      <c r="M268" s="71">
        <v>156.1855417975797</v>
      </c>
      <c r="N268" s="71">
        <v>192.68273596714769</v>
      </c>
      <c r="O268" s="71">
        <v>141.20062661681575</v>
      </c>
      <c r="P268" s="71">
        <v>61.761701030389183</v>
      </c>
      <c r="Q268" s="71">
        <v>9.0654702601948998</v>
      </c>
      <c r="R268" s="71">
        <v>0</v>
      </c>
      <c r="S268" s="71">
        <v>11.95152973848969</v>
      </c>
      <c r="T268" s="72"/>
      <c r="U268" s="71">
        <v>45388022</v>
      </c>
      <c r="V268" s="71">
        <v>2710</v>
      </c>
      <c r="W268" s="71">
        <v>84</v>
      </c>
      <c r="X268" s="71">
        <v>32921</v>
      </c>
      <c r="Y268" s="71">
        <v>51488</v>
      </c>
      <c r="Z268" s="71">
        <v>73270</v>
      </c>
      <c r="AA268" s="71">
        <v>12481</v>
      </c>
      <c r="AB268" s="71">
        <v>129180</v>
      </c>
      <c r="AC268" s="71">
        <v>0</v>
      </c>
      <c r="AD268" s="71">
        <v>11.95152973848969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95.966999999999999</v>
      </c>
      <c r="BK268" s="71">
        <v>0</v>
      </c>
      <c r="BL268" s="71">
        <v>12.787000000000001</v>
      </c>
      <c r="BM268" s="71">
        <v>0</v>
      </c>
      <c r="BN268" s="72"/>
      <c r="BO268" s="71">
        <v>0</v>
      </c>
      <c r="BP268" s="71">
        <v>0</v>
      </c>
      <c r="BQ268" s="71">
        <v>12</v>
      </c>
      <c r="BR268" s="71">
        <v>0</v>
      </c>
      <c r="BS268" s="71">
        <v>3</v>
      </c>
      <c r="BT268" s="71">
        <v>0</v>
      </c>
      <c r="BU268"/>
      <c r="BV268" s="70">
        <v>108.754</v>
      </c>
      <c r="BW268" s="70">
        <v>0</v>
      </c>
      <c r="BX268" s="70">
        <v>0</v>
      </c>
      <c r="BY268" s="70">
        <v>0</v>
      </c>
      <c r="BZ268" s="70">
        <v>0</v>
      </c>
      <c r="CA268" s="70">
        <v>0</v>
      </c>
      <c r="CB268" s="70">
        <v>0</v>
      </c>
      <c r="CC268" s="70">
        <v>0</v>
      </c>
      <c r="CD268" s="70">
        <v>0</v>
      </c>
    </row>
    <row r="269" spans="1:82">
      <c r="A269" s="70" t="s">
        <v>1970</v>
      </c>
      <c r="B269" s="70">
        <v>230</v>
      </c>
      <c r="C269" s="70">
        <v>9</v>
      </c>
      <c r="D269" s="70">
        <v>14</v>
      </c>
      <c r="E269" s="70">
        <v>2012</v>
      </c>
      <c r="F269" s="70" t="s">
        <v>179</v>
      </c>
      <c r="G269" s="70" t="s">
        <v>1961</v>
      </c>
      <c r="H269" s="70" t="s">
        <v>1962</v>
      </c>
      <c r="I269" s="148"/>
      <c r="J269" s="71">
        <v>394.83033143700641</v>
      </c>
      <c r="K269" s="71">
        <v>5.7084860279523699</v>
      </c>
      <c r="L269" s="71">
        <v>3.707179888468898</v>
      </c>
      <c r="M269" s="71">
        <v>165.00389457557321</v>
      </c>
      <c r="N269" s="71">
        <v>201.3319961292238</v>
      </c>
      <c r="O269" s="71">
        <v>141.48714189110467</v>
      </c>
      <c r="P269" s="71">
        <v>61.461158320341788</v>
      </c>
      <c r="Q269" s="71">
        <v>10.0743762970381</v>
      </c>
      <c r="R269" s="71">
        <v>0</v>
      </c>
      <c r="S269" s="71">
        <v>14.02720389091122</v>
      </c>
      <c r="T269" s="72"/>
      <c r="U269" s="71">
        <v>43098659</v>
      </c>
      <c r="V269" s="71">
        <v>2710</v>
      </c>
      <c r="W269" s="71">
        <v>84</v>
      </c>
      <c r="X269" s="71">
        <v>32921</v>
      </c>
      <c r="Y269" s="71">
        <v>53220</v>
      </c>
      <c r="Z269" s="71">
        <v>74001</v>
      </c>
      <c r="AA269" s="71">
        <v>12350</v>
      </c>
      <c r="AB269" s="71">
        <v>132130</v>
      </c>
      <c r="AC269" s="71">
        <v>0</v>
      </c>
      <c r="AD269" s="71">
        <v>14.02720389091122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93.882999999999996</v>
      </c>
      <c r="BK269" s="71">
        <v>0</v>
      </c>
      <c r="BL269" s="71">
        <v>13.324999999999999</v>
      </c>
      <c r="BM269" s="71">
        <v>0</v>
      </c>
      <c r="BN269" s="72"/>
      <c r="BO269" s="71">
        <v>0</v>
      </c>
      <c r="BP269" s="71">
        <v>0</v>
      </c>
      <c r="BQ269" s="71">
        <v>12</v>
      </c>
      <c r="BR269" s="71">
        <v>0</v>
      </c>
      <c r="BS269" s="71">
        <v>3</v>
      </c>
      <c r="BT269" s="71">
        <v>0</v>
      </c>
      <c r="BU269"/>
      <c r="BV269" s="70">
        <v>107.208</v>
      </c>
      <c r="BW269" s="70">
        <v>0</v>
      </c>
      <c r="BX269" s="70">
        <v>0</v>
      </c>
      <c r="BY269" s="70">
        <v>0</v>
      </c>
      <c r="BZ269" s="70">
        <v>0</v>
      </c>
      <c r="CA269" s="70">
        <v>0</v>
      </c>
      <c r="CB269" s="70">
        <v>0</v>
      </c>
      <c r="CC269" s="70">
        <v>0</v>
      </c>
      <c r="CD269" s="70">
        <v>0</v>
      </c>
    </row>
    <row r="270" spans="1:82">
      <c r="A270" s="70" t="s">
        <v>1971</v>
      </c>
      <c r="B270" s="70">
        <v>231</v>
      </c>
      <c r="C270" s="70">
        <v>10</v>
      </c>
      <c r="D270" s="70">
        <v>14</v>
      </c>
      <c r="E270" s="70">
        <v>2013</v>
      </c>
      <c r="F270" s="70" t="s">
        <v>180</v>
      </c>
      <c r="G270" s="70" t="s">
        <v>1961</v>
      </c>
      <c r="H270" s="70" t="s">
        <v>1962</v>
      </c>
      <c r="I270" s="148"/>
      <c r="J270" s="71">
        <v>387.54548023361519</v>
      </c>
      <c r="K270" s="71">
        <v>4.8509629478885437</v>
      </c>
      <c r="L270" s="71">
        <v>3.4206829092853481</v>
      </c>
      <c r="M270" s="71">
        <v>164.27219895336819</v>
      </c>
      <c r="N270" s="71">
        <v>182.7076768734145</v>
      </c>
      <c r="O270" s="71">
        <v>136.67358115551033</v>
      </c>
      <c r="P270" s="71">
        <v>61.872577511724472</v>
      </c>
      <c r="Q270" s="71">
        <v>10.199010682585101</v>
      </c>
      <c r="R270" s="71">
        <v>0</v>
      </c>
      <c r="S270" s="71">
        <v>14.477326830500671</v>
      </c>
      <c r="T270" s="72"/>
      <c r="U270" s="71">
        <v>43635953</v>
      </c>
      <c r="V270" s="71">
        <v>2710</v>
      </c>
      <c r="W270" s="71">
        <v>84</v>
      </c>
      <c r="X270" s="71">
        <v>32921</v>
      </c>
      <c r="Y270" s="71">
        <v>53447</v>
      </c>
      <c r="Z270" s="71">
        <v>74675</v>
      </c>
      <c r="AA270" s="71">
        <v>12386</v>
      </c>
      <c r="AB270" s="71">
        <v>131847</v>
      </c>
      <c r="AC270" s="71">
        <v>0</v>
      </c>
      <c r="AD270" s="71">
        <v>14.477326830500671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91.301000000000002</v>
      </c>
      <c r="BK270" s="71">
        <v>0</v>
      </c>
      <c r="BL270" s="71">
        <v>17.116999999999997</v>
      </c>
      <c r="BM270" s="71">
        <v>0</v>
      </c>
      <c r="BN270" s="72"/>
      <c r="BO270" s="71">
        <v>0</v>
      </c>
      <c r="BP270" s="71">
        <v>0</v>
      </c>
      <c r="BQ270" s="71">
        <v>12</v>
      </c>
      <c r="BR270" s="71">
        <v>0</v>
      </c>
      <c r="BS270" s="71">
        <v>4</v>
      </c>
      <c r="BT270" s="71">
        <v>0</v>
      </c>
      <c r="BU270"/>
      <c r="BV270" s="70">
        <v>108.41800000000001</v>
      </c>
      <c r="BW270" s="70">
        <v>0</v>
      </c>
      <c r="BX270" s="70">
        <v>0</v>
      </c>
      <c r="BY270" s="70">
        <v>0</v>
      </c>
      <c r="BZ270" s="70">
        <v>0</v>
      </c>
      <c r="CA270" s="70">
        <v>0</v>
      </c>
      <c r="CB270" s="70">
        <v>0</v>
      </c>
      <c r="CC270" s="70">
        <v>0</v>
      </c>
      <c r="CD270" s="70">
        <v>0</v>
      </c>
    </row>
    <row r="271" spans="1:82">
      <c r="A271" s="70" t="s">
        <v>1972</v>
      </c>
      <c r="B271" s="70">
        <v>232</v>
      </c>
      <c r="C271" s="70">
        <v>11</v>
      </c>
      <c r="D271" s="70">
        <v>14</v>
      </c>
      <c r="E271" s="70">
        <v>2014</v>
      </c>
      <c r="F271" s="70" t="s">
        <v>181</v>
      </c>
      <c r="G271" s="70" t="s">
        <v>1961</v>
      </c>
      <c r="H271" s="70" t="s">
        <v>1962</v>
      </c>
      <c r="I271" s="148"/>
      <c r="J271" s="71">
        <v>366.20610561618389</v>
      </c>
      <c r="K271" s="71">
        <v>4.6600329220704344</v>
      </c>
      <c r="L271" s="71">
        <v>8.5318724259968466</v>
      </c>
      <c r="M271" s="71">
        <v>156.32800735843571</v>
      </c>
      <c r="N271" s="71">
        <v>176.241492483478</v>
      </c>
      <c r="O271" s="71">
        <v>130.31444189586747</v>
      </c>
      <c r="P271" s="71">
        <v>62.133925771187066</v>
      </c>
      <c r="Q271" s="71">
        <v>9.7506837312502999</v>
      </c>
      <c r="R271" s="71">
        <v>0</v>
      </c>
      <c r="S271" s="71">
        <v>16.41672284374048</v>
      </c>
      <c r="T271" s="72"/>
      <c r="U271" s="71">
        <v>45025310</v>
      </c>
      <c r="V271" s="71">
        <v>2255</v>
      </c>
      <c r="W271" s="71">
        <v>179</v>
      </c>
      <c r="X271" s="71">
        <v>33562</v>
      </c>
      <c r="Y271" s="71">
        <v>53765</v>
      </c>
      <c r="Z271" s="71">
        <v>74990</v>
      </c>
      <c r="AA271" s="71">
        <v>12374</v>
      </c>
      <c r="AB271" s="71">
        <v>131380</v>
      </c>
      <c r="AC271" s="71">
        <v>0</v>
      </c>
      <c r="AD271" s="71">
        <v>16.41672284374048</v>
      </c>
      <c r="AE271" s="72"/>
      <c r="AF271" s="71"/>
      <c r="AG271" s="71"/>
      <c r="AH271" s="71"/>
      <c r="AI271" s="71"/>
      <c r="AJ271" s="71"/>
      <c r="AK271" s="71"/>
      <c r="AL271" s="71"/>
      <c r="AM271" s="71"/>
      <c r="AN271" s="71"/>
      <c r="AO271" s="71"/>
      <c r="AP271" s="71"/>
      <c r="AQ271" s="72"/>
      <c r="AR271" s="71">
        <v>2561</v>
      </c>
      <c r="AS271" s="71">
        <v>318</v>
      </c>
      <c r="AT271" s="71">
        <v>0</v>
      </c>
      <c r="AU271" s="71">
        <v>0</v>
      </c>
      <c r="AV271" s="71">
        <v>0</v>
      </c>
      <c r="AW271" s="71">
        <v>0</v>
      </c>
      <c r="AX271" s="71"/>
      <c r="AY271" s="72"/>
      <c r="AZ271" s="71">
        <v>10398.4</v>
      </c>
      <c r="BA271" s="71">
        <v>13156.9</v>
      </c>
      <c r="BB271" s="71">
        <v>0</v>
      </c>
      <c r="BC271" s="71">
        <v>0</v>
      </c>
      <c r="BD271" s="71">
        <v>0</v>
      </c>
      <c r="BE271" s="71">
        <v>0</v>
      </c>
      <c r="BF271" s="71"/>
      <c r="BG271" s="72"/>
      <c r="BH271" s="71">
        <v>0</v>
      </c>
      <c r="BI271" s="71">
        <v>0</v>
      </c>
      <c r="BJ271" s="71">
        <v>89.691999999999993</v>
      </c>
      <c r="BK271" s="71">
        <v>0</v>
      </c>
      <c r="BL271" s="71">
        <v>17.082000000000001</v>
      </c>
      <c r="BM271" s="71">
        <v>0</v>
      </c>
      <c r="BN271" s="72"/>
      <c r="BO271" s="71">
        <v>0</v>
      </c>
      <c r="BP271" s="71">
        <v>0</v>
      </c>
      <c r="BQ271" s="71">
        <v>12</v>
      </c>
      <c r="BR271" s="71">
        <v>0</v>
      </c>
      <c r="BS271" s="71">
        <v>4</v>
      </c>
      <c r="BT271" s="71">
        <v>0</v>
      </c>
      <c r="BU271"/>
      <c r="BV271" s="70">
        <v>106.774</v>
      </c>
      <c r="BW271" s="70">
        <v>0</v>
      </c>
      <c r="BX271" s="70">
        <v>0</v>
      </c>
      <c r="BY271" s="70">
        <v>0</v>
      </c>
      <c r="BZ271" s="70">
        <v>0</v>
      </c>
      <c r="CA271" s="70">
        <v>0</v>
      </c>
      <c r="CB271" s="70">
        <v>0</v>
      </c>
      <c r="CC271" s="70">
        <v>0</v>
      </c>
      <c r="CD271" s="70">
        <v>0</v>
      </c>
    </row>
    <row r="272" spans="1:82">
      <c r="A272" s="70" t="s">
        <v>1973</v>
      </c>
      <c r="B272" s="70">
        <v>233</v>
      </c>
      <c r="C272" s="70">
        <v>12</v>
      </c>
      <c r="D272" s="70">
        <v>14</v>
      </c>
      <c r="E272" s="70">
        <v>2015</v>
      </c>
      <c r="F272" s="70" t="s">
        <v>182</v>
      </c>
      <c r="G272" s="70" t="s">
        <v>1961</v>
      </c>
      <c r="H272" s="70" t="s">
        <v>1962</v>
      </c>
      <c r="I272" s="148"/>
      <c r="J272" s="71">
        <v>330.8398595401718</v>
      </c>
      <c r="K272" s="71">
        <v>4.5185600062994746</v>
      </c>
      <c r="L272" s="71">
        <v>10.026533096121231</v>
      </c>
      <c r="M272" s="71">
        <v>149.01894106242329</v>
      </c>
      <c r="N272" s="71">
        <v>159.77533019899579</v>
      </c>
      <c r="O272" s="71">
        <v>129.60066748107872</v>
      </c>
      <c r="P272" s="71">
        <v>61.866421542690183</v>
      </c>
      <c r="Q272" s="71">
        <v>9.5109982344852302</v>
      </c>
      <c r="R272" s="71">
        <v>0</v>
      </c>
      <c r="S272" s="71">
        <v>16.394186911721921</v>
      </c>
      <c r="T272" s="72"/>
      <c r="U272" s="71">
        <v>46624952</v>
      </c>
      <c r="V272" s="71">
        <v>2255</v>
      </c>
      <c r="W272" s="71">
        <v>179</v>
      </c>
      <c r="X272" s="71">
        <v>33562</v>
      </c>
      <c r="Y272" s="71">
        <v>54202</v>
      </c>
      <c r="Z272" s="71">
        <v>75297</v>
      </c>
      <c r="AA272" s="71">
        <v>12311</v>
      </c>
      <c r="AB272" s="71">
        <v>130908</v>
      </c>
      <c r="AC272" s="71">
        <v>0</v>
      </c>
      <c r="AD272" s="71">
        <v>16.394186911721921</v>
      </c>
      <c r="AE272" s="72"/>
      <c r="AF272" s="71">
        <v>246025177.21273699</v>
      </c>
      <c r="AG272" s="71">
        <v>3749017.4712279998</v>
      </c>
      <c r="AH272" s="71">
        <v>2031383.3510592419</v>
      </c>
      <c r="AI272" s="71">
        <v>201717260.19707489</v>
      </c>
      <c r="AJ272" s="71">
        <v>237213698.6497809</v>
      </c>
      <c r="AK272" s="71">
        <v>0</v>
      </c>
      <c r="AL272" s="71">
        <v>0</v>
      </c>
      <c r="AM272" s="71">
        <v>17940392.261593491</v>
      </c>
      <c r="AN272" s="71">
        <v>0</v>
      </c>
      <c r="AO272" s="71">
        <v>0</v>
      </c>
      <c r="AP272" s="71">
        <v>708676929.14347351</v>
      </c>
      <c r="AQ272" s="72"/>
      <c r="AR272" s="71">
        <v>2862</v>
      </c>
      <c r="AS272" s="71">
        <v>504</v>
      </c>
      <c r="AT272" s="71">
        <v>0</v>
      </c>
      <c r="AU272" s="71">
        <v>0</v>
      </c>
      <c r="AV272" s="71">
        <v>0</v>
      </c>
      <c r="AW272" s="71">
        <v>0</v>
      </c>
      <c r="AX272" s="71"/>
      <c r="AY272" s="72"/>
      <c r="AZ272" s="71">
        <v>11798.1</v>
      </c>
      <c r="BA272" s="71">
        <v>24370.2</v>
      </c>
      <c r="BB272" s="71">
        <v>0</v>
      </c>
      <c r="BC272" s="71">
        <v>0</v>
      </c>
      <c r="BD272" s="71">
        <v>0</v>
      </c>
      <c r="BE272" s="71">
        <v>0</v>
      </c>
      <c r="BF272" s="71"/>
      <c r="BG272" s="72"/>
      <c r="BH272" s="71">
        <v>0</v>
      </c>
      <c r="BI272" s="71">
        <v>0</v>
      </c>
      <c r="BJ272" s="71">
        <v>87.468999999999994</v>
      </c>
      <c r="BK272" s="71">
        <v>0</v>
      </c>
      <c r="BL272" s="71">
        <v>14.280000000000001</v>
      </c>
      <c r="BM272" s="71">
        <v>0</v>
      </c>
      <c r="BN272" s="72"/>
      <c r="BO272" s="71">
        <v>0</v>
      </c>
      <c r="BP272" s="71">
        <v>0</v>
      </c>
      <c r="BQ272" s="71">
        <v>11</v>
      </c>
      <c r="BR272" s="71">
        <v>0</v>
      </c>
      <c r="BS272" s="71">
        <v>3</v>
      </c>
      <c r="BT272" s="71">
        <v>0</v>
      </c>
      <c r="BU272"/>
      <c r="BV272" s="70">
        <v>101.749</v>
      </c>
      <c r="BW272" s="70">
        <v>0</v>
      </c>
      <c r="BX272" s="70">
        <v>0</v>
      </c>
      <c r="BY272" s="70">
        <v>0</v>
      </c>
      <c r="BZ272" s="70">
        <v>0</v>
      </c>
      <c r="CA272" s="70">
        <v>0</v>
      </c>
      <c r="CB272" s="70">
        <v>0</v>
      </c>
      <c r="CC272" s="70">
        <v>0</v>
      </c>
      <c r="CD272" s="70">
        <v>0</v>
      </c>
    </row>
    <row r="273" spans="1:82">
      <c r="A273" s="70" t="s">
        <v>1974</v>
      </c>
      <c r="B273" s="70">
        <v>234</v>
      </c>
      <c r="C273" s="70">
        <v>13</v>
      </c>
      <c r="D273" s="70">
        <v>14</v>
      </c>
      <c r="E273" s="70">
        <v>2016</v>
      </c>
      <c r="F273" s="70" t="s">
        <v>155</v>
      </c>
      <c r="G273" s="1064" t="s">
        <v>1961</v>
      </c>
      <c r="H273" s="70" t="s">
        <v>1962</v>
      </c>
      <c r="I273" s="148"/>
      <c r="J273" s="71">
        <v>304.47767480195773</v>
      </c>
      <c r="K273" s="71">
        <v>4.5474283396789881</v>
      </c>
      <c r="L273" s="71">
        <v>10.616004559555462</v>
      </c>
      <c r="M273" s="71">
        <v>129.28056150820564</v>
      </c>
      <c r="N273" s="71">
        <v>159.0934612563031</v>
      </c>
      <c r="O273" s="71">
        <v>128.59986252236538</v>
      </c>
      <c r="P273" s="71">
        <v>62.667795505515144</v>
      </c>
      <c r="Q273" s="71">
        <v>9.2106283278938665</v>
      </c>
      <c r="R273" s="71">
        <v>0</v>
      </c>
      <c r="S273" s="71">
        <v>12.309412603078142</v>
      </c>
      <c r="T273" s="72"/>
      <c r="U273" s="71">
        <v>39777573</v>
      </c>
      <c r="V273" s="71">
        <v>2255</v>
      </c>
      <c r="W273" s="71">
        <v>179</v>
      </c>
      <c r="X273" s="71">
        <v>33562</v>
      </c>
      <c r="Y273" s="71">
        <v>54785</v>
      </c>
      <c r="Z273" s="71">
        <v>75634</v>
      </c>
      <c r="AA273" s="71">
        <v>12898</v>
      </c>
      <c r="AB273" s="71">
        <v>130403</v>
      </c>
      <c r="AC273" s="71">
        <v>0</v>
      </c>
      <c r="AD273" s="71">
        <v>12.30941260307814</v>
      </c>
      <c r="AE273" s="72"/>
      <c r="AF273" s="71">
        <v>214379911.2878949</v>
      </c>
      <c r="AG273" s="71">
        <v>3560219.7188274292</v>
      </c>
      <c r="AH273" s="71">
        <v>1633774.616871268</v>
      </c>
      <c r="AI273" s="71">
        <v>199993041.80319881</v>
      </c>
      <c r="AJ273" s="71">
        <v>228085700.88224131</v>
      </c>
      <c r="AK273" s="71">
        <v>0</v>
      </c>
      <c r="AL273" s="71">
        <v>0</v>
      </c>
      <c r="AM273" s="71">
        <v>17885068.286552951</v>
      </c>
      <c r="AN273" s="71">
        <v>0</v>
      </c>
      <c r="AO273" s="71">
        <v>0</v>
      </c>
      <c r="AP273" s="71">
        <v>665537716.59558654</v>
      </c>
      <c r="AQ273" s="72"/>
      <c r="AR273" s="71">
        <v>3136</v>
      </c>
      <c r="AS273" s="71">
        <v>611</v>
      </c>
      <c r="AT273" s="71">
        <v>0</v>
      </c>
      <c r="AU273" s="71">
        <v>0</v>
      </c>
      <c r="AV273" s="71">
        <v>0</v>
      </c>
      <c r="AW273" s="71">
        <v>0</v>
      </c>
      <c r="AX273" s="71"/>
      <c r="AY273" s="72"/>
      <c r="AZ273" s="71">
        <v>13105.6</v>
      </c>
      <c r="BA273" s="71">
        <v>26038.3</v>
      </c>
      <c r="BB273" s="71">
        <v>0</v>
      </c>
      <c r="BC273" s="71">
        <v>0</v>
      </c>
      <c r="BD273" s="71">
        <v>0</v>
      </c>
      <c r="BE273" s="71">
        <v>0</v>
      </c>
      <c r="BF273" s="71"/>
      <c r="BG273" s="72"/>
      <c r="BH273" s="71">
        <v>0</v>
      </c>
      <c r="BI273" s="71">
        <v>0</v>
      </c>
      <c r="BJ273" s="71">
        <v>90.915999999999997</v>
      </c>
      <c r="BK273" s="71">
        <v>0</v>
      </c>
      <c r="BL273" s="71">
        <v>11.61</v>
      </c>
      <c r="BM273" s="71">
        <v>0</v>
      </c>
      <c r="BN273" s="72"/>
      <c r="BO273" s="71">
        <v>0</v>
      </c>
      <c r="BP273" s="71">
        <v>0</v>
      </c>
      <c r="BQ273" s="71">
        <v>12</v>
      </c>
      <c r="BR273" s="71">
        <v>0</v>
      </c>
      <c r="BS273" s="71">
        <v>2</v>
      </c>
      <c r="BT273" s="71">
        <v>0</v>
      </c>
      <c r="BU273"/>
      <c r="BV273" s="70">
        <v>102.526</v>
      </c>
      <c r="BW273" s="70">
        <v>0</v>
      </c>
      <c r="BX273" s="70">
        <v>0</v>
      </c>
      <c r="BY273" s="70">
        <v>0</v>
      </c>
      <c r="BZ273" s="70">
        <v>0</v>
      </c>
      <c r="CA273" s="70">
        <v>0</v>
      </c>
      <c r="CB273" s="70">
        <v>0</v>
      </c>
      <c r="CC273" s="70">
        <v>0</v>
      </c>
      <c r="CD273" s="70">
        <v>0</v>
      </c>
    </row>
    <row r="274" spans="1:82">
      <c r="A274" s="70" t="s">
        <v>1975</v>
      </c>
      <c r="B274" s="70">
        <v>235</v>
      </c>
      <c r="C274" s="70">
        <v>14</v>
      </c>
      <c r="D274" s="70">
        <v>14</v>
      </c>
      <c r="E274" s="70">
        <v>2017</v>
      </c>
      <c r="F274" s="70" t="s">
        <v>156</v>
      </c>
      <c r="G274" s="1064" t="s">
        <v>1961</v>
      </c>
      <c r="H274" s="70" t="s">
        <v>1962</v>
      </c>
      <c r="I274" s="148"/>
      <c r="J274" s="71">
        <v>300.90250817403961</v>
      </c>
      <c r="K274" s="71">
        <v>4.6427304081918086</v>
      </c>
      <c r="L274" s="71">
        <v>9.8756878670949835</v>
      </c>
      <c r="M274" s="71">
        <v>128.12076249526726</v>
      </c>
      <c r="N274" s="71">
        <v>163.92335107447821</v>
      </c>
      <c r="O274" s="71">
        <v>126.99649309613538</v>
      </c>
      <c r="P274" s="71">
        <v>62.430139539813418</v>
      </c>
      <c r="Q274" s="71">
        <v>8.8824985331130897</v>
      </c>
      <c r="R274" s="71">
        <v>0</v>
      </c>
      <c r="S274" s="71">
        <v>13.087126571299045</v>
      </c>
      <c r="T274" s="72"/>
      <c r="U274" s="71">
        <v>41883943</v>
      </c>
      <c r="V274" s="71">
        <v>2255</v>
      </c>
      <c r="W274" s="71">
        <v>179</v>
      </c>
      <c r="X274" s="71">
        <v>33562</v>
      </c>
      <c r="Y274" s="71">
        <v>55182</v>
      </c>
      <c r="Z274" s="71">
        <v>75930</v>
      </c>
      <c r="AA274" s="71">
        <v>12931</v>
      </c>
      <c r="AB274" s="71">
        <v>130046</v>
      </c>
      <c r="AC274" s="71">
        <v>0</v>
      </c>
      <c r="AD274" s="71">
        <v>13.08712657129904</v>
      </c>
      <c r="AE274" s="72"/>
      <c r="AF274" s="71">
        <v>225983638.94260311</v>
      </c>
      <c r="AG274" s="71">
        <v>3684705.1837885641</v>
      </c>
      <c r="AH274" s="71">
        <v>2082040.841274255</v>
      </c>
      <c r="AI274" s="71">
        <v>203215196.3964155</v>
      </c>
      <c r="AJ274" s="71">
        <v>242557921.3836661</v>
      </c>
      <c r="AK274" s="71">
        <v>0</v>
      </c>
      <c r="AL274" s="71">
        <v>0</v>
      </c>
      <c r="AM274" s="71">
        <v>17864013.559385851</v>
      </c>
      <c r="AN274" s="71">
        <v>0</v>
      </c>
      <c r="AO274" s="71">
        <v>0</v>
      </c>
      <c r="AP274" s="71">
        <v>695387516.30713344</v>
      </c>
      <c r="AQ274" s="72"/>
      <c r="AR274" s="71">
        <v>3364</v>
      </c>
      <c r="AS274" s="71">
        <v>670</v>
      </c>
      <c r="AT274" s="71">
        <v>0</v>
      </c>
      <c r="AU274" s="71">
        <v>0</v>
      </c>
      <c r="AV274" s="71">
        <v>0</v>
      </c>
      <c r="AW274" s="71">
        <v>0</v>
      </c>
      <c r="AX274" s="71"/>
      <c r="AY274" s="72"/>
      <c r="AZ274" s="71">
        <v>14226</v>
      </c>
      <c r="BA274" s="71">
        <v>27274.899999999991</v>
      </c>
      <c r="BB274" s="71">
        <v>0</v>
      </c>
      <c r="BC274" s="71">
        <v>0</v>
      </c>
      <c r="BD274" s="71">
        <v>0</v>
      </c>
      <c r="BE274" s="71">
        <v>0</v>
      </c>
      <c r="BF274" s="71"/>
      <c r="BG274" s="72"/>
      <c r="BH274" s="71">
        <v>0</v>
      </c>
      <c r="BI274" s="71">
        <v>0</v>
      </c>
      <c r="BJ274" s="71">
        <v>102.48</v>
      </c>
      <c r="BK274" s="71">
        <v>0</v>
      </c>
      <c r="BL274" s="71">
        <v>12.655000000000001</v>
      </c>
      <c r="BM274" s="71">
        <v>0</v>
      </c>
      <c r="BN274" s="72"/>
      <c r="BO274" s="71">
        <v>0</v>
      </c>
      <c r="BP274" s="71">
        <v>0</v>
      </c>
      <c r="BQ274" s="71">
        <v>12</v>
      </c>
      <c r="BR274" s="71">
        <v>0</v>
      </c>
      <c r="BS274" s="71">
        <v>2</v>
      </c>
      <c r="BT274" s="71">
        <v>0</v>
      </c>
      <c r="BU274"/>
      <c r="BV274" s="70">
        <v>115.13500000000001</v>
      </c>
      <c r="BW274" s="70">
        <v>0</v>
      </c>
      <c r="BX274" s="70">
        <v>0</v>
      </c>
      <c r="BY274" s="70">
        <v>0</v>
      </c>
      <c r="BZ274" s="70">
        <v>0</v>
      </c>
      <c r="CA274" s="70">
        <v>0</v>
      </c>
      <c r="CB274" s="70">
        <v>0</v>
      </c>
      <c r="CC274" s="70">
        <v>0</v>
      </c>
      <c r="CD274" s="70">
        <v>0</v>
      </c>
    </row>
    <row r="275" spans="1:82">
      <c r="A275" s="70" t="s">
        <v>1976</v>
      </c>
      <c r="B275" s="70">
        <v>236</v>
      </c>
      <c r="C275" s="70">
        <v>15</v>
      </c>
      <c r="D275" s="70">
        <v>14</v>
      </c>
      <c r="E275" s="70">
        <v>2018</v>
      </c>
      <c r="F275" s="70" t="s">
        <v>183</v>
      </c>
      <c r="G275" s="70" t="s">
        <v>1961</v>
      </c>
      <c r="H275" s="70" t="s">
        <v>1962</v>
      </c>
      <c r="I275" s="148"/>
      <c r="J275" s="71">
        <v>304.12991877385912</v>
      </c>
      <c r="K275" s="71">
        <v>4.3344535073872628</v>
      </c>
      <c r="L275" s="71">
        <v>9.1965997818190957</v>
      </c>
      <c r="M275" s="71">
        <v>130.11404370715567</v>
      </c>
      <c r="N275" s="71">
        <v>150.39692010849132</v>
      </c>
      <c r="O275" s="71">
        <v>124.8993438867405</v>
      </c>
      <c r="P275" s="71">
        <v>62.138507189229649</v>
      </c>
      <c r="Q275" s="71">
        <v>8.22391665441436</v>
      </c>
      <c r="R275" s="71">
        <v>0</v>
      </c>
      <c r="S275" s="71">
        <v>13.660890954880932</v>
      </c>
      <c r="T275" s="72"/>
      <c r="U275" s="71">
        <v>44177970</v>
      </c>
      <c r="V275" s="71">
        <v>2255</v>
      </c>
      <c r="W275" s="71">
        <v>179</v>
      </c>
      <c r="X275" s="71">
        <v>33562</v>
      </c>
      <c r="Y275" s="71">
        <v>55813</v>
      </c>
      <c r="Z275" s="71">
        <v>76106</v>
      </c>
      <c r="AA275" s="71">
        <v>13000</v>
      </c>
      <c r="AB275" s="71">
        <v>129754</v>
      </c>
      <c r="AC275" s="71">
        <v>0</v>
      </c>
      <c r="AD275" s="71">
        <v>13.66089095488093</v>
      </c>
      <c r="AE275" s="72"/>
      <c r="AF275" s="71">
        <v>229801325.36209601</v>
      </c>
      <c r="AG275" s="71">
        <v>3273503.6675537052</v>
      </c>
      <c r="AH275" s="71">
        <v>1963494.3286365501</v>
      </c>
      <c r="AI275" s="71">
        <v>196078311.97576761</v>
      </c>
      <c r="AJ275" s="71">
        <v>219776458.1490266</v>
      </c>
      <c r="AK275" s="71">
        <v>0</v>
      </c>
      <c r="AL275" s="71">
        <v>0</v>
      </c>
      <c r="AM275" s="71">
        <v>17860782.219279289</v>
      </c>
      <c r="AN275" s="71">
        <v>0</v>
      </c>
      <c r="AO275" s="71">
        <v>0</v>
      </c>
      <c r="AP275" s="71">
        <v>668753875.7023598</v>
      </c>
      <c r="AQ275" s="72"/>
      <c r="AR275" s="71">
        <v>3660</v>
      </c>
      <c r="AS275" s="71">
        <v>744</v>
      </c>
      <c r="AT275" s="71">
        <v>0</v>
      </c>
      <c r="AU275" s="71">
        <v>0</v>
      </c>
      <c r="AV275" s="71">
        <v>0</v>
      </c>
      <c r="AW275" s="71">
        <v>0</v>
      </c>
      <c r="AX275" s="71"/>
      <c r="AY275" s="72"/>
      <c r="AZ275" s="71">
        <v>15691.699999999999</v>
      </c>
      <c r="BA275" s="71">
        <v>31227</v>
      </c>
      <c r="BB275" s="71">
        <v>0</v>
      </c>
      <c r="BC275" s="71">
        <v>0</v>
      </c>
      <c r="BD275" s="71">
        <v>0</v>
      </c>
      <c r="BE275" s="71">
        <v>0</v>
      </c>
      <c r="BF275" s="71"/>
      <c r="BG275" s="72"/>
      <c r="BH275" s="71">
        <v>0</v>
      </c>
      <c r="BI275" s="71">
        <v>0</v>
      </c>
      <c r="BJ275" s="71">
        <v>104.422</v>
      </c>
      <c r="BK275" s="71">
        <v>0</v>
      </c>
      <c r="BL275" s="71">
        <v>13.19</v>
      </c>
      <c r="BM275" s="71">
        <v>0</v>
      </c>
      <c r="BN275" s="72"/>
      <c r="BO275" s="71">
        <v>0</v>
      </c>
      <c r="BP275" s="71">
        <v>0</v>
      </c>
      <c r="BQ275" s="71">
        <v>12</v>
      </c>
      <c r="BR275" s="71">
        <v>0</v>
      </c>
      <c r="BS275" s="71">
        <v>2</v>
      </c>
      <c r="BT275" s="71">
        <v>0</v>
      </c>
      <c r="BU275"/>
      <c r="BV275" s="70">
        <v>117.61199999999999</v>
      </c>
      <c r="BW275" s="70">
        <v>0</v>
      </c>
      <c r="BX275" s="70">
        <v>0</v>
      </c>
      <c r="BY275" s="70">
        <v>0</v>
      </c>
      <c r="BZ275" s="70">
        <v>0</v>
      </c>
      <c r="CA275" s="70">
        <v>0</v>
      </c>
      <c r="CB275" s="70">
        <v>0</v>
      </c>
      <c r="CC275" s="70">
        <v>0</v>
      </c>
      <c r="CD275" s="70">
        <v>0</v>
      </c>
    </row>
    <row r="276" spans="1:82">
      <c r="A276" s="70" t="s">
        <v>1977</v>
      </c>
      <c r="B276" s="70">
        <v>237</v>
      </c>
      <c r="C276" s="70">
        <v>16</v>
      </c>
      <c r="D276" s="70">
        <v>14</v>
      </c>
      <c r="E276" s="70">
        <v>2019</v>
      </c>
      <c r="F276" s="70" t="s">
        <v>158</v>
      </c>
      <c r="G276" s="70" t="s">
        <v>1961</v>
      </c>
      <c r="H276" s="70" t="s">
        <v>1962</v>
      </c>
      <c r="I276" s="148"/>
      <c r="J276" s="71">
        <v>297.50363420959229</v>
      </c>
      <c r="K276" s="71">
        <v>3.8889877979605614</v>
      </c>
      <c r="L276" s="71">
        <v>9.2460315049097339</v>
      </c>
      <c r="M276" s="71">
        <v>124.03222241429464</v>
      </c>
      <c r="N276" s="71">
        <v>147.65930263133205</v>
      </c>
      <c r="O276" s="71">
        <v>121.2617790924206</v>
      </c>
      <c r="P276" s="71">
        <v>60.569986355821719</v>
      </c>
      <c r="Q276" s="71">
        <v>7.9931396068723704</v>
      </c>
      <c r="R276" s="71">
        <v>0</v>
      </c>
      <c r="S276" s="71">
        <v>17.436906807485311</v>
      </c>
      <c r="T276" s="72"/>
      <c r="U276" s="71">
        <v>45223771</v>
      </c>
      <c r="V276" s="71">
        <v>2255</v>
      </c>
      <c r="W276" s="71">
        <v>179</v>
      </c>
      <c r="X276" s="71">
        <v>33562</v>
      </c>
      <c r="Y276" s="71">
        <v>56455</v>
      </c>
      <c r="Z276" s="71">
        <v>75918</v>
      </c>
      <c r="AA276" s="71">
        <v>12577</v>
      </c>
      <c r="AB276" s="71">
        <v>129527</v>
      </c>
      <c r="AC276" s="71">
        <v>0</v>
      </c>
      <c r="AD276" s="71">
        <v>17.436906807485311</v>
      </c>
      <c r="AE276" s="72"/>
      <c r="AF276" s="71">
        <v>228596148.3596009</v>
      </c>
      <c r="AG276" s="71">
        <v>3156063.328160326</v>
      </c>
      <c r="AH276" s="71">
        <v>2108952.3696452789</v>
      </c>
      <c r="AI276" s="71">
        <v>202426159.96879691</v>
      </c>
      <c r="AJ276" s="71">
        <v>240507851.3841702</v>
      </c>
      <c r="AK276" s="71">
        <v>0</v>
      </c>
      <c r="AL276" s="71">
        <v>0</v>
      </c>
      <c r="AM276" s="71">
        <v>17640602.321266055</v>
      </c>
      <c r="AN276" s="71">
        <v>0</v>
      </c>
      <c r="AO276" s="71">
        <v>0</v>
      </c>
      <c r="AP276" s="71">
        <v>694435777.73163962</v>
      </c>
      <c r="AQ276" s="72"/>
      <c r="AR276" s="71">
        <v>3943</v>
      </c>
      <c r="AS276" s="71">
        <v>811</v>
      </c>
      <c r="AT276" s="71">
        <v>0</v>
      </c>
      <c r="AU276" s="71">
        <v>0</v>
      </c>
      <c r="AV276" s="71">
        <v>0</v>
      </c>
      <c r="AW276" s="71">
        <v>0</v>
      </c>
      <c r="AX276" s="71"/>
      <c r="AY276" s="72"/>
      <c r="AZ276" s="71">
        <v>17117.899999999969</v>
      </c>
      <c r="BA276" s="71">
        <v>32644.9</v>
      </c>
      <c r="BB276" s="71">
        <v>0</v>
      </c>
      <c r="BC276" s="71">
        <v>0</v>
      </c>
      <c r="BD276" s="71">
        <v>0</v>
      </c>
      <c r="BE276" s="71">
        <v>0</v>
      </c>
      <c r="BF276" s="71"/>
      <c r="BG276" s="72"/>
      <c r="BH276" s="71">
        <v>0</v>
      </c>
      <c r="BI276" s="71">
        <v>0</v>
      </c>
      <c r="BJ276" s="71">
        <v>85.98</v>
      </c>
      <c r="BK276" s="71">
        <v>0</v>
      </c>
      <c r="BL276" s="71">
        <v>12.33</v>
      </c>
      <c r="BM276" s="71">
        <v>0</v>
      </c>
      <c r="BN276" s="72"/>
      <c r="BO276" s="71">
        <v>0</v>
      </c>
      <c r="BP276" s="71">
        <v>0</v>
      </c>
      <c r="BQ276" s="71">
        <v>11</v>
      </c>
      <c r="BR276" s="71">
        <v>0</v>
      </c>
      <c r="BS276" s="71">
        <v>2</v>
      </c>
      <c r="BT276" s="71">
        <v>0</v>
      </c>
      <c r="BU276"/>
      <c r="BV276" s="70">
        <v>98.31</v>
      </c>
      <c r="BW276" s="70">
        <v>0</v>
      </c>
      <c r="BX276" s="70">
        <v>0</v>
      </c>
      <c r="BY276" s="70">
        <v>0</v>
      </c>
      <c r="BZ276" s="70">
        <v>0</v>
      </c>
      <c r="CA276" s="70">
        <v>0</v>
      </c>
      <c r="CB276" s="70">
        <v>0</v>
      </c>
      <c r="CC276" s="70">
        <v>0</v>
      </c>
      <c r="CD276" s="70">
        <v>0</v>
      </c>
    </row>
    <row r="277" spans="1:82">
      <c r="A277" s="70" t="s">
        <v>1978</v>
      </c>
      <c r="B277" s="70">
        <v>238</v>
      </c>
      <c r="C277" s="70">
        <v>17</v>
      </c>
      <c r="D277" s="70">
        <v>14</v>
      </c>
      <c r="E277" s="70">
        <v>2020</v>
      </c>
      <c r="F277" s="70" t="s">
        <v>159</v>
      </c>
      <c r="G277" s="70" t="s">
        <v>1961</v>
      </c>
      <c r="H277" s="70" t="s">
        <v>1962</v>
      </c>
      <c r="I277" s="148"/>
      <c r="J277" s="71">
        <v>263.14394269162682</v>
      </c>
      <c r="K277" s="71">
        <v>4.3691687267179624</v>
      </c>
      <c r="L277" s="71">
        <v>4.2950632801916537</v>
      </c>
      <c r="M277" s="71">
        <v>108.86096212067166</v>
      </c>
      <c r="N277" s="71">
        <v>147.62912708831607</v>
      </c>
      <c r="O277" s="71">
        <v>106.44118290014404</v>
      </c>
      <c r="P277" s="71">
        <v>57.52053161969733</v>
      </c>
      <c r="Q277" s="71">
        <v>7.6157207985448796</v>
      </c>
      <c r="R277" s="71">
        <v>0</v>
      </c>
      <c r="S277" s="71">
        <v>18.075170987932349</v>
      </c>
      <c r="T277" s="72"/>
      <c r="U277" s="71">
        <v>39211598</v>
      </c>
      <c r="V277" s="71">
        <v>2362</v>
      </c>
      <c r="W277" s="71">
        <v>92</v>
      </c>
      <c r="X277" s="71">
        <v>33276</v>
      </c>
      <c r="Y277" s="71">
        <v>56994</v>
      </c>
      <c r="Z277" s="71">
        <v>76060</v>
      </c>
      <c r="AA277" s="71">
        <v>12695</v>
      </c>
      <c r="AB277" s="71">
        <v>129166</v>
      </c>
      <c r="AC277" s="71">
        <v>0</v>
      </c>
      <c r="AD277" s="71">
        <v>18.075170987932349</v>
      </c>
      <c r="AE277" s="72"/>
      <c r="AF277" s="71">
        <v>205125949.40825629</v>
      </c>
      <c r="AG277" s="71">
        <v>3369766.6051993426</v>
      </c>
      <c r="AH277" s="71">
        <v>1032175.3533740467</v>
      </c>
      <c r="AI277" s="71">
        <v>185328941.06881526</v>
      </c>
      <c r="AJ277" s="71">
        <v>250241764.67219439</v>
      </c>
      <c r="AK277" s="71"/>
      <c r="AL277" s="71"/>
      <c r="AM277" s="71">
        <v>16857598.0641912</v>
      </c>
      <c r="AN277" s="71"/>
      <c r="AO277" s="71"/>
      <c r="AP277" s="71">
        <v>661956195.17203057</v>
      </c>
      <c r="AQ277" s="72"/>
      <c r="AR277" s="71">
        <v>4199</v>
      </c>
      <c r="AS277" s="71">
        <v>828</v>
      </c>
      <c r="AT277" s="71">
        <v>0</v>
      </c>
      <c r="AU277" s="71">
        <v>0</v>
      </c>
      <c r="AV277" s="71">
        <v>0</v>
      </c>
      <c r="AW277" s="71">
        <v>0</v>
      </c>
      <c r="AX277" s="71"/>
      <c r="AY277" s="72"/>
      <c r="AZ277" s="71">
        <v>18572.999999999942</v>
      </c>
      <c r="BA277" s="71">
        <v>34300.700000000041</v>
      </c>
      <c r="BB277" s="71">
        <v>0</v>
      </c>
      <c r="BC277" s="71">
        <v>0</v>
      </c>
      <c r="BD277" s="71">
        <v>0</v>
      </c>
      <c r="BE277" s="71">
        <v>0</v>
      </c>
      <c r="BF277" s="71"/>
      <c r="BG277" s="72"/>
      <c r="BH277" s="71">
        <v>0</v>
      </c>
      <c r="BI277" s="71">
        <v>0</v>
      </c>
      <c r="BJ277" s="71">
        <v>86.084999999999994</v>
      </c>
      <c r="BK277" s="71">
        <v>0</v>
      </c>
      <c r="BL277" s="71">
        <v>12.129999999999999</v>
      </c>
      <c r="BM277" s="71">
        <v>0</v>
      </c>
      <c r="BN277" s="72"/>
      <c r="BO277" s="71">
        <v>0</v>
      </c>
      <c r="BP277" s="71">
        <v>0</v>
      </c>
      <c r="BQ277" s="71">
        <v>12</v>
      </c>
      <c r="BR277" s="71">
        <v>0</v>
      </c>
      <c r="BS277" s="71">
        <v>2</v>
      </c>
      <c r="BT277" s="71">
        <v>0</v>
      </c>
      <c r="BU277"/>
      <c r="BV277" s="70">
        <v>98.215000000000003</v>
      </c>
      <c r="BW277" s="70">
        <v>0</v>
      </c>
      <c r="BX277" s="70">
        <v>0</v>
      </c>
      <c r="BY277" s="70">
        <v>0</v>
      </c>
      <c r="BZ277" s="70">
        <v>0</v>
      </c>
      <c r="CA277" s="70">
        <v>0</v>
      </c>
      <c r="CB277" s="70">
        <v>0</v>
      </c>
      <c r="CC277" s="70">
        <v>0</v>
      </c>
      <c r="CD277" s="70">
        <v>0</v>
      </c>
    </row>
    <row r="278" spans="1:82">
      <c r="A278" s="70" t="s">
        <v>1979</v>
      </c>
      <c r="B278" s="70">
        <v>238</v>
      </c>
      <c r="C278" s="70">
        <v>18</v>
      </c>
      <c r="D278" s="70">
        <v>14</v>
      </c>
      <c r="E278" s="70">
        <v>2021</v>
      </c>
      <c r="F278" s="70" t="s">
        <v>160</v>
      </c>
      <c r="G278" s="70" t="s">
        <v>1961</v>
      </c>
      <c r="H278" s="70" t="s">
        <v>1962</v>
      </c>
      <c r="I278" s="148"/>
      <c r="J278" s="71">
        <v>285.27766742187725</v>
      </c>
      <c r="K278" s="71">
        <v>4.9507192132348541</v>
      </c>
      <c r="L278" s="71">
        <v>4.0950468389084342</v>
      </c>
      <c r="M278" s="71">
        <v>123.20844744591197</v>
      </c>
      <c r="N278" s="71">
        <v>146.03970386581946</v>
      </c>
      <c r="O278" s="71">
        <v>102.98170950735428</v>
      </c>
      <c r="P278" s="71">
        <v>59.039825410084688</v>
      </c>
      <c r="Q278" s="71">
        <v>7.5175152387420798</v>
      </c>
      <c r="R278" s="71">
        <v>0</v>
      </c>
      <c r="S278" s="71">
        <v>18.4793474140928</v>
      </c>
      <c r="T278" s="72"/>
      <c r="U278" s="71">
        <v>44768976</v>
      </c>
      <c r="V278" s="71">
        <v>2362</v>
      </c>
      <c r="W278" s="71">
        <v>92</v>
      </c>
      <c r="X278" s="71">
        <v>33276</v>
      </c>
      <c r="Y278" s="71">
        <v>57317</v>
      </c>
      <c r="Z278" s="71">
        <v>75770</v>
      </c>
      <c r="AA278" s="71">
        <v>12706</v>
      </c>
      <c r="AB278" s="71">
        <v>128753</v>
      </c>
      <c r="AC278" s="71">
        <v>0</v>
      </c>
      <c r="AD278" s="71">
        <v>18.4793474140928</v>
      </c>
      <c r="AE278" s="72"/>
      <c r="AF278" s="71">
        <v>219640409.63625625</v>
      </c>
      <c r="AG278" s="71">
        <v>3752463.4104978498</v>
      </c>
      <c r="AH278" s="71">
        <v>949649.9167324726</v>
      </c>
      <c r="AI278" s="71">
        <v>197755753.57924047</v>
      </c>
      <c r="AJ278" s="71">
        <v>229678139.86831829</v>
      </c>
      <c r="AK278" s="71">
        <v>0</v>
      </c>
      <c r="AL278" s="71">
        <v>0</v>
      </c>
      <c r="AM278" s="71">
        <v>16900619.34691805</v>
      </c>
      <c r="AN278" s="71">
        <v>0</v>
      </c>
      <c r="AO278" s="71">
        <v>0</v>
      </c>
      <c r="AP278" s="71">
        <v>668677035.75796342</v>
      </c>
      <c r="AQ278" s="72"/>
      <c r="AR278" s="71">
        <v>4535</v>
      </c>
      <c r="AS278" s="71">
        <v>836</v>
      </c>
      <c r="AT278" s="71">
        <v>0</v>
      </c>
      <c r="AU278" s="71">
        <v>0</v>
      </c>
      <c r="AV278" s="71">
        <v>0</v>
      </c>
      <c r="AW278" s="71">
        <v>0</v>
      </c>
      <c r="AX278" s="71"/>
      <c r="AY278" s="72"/>
      <c r="AZ278" s="71">
        <v>20572.499999999909</v>
      </c>
      <c r="BA278" s="71">
        <v>34501.800000000039</v>
      </c>
      <c r="BB278" s="71">
        <v>0</v>
      </c>
      <c r="BC278" s="71">
        <v>0</v>
      </c>
      <c r="BD278" s="71">
        <v>0</v>
      </c>
      <c r="BE278" s="71">
        <v>0</v>
      </c>
      <c r="BF278" s="71"/>
      <c r="BG278" s="72"/>
      <c r="BH278" s="71">
        <v>0</v>
      </c>
      <c r="BI278" s="71">
        <v>0</v>
      </c>
      <c r="BJ278" s="71">
        <v>88.936000000000007</v>
      </c>
      <c r="BK278" s="71">
        <v>0</v>
      </c>
      <c r="BL278" s="71">
        <v>11.81</v>
      </c>
      <c r="BM278" s="71">
        <v>0</v>
      </c>
      <c r="BN278" s="72"/>
      <c r="BO278" s="71">
        <v>0</v>
      </c>
      <c r="BP278" s="71">
        <v>0</v>
      </c>
      <c r="BQ278" s="71">
        <v>12</v>
      </c>
      <c r="BR278" s="71">
        <v>0</v>
      </c>
      <c r="BS278" s="71">
        <v>2</v>
      </c>
      <c r="BT278" s="71">
        <v>0</v>
      </c>
      <c r="BU278"/>
      <c r="BV278" s="70">
        <v>100.746</v>
      </c>
      <c r="BW278" s="70">
        <v>0</v>
      </c>
      <c r="BX278" s="70">
        <v>0</v>
      </c>
      <c r="BY278" s="70">
        <v>0</v>
      </c>
      <c r="BZ278" s="70">
        <v>0</v>
      </c>
      <c r="CA278" s="70">
        <v>0</v>
      </c>
      <c r="CB278" s="70">
        <v>0</v>
      </c>
      <c r="CC278" s="70">
        <v>0</v>
      </c>
      <c r="CD278" s="70">
        <v>0</v>
      </c>
    </row>
    <row r="279" spans="1:82">
      <c r="A279" s="70" t="s">
        <v>1980</v>
      </c>
      <c r="B279" s="70">
        <v>238</v>
      </c>
      <c r="C279" s="70">
        <v>19</v>
      </c>
      <c r="D279" s="70">
        <v>14</v>
      </c>
      <c r="E279" s="70">
        <v>2022</v>
      </c>
      <c r="F279" s="70" t="s">
        <v>161</v>
      </c>
      <c r="G279" s="70" t="s">
        <v>1961</v>
      </c>
      <c r="H279" s="70" t="s">
        <v>1962</v>
      </c>
      <c r="I279" s="148"/>
      <c r="J279" s="71">
        <v>227.98721978555758</v>
      </c>
      <c r="K279" s="71">
        <v>4.4588522092775005</v>
      </c>
      <c r="L279" s="71">
        <v>3.8312151260433267</v>
      </c>
      <c r="M279" s="71">
        <v>116.36301985153953</v>
      </c>
      <c r="N279" s="71">
        <v>145.02529019258631</v>
      </c>
      <c r="O279" s="71">
        <v>109.1362175938515</v>
      </c>
      <c r="P279" s="71">
        <v>60.327310184845537</v>
      </c>
      <c r="Q279" s="71">
        <v>7.5425219616926507</v>
      </c>
      <c r="R279" s="71">
        <v>0</v>
      </c>
      <c r="S279" s="71">
        <v>16.8912307480084</v>
      </c>
      <c r="T279" s="72"/>
      <c r="U279" s="71">
        <v>43320463</v>
      </c>
      <c r="V279" s="71">
        <v>2362</v>
      </c>
      <c r="W279" s="71">
        <v>92</v>
      </c>
      <c r="X279" s="71">
        <v>33276</v>
      </c>
      <c r="Y279" s="71">
        <v>57712</v>
      </c>
      <c r="Z279" s="71">
        <v>76292</v>
      </c>
      <c r="AA279" s="71">
        <v>13181</v>
      </c>
      <c r="AB279" s="71">
        <v>128122</v>
      </c>
      <c r="AC279" s="71">
        <v>0</v>
      </c>
      <c r="AD279" s="71">
        <v>16.8912307480084</v>
      </c>
      <c r="AE279" s="72"/>
      <c r="AF279" s="71">
        <v>180616691.81966457</v>
      </c>
      <c r="AG279" s="71">
        <v>3606577.924037985</v>
      </c>
      <c r="AH279" s="71">
        <v>1043798.1146239555</v>
      </c>
      <c r="AI279" s="71">
        <v>193411035.66174245</v>
      </c>
      <c r="AJ279" s="71">
        <v>239110243.94107419</v>
      </c>
      <c r="AK279" s="71">
        <v>0</v>
      </c>
      <c r="AL279" s="71">
        <v>0</v>
      </c>
      <c r="AM279" s="71">
        <v>16544047.214028459</v>
      </c>
      <c r="AN279" s="71">
        <v>0</v>
      </c>
      <c r="AO279" s="71">
        <v>0</v>
      </c>
      <c r="AP279" s="71">
        <v>634332394.67517161</v>
      </c>
      <c r="AQ279" s="72"/>
      <c r="AR279" s="71">
        <v>4872</v>
      </c>
      <c r="AS279" s="71">
        <v>842</v>
      </c>
      <c r="AT279" s="71">
        <v>0</v>
      </c>
      <c r="AU279" s="71">
        <v>0</v>
      </c>
      <c r="AV279" s="71">
        <v>0</v>
      </c>
      <c r="AW279" s="71">
        <v>0</v>
      </c>
      <c r="AX279" s="71"/>
      <c r="AY279" s="72"/>
      <c r="AZ279" s="71">
        <v>22514.199999999899</v>
      </c>
      <c r="BA279" s="71">
        <v>59628.599999999962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1981</v>
      </c>
      <c r="B280" s="70">
        <v>238</v>
      </c>
      <c r="C280" s="70">
        <v>20</v>
      </c>
      <c r="D280" s="70">
        <v>14</v>
      </c>
      <c r="E280" s="70">
        <v>2023</v>
      </c>
      <c r="F280" s="70" t="s">
        <v>1539</v>
      </c>
      <c r="G280" s="70" t="s">
        <v>1961</v>
      </c>
      <c r="H280" s="70" t="s">
        <v>1962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5208</v>
      </c>
      <c r="AS280" s="71">
        <v>850</v>
      </c>
      <c r="AT280" s="71">
        <v>0</v>
      </c>
      <c r="AU280" s="71">
        <v>0</v>
      </c>
      <c r="AV280" s="71">
        <v>0</v>
      </c>
      <c r="AW280" s="71">
        <v>0</v>
      </c>
      <c r="AX280" s="71"/>
      <c r="AY280" s="72"/>
      <c r="AZ280" s="71">
        <v>24337.099999999959</v>
      </c>
      <c r="BA280" s="71">
        <v>60368.299999999959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1982</v>
      </c>
      <c r="B281" s="70">
        <v>238</v>
      </c>
      <c r="C281" s="70">
        <v>21</v>
      </c>
      <c r="D281" s="70">
        <v>14</v>
      </c>
      <c r="E281" s="70">
        <v>2024</v>
      </c>
      <c r="F281" s="70" t="s">
        <v>1558</v>
      </c>
      <c r="G281" s="70" t="s">
        <v>1961</v>
      </c>
      <c r="H281" s="70" t="s">
        <v>1962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1983</v>
      </c>
      <c r="B282" s="70">
        <v>52</v>
      </c>
      <c r="C282" s="70">
        <v>1</v>
      </c>
      <c r="D282" s="70">
        <v>4</v>
      </c>
      <c r="E282" s="70">
        <v>1990</v>
      </c>
      <c r="F282" s="70" t="s">
        <v>787</v>
      </c>
      <c r="G282" s="70" t="s">
        <v>1984</v>
      </c>
      <c r="H282" s="70" t="s">
        <v>1985</v>
      </c>
      <c r="I282" s="148"/>
      <c r="J282" s="71">
        <v>1642.4924978305451</v>
      </c>
      <c r="K282" s="71">
        <v>50.077918676836291</v>
      </c>
      <c r="L282" s="71">
        <v>16.253330144313971</v>
      </c>
      <c r="M282" s="71">
        <v>140.54861754400511</v>
      </c>
      <c r="N282" s="71">
        <v>202.0580121343983</v>
      </c>
      <c r="O282" s="71">
        <v>113.63401700250689</v>
      </c>
      <c r="P282" s="71">
        <v>147.9462881807053</v>
      </c>
      <c r="Q282" s="71">
        <v>9.7491421737385</v>
      </c>
      <c r="R282" s="71">
        <v>17.932501289516999</v>
      </c>
      <c r="S282" s="71">
        <v>9.5473231144475186</v>
      </c>
      <c r="T282" s="72"/>
      <c r="U282" s="71">
        <v>29515558</v>
      </c>
      <c r="V282" s="71">
        <v>9280</v>
      </c>
      <c r="W282" s="71">
        <v>149</v>
      </c>
      <c r="X282" s="71">
        <v>43153</v>
      </c>
      <c r="Y282" s="71">
        <v>54913</v>
      </c>
      <c r="Z282" s="71">
        <v>46739</v>
      </c>
      <c r="AA282" s="71">
        <v>35923</v>
      </c>
      <c r="AB282" s="71">
        <v>158293</v>
      </c>
      <c r="AC282" s="71">
        <v>3105941.5</v>
      </c>
      <c r="AD282" s="71">
        <v>9.5473231144475186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1986</v>
      </c>
      <c r="B283" s="70">
        <v>53</v>
      </c>
      <c r="C283" s="70">
        <v>2</v>
      </c>
      <c r="D283" s="70">
        <v>4</v>
      </c>
      <c r="E283" s="70">
        <v>2005</v>
      </c>
      <c r="F283" s="70" t="s">
        <v>789</v>
      </c>
      <c r="G283" s="70" t="s">
        <v>1984</v>
      </c>
      <c r="H283" s="70" t="s">
        <v>1985</v>
      </c>
      <c r="I283" s="148"/>
      <c r="J283" s="71">
        <v>1263.06847595206</v>
      </c>
      <c r="K283" s="71">
        <v>35.089849855543243</v>
      </c>
      <c r="L283" s="71">
        <v>13.594634107866099</v>
      </c>
      <c r="M283" s="71">
        <v>246.50389688652859</v>
      </c>
      <c r="N283" s="71">
        <v>315.07962003672509</v>
      </c>
      <c r="O283" s="71">
        <v>159.3054783555001</v>
      </c>
      <c r="P283" s="71">
        <v>136.4728989445407</v>
      </c>
      <c r="Q283" s="71">
        <v>8.9256368451161308</v>
      </c>
      <c r="R283" s="71">
        <v>28.00489039329338</v>
      </c>
      <c r="S283" s="71">
        <v>14.038581963539929</v>
      </c>
      <c r="T283" s="72"/>
      <c r="U283" s="71">
        <v>30235657</v>
      </c>
      <c r="V283" s="71">
        <v>7042</v>
      </c>
      <c r="W283" s="71">
        <v>136</v>
      </c>
      <c r="X283" s="71">
        <v>35322</v>
      </c>
      <c r="Y283" s="71">
        <v>65777</v>
      </c>
      <c r="Z283" s="71">
        <v>75824</v>
      </c>
      <c r="AA283" s="71">
        <v>27139</v>
      </c>
      <c r="AB283" s="71">
        <v>151502</v>
      </c>
      <c r="AC283" s="71">
        <v>4952085</v>
      </c>
      <c r="AD283" s="71">
        <v>14.038581963539929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1987</v>
      </c>
      <c r="B284" s="70">
        <v>54</v>
      </c>
      <c r="C284" s="70">
        <v>3</v>
      </c>
      <c r="D284" s="70">
        <v>4</v>
      </c>
      <c r="E284" s="70">
        <v>2006</v>
      </c>
      <c r="F284" s="70" t="s">
        <v>790</v>
      </c>
      <c r="G284" s="70" t="s">
        <v>1984</v>
      </c>
      <c r="H284" s="70" t="s">
        <v>1985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1988</v>
      </c>
      <c r="B285" s="70">
        <v>55</v>
      </c>
      <c r="C285" s="70">
        <v>4</v>
      </c>
      <c r="D285" s="70">
        <v>4</v>
      </c>
      <c r="E285" s="70">
        <v>2007</v>
      </c>
      <c r="F285" s="70" t="s">
        <v>791</v>
      </c>
      <c r="G285" s="70" t="s">
        <v>1984</v>
      </c>
      <c r="H285" s="70" t="s">
        <v>1985</v>
      </c>
      <c r="I285" s="148"/>
      <c r="J285" s="71">
        <v>1193.1020188232069</v>
      </c>
      <c r="K285" s="71">
        <v>26.426127587041989</v>
      </c>
      <c r="L285" s="71">
        <v>12.22235999192872</v>
      </c>
      <c r="M285" s="71">
        <v>268.0193022188987</v>
      </c>
      <c r="N285" s="71">
        <v>291.14462726734217</v>
      </c>
      <c r="O285" s="71">
        <v>152.8220141866322</v>
      </c>
      <c r="P285" s="71">
        <v>134.21928307063251</v>
      </c>
      <c r="Q285" s="71">
        <v>9.2558994947213105</v>
      </c>
      <c r="R285" s="71">
        <v>27.191959476294461</v>
      </c>
      <c r="S285" s="71">
        <v>7.9240470816250577</v>
      </c>
      <c r="T285" s="72"/>
      <c r="U285" s="71">
        <v>33035765</v>
      </c>
      <c r="V285" s="71">
        <v>6734</v>
      </c>
      <c r="W285" s="71">
        <v>116</v>
      </c>
      <c r="X285" s="71">
        <v>43251</v>
      </c>
      <c r="Y285" s="71">
        <v>66040</v>
      </c>
      <c r="Z285" s="71">
        <v>75615</v>
      </c>
      <c r="AA285" s="71">
        <v>26284</v>
      </c>
      <c r="AB285" s="71">
        <v>148800</v>
      </c>
      <c r="AC285" s="71">
        <v>4946298.5</v>
      </c>
      <c r="AD285" s="71">
        <v>7.9240470816250577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1989</v>
      </c>
      <c r="B286" s="70">
        <v>56</v>
      </c>
      <c r="C286" s="70">
        <v>5</v>
      </c>
      <c r="D286" s="70">
        <v>4</v>
      </c>
      <c r="E286" s="70">
        <v>2008</v>
      </c>
      <c r="F286" s="70" t="s">
        <v>792</v>
      </c>
      <c r="G286" s="70" t="s">
        <v>1984</v>
      </c>
      <c r="H286" s="70" t="s">
        <v>1985</v>
      </c>
      <c r="I286" s="148"/>
      <c r="J286" s="71">
        <v>1111.0467503351949</v>
      </c>
      <c r="K286" s="71">
        <v>21.032499839994252</v>
      </c>
      <c r="L286" s="71">
        <v>9.913641010119818</v>
      </c>
      <c r="M286" s="71">
        <v>276.51352824992199</v>
      </c>
      <c r="N286" s="71">
        <v>298.50292212230369</v>
      </c>
      <c r="O286" s="71">
        <v>147.41361244121299</v>
      </c>
      <c r="P286" s="71">
        <v>129.87355989386651</v>
      </c>
      <c r="Q286" s="71">
        <v>9.0309119953504204</v>
      </c>
      <c r="R286" s="71">
        <v>28.69347429919215</v>
      </c>
      <c r="S286" s="71">
        <v>8.0072095081102432</v>
      </c>
      <c r="T286" s="72"/>
      <c r="U286" s="71">
        <v>34183898</v>
      </c>
      <c r="V286" s="71">
        <v>6734</v>
      </c>
      <c r="W286" s="71">
        <v>116</v>
      </c>
      <c r="X286" s="71">
        <v>43251</v>
      </c>
      <c r="Y286" s="71">
        <v>66200</v>
      </c>
      <c r="Z286" s="71">
        <v>75499</v>
      </c>
      <c r="AA286" s="71">
        <v>25462</v>
      </c>
      <c r="AB286" s="71">
        <v>147571</v>
      </c>
      <c r="AC286" s="71">
        <v>5419802.5</v>
      </c>
      <c r="AD286" s="71">
        <v>8.0072095081102432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1990</v>
      </c>
      <c r="B287" s="70">
        <v>57</v>
      </c>
      <c r="C287" s="70">
        <v>6</v>
      </c>
      <c r="D287" s="70">
        <v>4</v>
      </c>
      <c r="E287" s="70">
        <v>2009</v>
      </c>
      <c r="F287" s="70" t="s">
        <v>176</v>
      </c>
      <c r="G287" s="70" t="s">
        <v>1984</v>
      </c>
      <c r="H287" s="70" t="s">
        <v>1985</v>
      </c>
      <c r="I287" s="148"/>
      <c r="J287" s="71">
        <v>1174.88769388522</v>
      </c>
      <c r="K287" s="71">
        <v>20.184012016147339</v>
      </c>
      <c r="L287" s="71">
        <v>24.916763619804751</v>
      </c>
      <c r="M287" s="71">
        <v>267.74991653660368</v>
      </c>
      <c r="N287" s="71">
        <v>260.97152499700093</v>
      </c>
      <c r="O287" s="71">
        <v>149.6960312778854</v>
      </c>
      <c r="P287" s="71">
        <v>123.3320050920012</v>
      </c>
      <c r="Q287" s="71">
        <v>8.5419621358416506</v>
      </c>
      <c r="R287" s="71">
        <v>24.58913985988287</v>
      </c>
      <c r="S287" s="71">
        <v>8.9585684020510605</v>
      </c>
      <c r="T287" s="72"/>
      <c r="U287" s="71">
        <v>27875036</v>
      </c>
      <c r="V287" s="71">
        <v>6620</v>
      </c>
      <c r="W287" s="71">
        <v>435</v>
      </c>
      <c r="X287" s="71">
        <v>45812</v>
      </c>
      <c r="Y287" s="71">
        <v>66260</v>
      </c>
      <c r="Z287" s="71">
        <v>75675</v>
      </c>
      <c r="AA287" s="71">
        <v>24823</v>
      </c>
      <c r="AB287" s="71">
        <v>146524</v>
      </c>
      <c r="AC287" s="71">
        <v>4531131</v>
      </c>
      <c r="AD287" s="71">
        <v>8.9585684020510605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902.09500000000003</v>
      </c>
      <c r="BK287" s="71">
        <v>64.7</v>
      </c>
      <c r="BL287" s="71">
        <v>12.712</v>
      </c>
      <c r="BM287" s="71">
        <v>0</v>
      </c>
      <c r="BN287" s="72"/>
      <c r="BO287" s="71">
        <v>0</v>
      </c>
      <c r="BP287" s="71">
        <v>0</v>
      </c>
      <c r="BQ287" s="71">
        <v>14</v>
      </c>
      <c r="BR287" s="71">
        <v>2</v>
      </c>
      <c r="BS287" s="71">
        <v>2</v>
      </c>
      <c r="BT287" s="71">
        <v>0</v>
      </c>
      <c r="BU287"/>
      <c r="BV287" s="70">
        <v>864.80799999999999</v>
      </c>
      <c r="BW287" s="70">
        <v>93.37</v>
      </c>
      <c r="BX287" s="70">
        <v>0</v>
      </c>
      <c r="BY287" s="70">
        <v>2.0430000000000001</v>
      </c>
      <c r="BZ287" s="70">
        <v>19.286000000000001</v>
      </c>
      <c r="CA287" s="70">
        <v>0</v>
      </c>
      <c r="CB287" s="70">
        <v>0</v>
      </c>
      <c r="CC287" s="70">
        <v>0</v>
      </c>
      <c r="CD287" s="70">
        <v>0</v>
      </c>
    </row>
    <row r="288" spans="1:82">
      <c r="A288" s="70" t="s">
        <v>1991</v>
      </c>
      <c r="B288" s="70">
        <v>58</v>
      </c>
      <c r="C288" s="70">
        <v>7</v>
      </c>
      <c r="D288" s="70">
        <v>4</v>
      </c>
      <c r="E288" s="70">
        <v>2010</v>
      </c>
      <c r="F288" s="70" t="s">
        <v>177</v>
      </c>
      <c r="G288" s="70" t="s">
        <v>1984</v>
      </c>
      <c r="H288" s="70" t="s">
        <v>1985</v>
      </c>
      <c r="I288" s="148"/>
      <c r="J288" s="71">
        <v>1176.813251761936</v>
      </c>
      <c r="K288" s="71">
        <v>25.09601329849912</v>
      </c>
      <c r="L288" s="71">
        <v>23.081604428550762</v>
      </c>
      <c r="M288" s="71">
        <v>306.2228473350911</v>
      </c>
      <c r="N288" s="71">
        <v>317.16422406086429</v>
      </c>
      <c r="O288" s="71">
        <v>149.07452502106781</v>
      </c>
      <c r="P288" s="71">
        <v>124.1825916110144</v>
      </c>
      <c r="Q288" s="71">
        <v>8.8368598407008907</v>
      </c>
      <c r="R288" s="71">
        <v>26.067227184394799</v>
      </c>
      <c r="S288" s="71">
        <v>9.7309167346464225</v>
      </c>
      <c r="T288" s="72"/>
      <c r="U288" s="71">
        <v>29710031</v>
      </c>
      <c r="V288" s="71">
        <v>6620</v>
      </c>
      <c r="W288" s="71">
        <v>435</v>
      </c>
      <c r="X288" s="71">
        <v>45812</v>
      </c>
      <c r="Y288" s="71">
        <v>66252</v>
      </c>
      <c r="Z288" s="71">
        <v>75711</v>
      </c>
      <c r="AA288" s="71">
        <v>24370</v>
      </c>
      <c r="AB288" s="71">
        <v>145250</v>
      </c>
      <c r="AC288" s="71">
        <v>4552082.5</v>
      </c>
      <c r="AD288" s="71">
        <v>9.7309167346464225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939.75300000000004</v>
      </c>
      <c r="BK288" s="71">
        <v>85.706000000000003</v>
      </c>
      <c r="BL288" s="71">
        <v>22.475999999999999</v>
      </c>
      <c r="BM288" s="71">
        <v>0</v>
      </c>
      <c r="BN288" s="72"/>
      <c r="BO288" s="71">
        <v>0</v>
      </c>
      <c r="BP288" s="71">
        <v>0</v>
      </c>
      <c r="BQ288" s="71">
        <v>13</v>
      </c>
      <c r="BR288" s="71">
        <v>2</v>
      </c>
      <c r="BS288" s="71">
        <v>3</v>
      </c>
      <c r="BT288" s="71">
        <v>0</v>
      </c>
      <c r="BU288"/>
      <c r="BV288" s="70">
        <v>895.92700000000002</v>
      </c>
      <c r="BW288" s="70">
        <v>117.35299999999999</v>
      </c>
      <c r="BX288" s="70">
        <v>10.664999999999999</v>
      </c>
      <c r="BY288" s="70">
        <v>2.423</v>
      </c>
      <c r="BZ288" s="70">
        <v>21.567</v>
      </c>
      <c r="CA288" s="70">
        <v>0</v>
      </c>
      <c r="CB288" s="70">
        <v>0</v>
      </c>
      <c r="CC288" s="70">
        <v>0</v>
      </c>
      <c r="CD288" s="70">
        <v>0</v>
      </c>
    </row>
    <row r="289" spans="1:82">
      <c r="A289" s="70" t="s">
        <v>1992</v>
      </c>
      <c r="B289" s="70">
        <v>59</v>
      </c>
      <c r="C289" s="70">
        <v>8</v>
      </c>
      <c r="D289" s="70">
        <v>4</v>
      </c>
      <c r="E289" s="70">
        <v>2011</v>
      </c>
      <c r="F289" s="70" t="s">
        <v>178</v>
      </c>
      <c r="G289" s="70" t="s">
        <v>1984</v>
      </c>
      <c r="H289" s="70" t="s">
        <v>1985</v>
      </c>
      <c r="I289" s="148"/>
      <c r="J289" s="71">
        <v>1298.612020562977</v>
      </c>
      <c r="K289" s="71">
        <v>33.343439232275017</v>
      </c>
      <c r="L289" s="71">
        <v>22.565100321799299</v>
      </c>
      <c r="M289" s="71">
        <v>280.64016169661471</v>
      </c>
      <c r="N289" s="71">
        <v>300.59875935208339</v>
      </c>
      <c r="O289" s="71">
        <v>147.1727945148028</v>
      </c>
      <c r="P289" s="71">
        <v>118.28793377376998</v>
      </c>
      <c r="Q289" s="71">
        <v>10.091528788406</v>
      </c>
      <c r="R289" s="71">
        <v>28.28659525613838</v>
      </c>
      <c r="S289" s="71">
        <v>7.0990506933901161</v>
      </c>
      <c r="T289" s="72"/>
      <c r="U289" s="71">
        <v>34525130</v>
      </c>
      <c r="V289" s="71">
        <v>6620</v>
      </c>
      <c r="W289" s="71">
        <v>435</v>
      </c>
      <c r="X289" s="71">
        <v>45812</v>
      </c>
      <c r="Y289" s="71">
        <v>66085</v>
      </c>
      <c r="Z289" s="71">
        <v>76369</v>
      </c>
      <c r="AA289" s="71">
        <v>23904</v>
      </c>
      <c r="AB289" s="71">
        <v>143801</v>
      </c>
      <c r="AC289" s="71">
        <v>4931478</v>
      </c>
      <c r="AD289" s="71">
        <v>7.0990506933901161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1014.643</v>
      </c>
      <c r="BK289" s="71">
        <v>93.843999999999994</v>
      </c>
      <c r="BL289" s="71">
        <v>18.048000000000002</v>
      </c>
      <c r="BM289" s="71">
        <v>0</v>
      </c>
      <c r="BN289" s="72"/>
      <c r="BO289" s="71">
        <v>0</v>
      </c>
      <c r="BP289" s="71">
        <v>0</v>
      </c>
      <c r="BQ289" s="71">
        <v>13</v>
      </c>
      <c r="BR289" s="71">
        <v>2</v>
      </c>
      <c r="BS289" s="71">
        <v>3</v>
      </c>
      <c r="BT289" s="71">
        <v>0</v>
      </c>
      <c r="BU289"/>
      <c r="BV289" s="70">
        <v>965.67</v>
      </c>
      <c r="BW289" s="70">
        <v>129.471</v>
      </c>
      <c r="BX289" s="70">
        <v>6.11</v>
      </c>
      <c r="BY289" s="70">
        <v>2.6040000000000001</v>
      </c>
      <c r="BZ289" s="70">
        <v>22.68</v>
      </c>
      <c r="CA289" s="70">
        <v>0</v>
      </c>
      <c r="CB289" s="70">
        <v>0</v>
      </c>
      <c r="CC289" s="70">
        <v>0</v>
      </c>
      <c r="CD289" s="70">
        <v>0</v>
      </c>
    </row>
    <row r="290" spans="1:82">
      <c r="A290" s="70" t="s">
        <v>1993</v>
      </c>
      <c r="B290" s="70">
        <v>60</v>
      </c>
      <c r="C290" s="70">
        <v>9</v>
      </c>
      <c r="D290" s="70">
        <v>4</v>
      </c>
      <c r="E290" s="70">
        <v>2012</v>
      </c>
      <c r="F290" s="70" t="s">
        <v>179</v>
      </c>
      <c r="G290" s="70" t="s">
        <v>1984</v>
      </c>
      <c r="H290" s="70" t="s">
        <v>1985</v>
      </c>
      <c r="I290" s="148"/>
      <c r="J290" s="71">
        <v>1146.8209504532631</v>
      </c>
      <c r="K290" s="71">
        <v>32.214450299074812</v>
      </c>
      <c r="L290" s="71">
        <v>22.079887879600019</v>
      </c>
      <c r="M290" s="71">
        <v>282.27926837320081</v>
      </c>
      <c r="N290" s="71">
        <v>323.75557557716593</v>
      </c>
      <c r="O290" s="71">
        <v>147.41613781013703</v>
      </c>
      <c r="P290" s="71">
        <v>117.42316036991618</v>
      </c>
      <c r="Q290" s="71">
        <v>10.9888701236231</v>
      </c>
      <c r="R290" s="71">
        <v>25.771990729581059</v>
      </c>
      <c r="S290" s="71">
        <v>7.37575763405105</v>
      </c>
      <c r="T290" s="72"/>
      <c r="U290" s="71">
        <v>30655050</v>
      </c>
      <c r="V290" s="71">
        <v>6620</v>
      </c>
      <c r="W290" s="71">
        <v>435</v>
      </c>
      <c r="X290" s="71">
        <v>45812</v>
      </c>
      <c r="Y290" s="71">
        <v>66827</v>
      </c>
      <c r="Z290" s="71">
        <v>77102</v>
      </c>
      <c r="AA290" s="71">
        <v>23595</v>
      </c>
      <c r="AB290" s="71">
        <v>144124</v>
      </c>
      <c r="AC290" s="71">
        <v>4376708</v>
      </c>
      <c r="AD290" s="71">
        <v>7.37575763405105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796.173</v>
      </c>
      <c r="BK290" s="71">
        <v>63.360999999999997</v>
      </c>
      <c r="BL290" s="71">
        <v>19.948999999999998</v>
      </c>
      <c r="BM290" s="71">
        <v>0</v>
      </c>
      <c r="BN290" s="72"/>
      <c r="BO290" s="71">
        <v>0</v>
      </c>
      <c r="BP290" s="71">
        <v>0</v>
      </c>
      <c r="BQ290" s="71">
        <v>12</v>
      </c>
      <c r="BR290" s="71">
        <v>1</v>
      </c>
      <c r="BS290" s="71">
        <v>3</v>
      </c>
      <c r="BT290" s="71">
        <v>0</v>
      </c>
      <c r="BU290"/>
      <c r="BV290" s="70">
        <v>724.79300000000001</v>
      </c>
      <c r="BW290" s="70">
        <v>124.589</v>
      </c>
      <c r="BX290" s="70">
        <v>8.01</v>
      </c>
      <c r="BY290" s="70">
        <v>2.62</v>
      </c>
      <c r="BZ290" s="70">
        <v>19.471</v>
      </c>
      <c r="CA290" s="70">
        <v>0</v>
      </c>
      <c r="CB290" s="70">
        <v>0</v>
      </c>
      <c r="CC290" s="70">
        <v>0</v>
      </c>
      <c r="CD290" s="70">
        <v>0</v>
      </c>
    </row>
    <row r="291" spans="1:82">
      <c r="A291" s="70" t="s">
        <v>1994</v>
      </c>
      <c r="B291" s="70">
        <v>61</v>
      </c>
      <c r="C291" s="70">
        <v>10</v>
      </c>
      <c r="D291" s="70">
        <v>4</v>
      </c>
      <c r="E291" s="70">
        <v>2013</v>
      </c>
      <c r="F291" s="70" t="s">
        <v>180</v>
      </c>
      <c r="G291" s="70" t="s">
        <v>1984</v>
      </c>
      <c r="H291" s="70" t="s">
        <v>1985</v>
      </c>
      <c r="I291" s="148"/>
      <c r="J291" s="71">
        <v>1012.990446127787</v>
      </c>
      <c r="K291" s="71">
        <v>21.284275569024331</v>
      </c>
      <c r="L291" s="71">
        <v>21.830738921085111</v>
      </c>
      <c r="M291" s="71">
        <v>272.94008908233411</v>
      </c>
      <c r="N291" s="71">
        <v>332.92012435050623</v>
      </c>
      <c r="O291" s="71">
        <v>142.11124047406435</v>
      </c>
      <c r="P291" s="71">
        <v>117.04637200688005</v>
      </c>
      <c r="Q291" s="71">
        <v>11.081707375714</v>
      </c>
      <c r="R291" s="71">
        <v>28.95822581589416</v>
      </c>
      <c r="S291" s="71">
        <v>7.7469934145892356</v>
      </c>
      <c r="T291" s="72"/>
      <c r="U291" s="71">
        <v>30290387</v>
      </c>
      <c r="V291" s="71">
        <v>6620</v>
      </c>
      <c r="W291" s="71">
        <v>435</v>
      </c>
      <c r="X291" s="71">
        <v>45812</v>
      </c>
      <c r="Y291" s="71">
        <v>66776</v>
      </c>
      <c r="Z291" s="71">
        <v>77646</v>
      </c>
      <c r="AA291" s="71">
        <v>23431</v>
      </c>
      <c r="AB291" s="71">
        <v>143258</v>
      </c>
      <c r="AC291" s="71">
        <v>4800457.5</v>
      </c>
      <c r="AD291" s="71">
        <v>7.7469934145892356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856.69399999999996</v>
      </c>
      <c r="BK291" s="71">
        <v>63.121000000000002</v>
      </c>
      <c r="BL291" s="71">
        <v>16.940999999999999</v>
      </c>
      <c r="BM291" s="71">
        <v>0</v>
      </c>
      <c r="BN291" s="72"/>
      <c r="BO291" s="71">
        <v>0</v>
      </c>
      <c r="BP291" s="71">
        <v>0</v>
      </c>
      <c r="BQ291" s="71">
        <v>11</v>
      </c>
      <c r="BR291" s="71">
        <v>1</v>
      </c>
      <c r="BS291" s="71">
        <v>2</v>
      </c>
      <c r="BT291" s="71">
        <v>0</v>
      </c>
      <c r="BU291"/>
      <c r="BV291" s="70">
        <v>770.70699999999999</v>
      </c>
      <c r="BW291" s="70">
        <v>134.66</v>
      </c>
      <c r="BX291" s="70">
        <v>9.7469999999999999</v>
      </c>
      <c r="BY291" s="70">
        <v>0</v>
      </c>
      <c r="BZ291" s="70">
        <v>21.641999999999999</v>
      </c>
      <c r="CA291" s="70">
        <v>0</v>
      </c>
      <c r="CB291" s="70">
        <v>0</v>
      </c>
      <c r="CC291" s="70">
        <v>0</v>
      </c>
      <c r="CD291" s="70">
        <v>0</v>
      </c>
    </row>
    <row r="292" spans="1:82">
      <c r="A292" s="70" t="s">
        <v>1995</v>
      </c>
      <c r="B292" s="70">
        <v>62</v>
      </c>
      <c r="C292" s="70">
        <v>11</v>
      </c>
      <c r="D292" s="70">
        <v>4</v>
      </c>
      <c r="E292" s="70">
        <v>2014</v>
      </c>
      <c r="F292" s="70" t="s">
        <v>181</v>
      </c>
      <c r="G292" s="1064" t="s">
        <v>1984</v>
      </c>
      <c r="H292" s="70" t="s">
        <v>1985</v>
      </c>
      <c r="I292" s="148"/>
      <c r="J292" s="71">
        <v>1095.089250430646</v>
      </c>
      <c r="K292" s="71">
        <v>17.262790943486891</v>
      </c>
      <c r="L292" s="71">
        <v>13.01158053150283</v>
      </c>
      <c r="M292" s="71">
        <v>266.9773867352971</v>
      </c>
      <c r="N292" s="71">
        <v>317.42073491489919</v>
      </c>
      <c r="O292" s="71">
        <v>135.9308744363054</v>
      </c>
      <c r="P292" s="71">
        <v>116.06802118967101</v>
      </c>
      <c r="Q292" s="71">
        <v>10.512970781057501</v>
      </c>
      <c r="R292" s="71">
        <v>25.579350935581829</v>
      </c>
      <c r="S292" s="71">
        <v>7.7738706248771861</v>
      </c>
      <c r="T292" s="72"/>
      <c r="U292" s="71">
        <v>31824563</v>
      </c>
      <c r="V292" s="71">
        <v>5399</v>
      </c>
      <c r="W292" s="71">
        <v>311</v>
      </c>
      <c r="X292" s="71">
        <v>45206</v>
      </c>
      <c r="Y292" s="71">
        <v>66649</v>
      </c>
      <c r="Z292" s="71">
        <v>78222</v>
      </c>
      <c r="AA292" s="71">
        <v>23115</v>
      </c>
      <c r="AB292" s="71">
        <v>141651</v>
      </c>
      <c r="AC292" s="71">
        <v>4253668.5</v>
      </c>
      <c r="AD292" s="71">
        <v>7.7738706248771861</v>
      </c>
      <c r="AE292" s="72"/>
      <c r="AF292" s="71"/>
      <c r="AG292" s="71"/>
      <c r="AH292" s="71"/>
      <c r="AI292" s="71"/>
      <c r="AJ292" s="71"/>
      <c r="AK292" s="71"/>
      <c r="AL292" s="71"/>
      <c r="AM292" s="71"/>
      <c r="AN292" s="71"/>
      <c r="AO292" s="71"/>
      <c r="AP292" s="71"/>
      <c r="AQ292" s="72"/>
      <c r="AR292" s="71">
        <v>3430</v>
      </c>
      <c r="AS292" s="71">
        <v>479</v>
      </c>
      <c r="AT292" s="71">
        <v>0</v>
      </c>
      <c r="AU292" s="71">
        <v>0</v>
      </c>
      <c r="AV292" s="71">
        <v>0</v>
      </c>
      <c r="AW292" s="71">
        <v>2</v>
      </c>
      <c r="AX292" s="71"/>
      <c r="AY292" s="72"/>
      <c r="AZ292" s="71">
        <v>13631.259</v>
      </c>
      <c r="BA292" s="71">
        <v>18591.12</v>
      </c>
      <c r="BB292" s="71">
        <v>0</v>
      </c>
      <c r="BC292" s="71">
        <v>0</v>
      </c>
      <c r="BD292" s="71">
        <v>0</v>
      </c>
      <c r="BE292" s="71">
        <v>36050</v>
      </c>
      <c r="BF292" s="71"/>
      <c r="BG292" s="72"/>
      <c r="BH292" s="71">
        <v>0</v>
      </c>
      <c r="BI292" s="71">
        <v>0</v>
      </c>
      <c r="BJ292" s="71">
        <v>838.47900000000004</v>
      </c>
      <c r="BK292" s="71">
        <v>42.11</v>
      </c>
      <c r="BL292" s="71">
        <v>24.324999999999999</v>
      </c>
      <c r="BM292" s="71">
        <v>0</v>
      </c>
      <c r="BN292" s="72"/>
      <c r="BO292" s="71">
        <v>0</v>
      </c>
      <c r="BP292" s="71">
        <v>0</v>
      </c>
      <c r="BQ292" s="71">
        <v>11</v>
      </c>
      <c r="BR292" s="71">
        <v>1</v>
      </c>
      <c r="BS292" s="71">
        <v>3</v>
      </c>
      <c r="BT292" s="71">
        <v>0</v>
      </c>
      <c r="BU292"/>
      <c r="BV292" s="70">
        <v>738.971</v>
      </c>
      <c r="BW292" s="70">
        <v>130.751</v>
      </c>
      <c r="BX292" s="70">
        <v>9.6679999999999993</v>
      </c>
      <c r="BY292" s="70">
        <v>2.5910000000000002</v>
      </c>
      <c r="BZ292" s="70">
        <v>22.933</v>
      </c>
      <c r="CA292" s="70">
        <v>0</v>
      </c>
      <c r="CB292" s="70">
        <v>0</v>
      </c>
      <c r="CC292" s="70">
        <v>0</v>
      </c>
      <c r="CD292" s="70">
        <v>0</v>
      </c>
    </row>
    <row r="293" spans="1:82">
      <c r="A293" s="70" t="s">
        <v>1996</v>
      </c>
      <c r="B293" s="70">
        <v>63</v>
      </c>
      <c r="C293" s="70">
        <v>12</v>
      </c>
      <c r="D293" s="70">
        <v>4</v>
      </c>
      <c r="E293" s="70">
        <v>2015</v>
      </c>
      <c r="F293" s="70" t="s">
        <v>182</v>
      </c>
      <c r="G293" s="1064" t="s">
        <v>1984</v>
      </c>
      <c r="H293" s="70" t="s">
        <v>1985</v>
      </c>
      <c r="I293" s="148"/>
      <c r="J293" s="71">
        <v>1211.8698324435741</v>
      </c>
      <c r="K293" s="71">
        <v>16.293984320916049</v>
      </c>
      <c r="L293" s="71">
        <v>13.038470127264819</v>
      </c>
      <c r="M293" s="71">
        <v>269.70579464875232</v>
      </c>
      <c r="N293" s="71">
        <v>281.4573617618484</v>
      </c>
      <c r="O293" s="71">
        <v>134.49574030358411</v>
      </c>
      <c r="P293" s="71">
        <v>115.46623083310799</v>
      </c>
      <c r="Q293" s="71">
        <v>10.170551829167399</v>
      </c>
      <c r="R293" s="71">
        <v>24.850488340476996</v>
      </c>
      <c r="S293" s="71">
        <v>7.9923615364136698</v>
      </c>
      <c r="T293" s="72"/>
      <c r="U293" s="71">
        <v>34539681</v>
      </c>
      <c r="V293" s="71">
        <v>5399</v>
      </c>
      <c r="W293" s="71">
        <v>311</v>
      </c>
      <c r="X293" s="71">
        <v>45206</v>
      </c>
      <c r="Y293" s="71">
        <v>66411</v>
      </c>
      <c r="Z293" s="71">
        <v>78141</v>
      </c>
      <c r="AA293" s="71">
        <v>22977</v>
      </c>
      <c r="AB293" s="71">
        <v>139986</v>
      </c>
      <c r="AC293" s="71">
        <v>4247785.5</v>
      </c>
      <c r="AD293" s="71">
        <v>7.9923615364136698</v>
      </c>
      <c r="AE293" s="72"/>
      <c r="AF293" s="71">
        <v>354011579.50449598</v>
      </c>
      <c r="AG293" s="71">
        <v>10749764.27756357</v>
      </c>
      <c r="AH293" s="71">
        <v>1931822.4473310651</v>
      </c>
      <c r="AI293" s="71">
        <v>278705224.93391001</v>
      </c>
      <c r="AJ293" s="71">
        <v>360640717.17093909</v>
      </c>
      <c r="AK293" s="71">
        <v>0</v>
      </c>
      <c r="AL293" s="71">
        <v>0</v>
      </c>
      <c r="AM293" s="71">
        <v>19184494.080815729</v>
      </c>
      <c r="AN293" s="71">
        <v>0</v>
      </c>
      <c r="AO293" s="71">
        <v>0</v>
      </c>
      <c r="AP293" s="71">
        <v>1025223602.4150554</v>
      </c>
      <c r="AQ293" s="72"/>
      <c r="AR293" s="71">
        <v>3642</v>
      </c>
      <c r="AS293" s="71">
        <v>630</v>
      </c>
      <c r="AT293" s="71">
        <v>0</v>
      </c>
      <c r="AU293" s="71">
        <v>0</v>
      </c>
      <c r="AV293" s="71">
        <v>0</v>
      </c>
      <c r="AW293" s="71">
        <v>2</v>
      </c>
      <c r="AX293" s="71"/>
      <c r="AY293" s="72"/>
      <c r="AZ293" s="71">
        <v>14700.284</v>
      </c>
      <c r="BA293" s="71">
        <v>27315.32</v>
      </c>
      <c r="BB293" s="71">
        <v>0</v>
      </c>
      <c r="BC293" s="71">
        <v>0</v>
      </c>
      <c r="BD293" s="71">
        <v>0</v>
      </c>
      <c r="BE293" s="71">
        <v>36050</v>
      </c>
      <c r="BF293" s="71"/>
      <c r="BG293" s="72"/>
      <c r="BH293" s="71">
        <v>0</v>
      </c>
      <c r="BI293" s="71">
        <v>0</v>
      </c>
      <c r="BJ293" s="71">
        <v>815.88699999999994</v>
      </c>
      <c r="BK293" s="71">
        <v>34.356000000000002</v>
      </c>
      <c r="BL293" s="71">
        <v>21.649000000000001</v>
      </c>
      <c r="BM293" s="71">
        <v>0</v>
      </c>
      <c r="BN293" s="72"/>
      <c r="BO293" s="71">
        <v>0</v>
      </c>
      <c r="BP293" s="71">
        <v>0</v>
      </c>
      <c r="BQ293" s="71">
        <v>12</v>
      </c>
      <c r="BR293" s="71">
        <v>1</v>
      </c>
      <c r="BS293" s="71">
        <v>3</v>
      </c>
      <c r="BT293" s="71">
        <v>0</v>
      </c>
      <c r="BU293"/>
      <c r="BV293" s="70">
        <v>715.73099999999999</v>
      </c>
      <c r="BW293" s="70">
        <v>124.101</v>
      </c>
      <c r="BX293" s="70">
        <v>8.02</v>
      </c>
      <c r="BY293" s="70">
        <v>2.4969999999999999</v>
      </c>
      <c r="BZ293" s="70">
        <v>21.542999999999999</v>
      </c>
      <c r="CA293" s="70">
        <v>0</v>
      </c>
      <c r="CB293" s="70">
        <v>0</v>
      </c>
      <c r="CC293" s="70">
        <v>0</v>
      </c>
      <c r="CD293" s="70">
        <v>0</v>
      </c>
    </row>
    <row r="294" spans="1:82">
      <c r="A294" s="70" t="s">
        <v>1997</v>
      </c>
      <c r="B294" s="70">
        <v>64</v>
      </c>
      <c r="C294" s="70">
        <v>13</v>
      </c>
      <c r="D294" s="70">
        <v>4</v>
      </c>
      <c r="E294" s="70">
        <v>2016</v>
      </c>
      <c r="F294" s="70" t="s">
        <v>155</v>
      </c>
      <c r="G294" s="70" t="s">
        <v>1984</v>
      </c>
      <c r="H294" s="70" t="s">
        <v>1985</v>
      </c>
      <c r="I294" s="148"/>
      <c r="J294" s="71">
        <v>1262.9176748104387</v>
      </c>
      <c r="K294" s="71">
        <v>15.456259724439839</v>
      </c>
      <c r="L294" s="71">
        <v>14.522063832703127</v>
      </c>
      <c r="M294" s="71">
        <v>237.45754021257156</v>
      </c>
      <c r="N294" s="71">
        <v>267.10820412061901</v>
      </c>
      <c r="O294" s="71">
        <v>132.96281102743438</v>
      </c>
      <c r="P294" s="71">
        <v>112.63975059732964</v>
      </c>
      <c r="Q294" s="71">
        <v>9.7750488624536533</v>
      </c>
      <c r="R294" s="71">
        <v>22.204736968357043</v>
      </c>
      <c r="S294" s="71">
        <v>10.289893609028258</v>
      </c>
      <c r="T294" s="72"/>
      <c r="U294" s="71">
        <v>32367430</v>
      </c>
      <c r="V294" s="71">
        <v>5399</v>
      </c>
      <c r="W294" s="71">
        <v>311</v>
      </c>
      <c r="X294" s="71">
        <v>45206</v>
      </c>
      <c r="Y294" s="71">
        <v>66223</v>
      </c>
      <c r="Z294" s="71">
        <v>78200</v>
      </c>
      <c r="AA294" s="71">
        <v>23183</v>
      </c>
      <c r="AB294" s="71">
        <v>138394</v>
      </c>
      <c r="AC294" s="71">
        <v>3792350.5023100772</v>
      </c>
      <c r="AD294" s="71">
        <v>10.28989360902826</v>
      </c>
      <c r="AE294" s="72"/>
      <c r="AF294" s="71">
        <v>376161345.4093225</v>
      </c>
      <c r="AG294" s="71">
        <v>9994101.9552970622</v>
      </c>
      <c r="AH294" s="71">
        <v>1850319.412207945</v>
      </c>
      <c r="AI294" s="71">
        <v>278110440.0132755</v>
      </c>
      <c r="AJ294" s="71">
        <v>335197750.35163951</v>
      </c>
      <c r="AK294" s="71">
        <v>0</v>
      </c>
      <c r="AL294" s="71">
        <v>0</v>
      </c>
      <c r="AM294" s="71">
        <v>18981052.12647875</v>
      </c>
      <c r="AN294" s="71">
        <v>0</v>
      </c>
      <c r="AO294" s="71">
        <v>0</v>
      </c>
      <c r="AP294" s="71">
        <v>1020295009.2682213</v>
      </c>
      <c r="AQ294" s="72"/>
      <c r="AR294" s="71">
        <v>3897</v>
      </c>
      <c r="AS294" s="71">
        <v>716</v>
      </c>
      <c r="AT294" s="71">
        <v>0</v>
      </c>
      <c r="AU294" s="71">
        <v>0</v>
      </c>
      <c r="AV294" s="71">
        <v>0</v>
      </c>
      <c r="AW294" s="71">
        <v>2</v>
      </c>
      <c r="AX294" s="71"/>
      <c r="AY294" s="72"/>
      <c r="AZ294" s="71">
        <v>15973.201999999999</v>
      </c>
      <c r="BA294" s="71">
        <v>31167.62</v>
      </c>
      <c r="BB294" s="71">
        <v>0</v>
      </c>
      <c r="BC294" s="71">
        <v>0</v>
      </c>
      <c r="BD294" s="71">
        <v>0</v>
      </c>
      <c r="BE294" s="71">
        <v>36050</v>
      </c>
      <c r="BF294" s="71"/>
      <c r="BG294" s="72"/>
      <c r="BH294" s="71">
        <v>0</v>
      </c>
      <c r="BI294" s="71">
        <v>0</v>
      </c>
      <c r="BJ294" s="71">
        <v>823.31299999999999</v>
      </c>
      <c r="BK294" s="71">
        <v>25.54</v>
      </c>
      <c r="BL294" s="71">
        <v>24.338999999999999</v>
      </c>
      <c r="BM294" s="71">
        <v>0</v>
      </c>
      <c r="BN294" s="72"/>
      <c r="BO294" s="71">
        <v>0</v>
      </c>
      <c r="BP294" s="71">
        <v>0</v>
      </c>
      <c r="BQ294" s="71">
        <v>11</v>
      </c>
      <c r="BR294" s="71">
        <v>1</v>
      </c>
      <c r="BS294" s="71">
        <v>3</v>
      </c>
      <c r="BT294" s="71">
        <v>0</v>
      </c>
      <c r="BU294"/>
      <c r="BV294" s="70">
        <v>693.88400000000001</v>
      </c>
      <c r="BW294" s="70">
        <v>141.56200000000001</v>
      </c>
      <c r="BX294" s="70">
        <v>12.164999999999999</v>
      </c>
      <c r="BY294" s="70">
        <v>2.4009999999999998</v>
      </c>
      <c r="BZ294" s="70">
        <v>23.18</v>
      </c>
      <c r="CA294" s="70">
        <v>0</v>
      </c>
      <c r="CB294" s="70">
        <v>0</v>
      </c>
      <c r="CC294" s="70">
        <v>0</v>
      </c>
      <c r="CD294" s="70">
        <v>0</v>
      </c>
    </row>
    <row r="295" spans="1:82">
      <c r="A295" s="70" t="s">
        <v>1998</v>
      </c>
      <c r="B295" s="70">
        <v>65</v>
      </c>
      <c r="C295" s="70">
        <v>14</v>
      </c>
      <c r="D295" s="70">
        <v>4</v>
      </c>
      <c r="E295" s="70">
        <v>2017</v>
      </c>
      <c r="F295" s="70" t="s">
        <v>156</v>
      </c>
      <c r="G295" s="70" t="s">
        <v>1984</v>
      </c>
      <c r="H295" s="70" t="s">
        <v>1985</v>
      </c>
      <c r="I295" s="148"/>
      <c r="J295" s="71">
        <v>1240.6953015952272</v>
      </c>
      <c r="K295" s="71">
        <v>17.475864421176801</v>
      </c>
      <c r="L295" s="71">
        <v>13.328101580026123</v>
      </c>
      <c r="M295" s="71">
        <v>230.53864710297114</v>
      </c>
      <c r="N295" s="71">
        <v>268.85845758577619</v>
      </c>
      <c r="O295" s="71">
        <v>130.57908875281814</v>
      </c>
      <c r="P295" s="71">
        <v>110.31851275885366</v>
      </c>
      <c r="Q295" s="71">
        <v>9.3402635175718505</v>
      </c>
      <c r="R295" s="71">
        <v>26.176733660201769</v>
      </c>
      <c r="S295" s="71">
        <v>7.2894564486245521</v>
      </c>
      <c r="T295" s="72"/>
      <c r="U295" s="71">
        <v>34248719</v>
      </c>
      <c r="V295" s="71">
        <v>5399</v>
      </c>
      <c r="W295" s="71">
        <v>311</v>
      </c>
      <c r="X295" s="71">
        <v>45206</v>
      </c>
      <c r="Y295" s="71">
        <v>65987</v>
      </c>
      <c r="Z295" s="71">
        <v>78072</v>
      </c>
      <c r="AA295" s="71">
        <v>22850</v>
      </c>
      <c r="AB295" s="71">
        <v>136748</v>
      </c>
      <c r="AC295" s="71">
        <v>4559436.9999999991</v>
      </c>
      <c r="AD295" s="71">
        <v>7.2894564486245521</v>
      </c>
      <c r="AE295" s="72"/>
      <c r="AF295" s="71">
        <v>369144785.69400477</v>
      </c>
      <c r="AG295" s="71">
        <v>12516583.82023643</v>
      </c>
      <c r="AH295" s="71">
        <v>2235975.8227006402</v>
      </c>
      <c r="AI295" s="71">
        <v>285417487.90874988</v>
      </c>
      <c r="AJ295" s="71">
        <v>347265095.97361308</v>
      </c>
      <c r="AK295" s="71">
        <v>0</v>
      </c>
      <c r="AL295" s="71">
        <v>0</v>
      </c>
      <c r="AM295" s="71">
        <v>18784646.403725579</v>
      </c>
      <c r="AN295" s="71">
        <v>0</v>
      </c>
      <c r="AO295" s="71">
        <v>0</v>
      </c>
      <c r="AP295" s="71">
        <v>1035364575.6230304</v>
      </c>
      <c r="AQ295" s="72"/>
      <c r="AR295" s="71">
        <v>4078</v>
      </c>
      <c r="AS295" s="71">
        <v>796</v>
      </c>
      <c r="AT295" s="71">
        <v>0</v>
      </c>
      <c r="AU295" s="71">
        <v>2</v>
      </c>
      <c r="AV295" s="71">
        <v>0</v>
      </c>
      <c r="AW295" s="71">
        <v>2</v>
      </c>
      <c r="AX295" s="71"/>
      <c r="AY295" s="72"/>
      <c r="AZ295" s="71">
        <v>16890.136999999999</v>
      </c>
      <c r="BA295" s="71">
        <v>33277.62000000001</v>
      </c>
      <c r="BB295" s="71">
        <v>0</v>
      </c>
      <c r="BC295" s="71">
        <v>313.7</v>
      </c>
      <c r="BD295" s="71">
        <v>0</v>
      </c>
      <c r="BE295" s="71">
        <v>36050</v>
      </c>
      <c r="BF295" s="71"/>
      <c r="BG295" s="72"/>
      <c r="BH295" s="71">
        <v>0</v>
      </c>
      <c r="BI295" s="71">
        <v>0</v>
      </c>
      <c r="BJ295" s="71">
        <v>767.80799999999999</v>
      </c>
      <c r="BK295" s="71">
        <v>13.629</v>
      </c>
      <c r="BL295" s="71">
        <v>21.177</v>
      </c>
      <c r="BM295" s="71">
        <v>0</v>
      </c>
      <c r="BN295" s="72"/>
      <c r="BO295" s="71">
        <v>0</v>
      </c>
      <c r="BP295" s="71">
        <v>0</v>
      </c>
      <c r="BQ295" s="71">
        <v>13</v>
      </c>
      <c r="BR295" s="71">
        <v>1</v>
      </c>
      <c r="BS295" s="71">
        <v>3</v>
      </c>
      <c r="BT295" s="71">
        <v>0</v>
      </c>
      <c r="BU295"/>
      <c r="BV295" s="70">
        <v>627.33900000000006</v>
      </c>
      <c r="BW295" s="70">
        <v>141.685</v>
      </c>
      <c r="BX295" s="70">
        <v>8.7050000000000001</v>
      </c>
      <c r="BY295" s="70">
        <v>2.5089999999999999</v>
      </c>
      <c r="BZ295" s="70">
        <v>22.376000000000001</v>
      </c>
      <c r="CA295" s="70">
        <v>0</v>
      </c>
      <c r="CB295" s="70">
        <v>0</v>
      </c>
      <c r="CC295" s="70">
        <v>0</v>
      </c>
      <c r="CD295" s="70">
        <v>0</v>
      </c>
    </row>
    <row r="296" spans="1:82">
      <c r="A296" s="70" t="s">
        <v>1999</v>
      </c>
      <c r="B296" s="70">
        <v>66</v>
      </c>
      <c r="C296" s="70">
        <v>15</v>
      </c>
      <c r="D296" s="70">
        <v>4</v>
      </c>
      <c r="E296" s="70">
        <v>2018</v>
      </c>
      <c r="F296" s="70" t="s">
        <v>183</v>
      </c>
      <c r="G296" s="70" t="s">
        <v>1984</v>
      </c>
      <c r="H296" s="70" t="s">
        <v>1985</v>
      </c>
      <c r="I296" s="148"/>
      <c r="J296" s="71">
        <v>1104.2142506258524</v>
      </c>
      <c r="K296" s="71">
        <v>14.596922963898795</v>
      </c>
      <c r="L296" s="71">
        <v>12.134711867321917</v>
      </c>
      <c r="M296" s="71">
        <v>204.85169545013616</v>
      </c>
      <c r="N296" s="71">
        <v>246.12002719976664</v>
      </c>
      <c r="O296" s="71">
        <v>127.68925380984065</v>
      </c>
      <c r="P296" s="71">
        <v>108.5511921744158</v>
      </c>
      <c r="Q296" s="71">
        <v>8.5780887513429196</v>
      </c>
      <c r="R296" s="71">
        <v>23.090231197272946</v>
      </c>
      <c r="S296" s="71">
        <v>9.2375925385686077</v>
      </c>
      <c r="T296" s="72"/>
      <c r="U296" s="71">
        <v>34149434</v>
      </c>
      <c r="V296" s="71">
        <v>5399</v>
      </c>
      <c r="W296" s="71">
        <v>311</v>
      </c>
      <c r="X296" s="71">
        <v>45206</v>
      </c>
      <c r="Y296" s="71">
        <v>65925</v>
      </c>
      <c r="Z296" s="71">
        <v>77806</v>
      </c>
      <c r="AA296" s="71">
        <v>22710</v>
      </c>
      <c r="AB296" s="71">
        <v>135342</v>
      </c>
      <c r="AC296" s="71">
        <v>4006071</v>
      </c>
      <c r="AD296" s="71">
        <v>9.2375925385686077</v>
      </c>
      <c r="AE296" s="72"/>
      <c r="AF296" s="71">
        <v>343514193.7798171</v>
      </c>
      <c r="AG296" s="71">
        <v>9427571.7396942042</v>
      </c>
      <c r="AH296" s="71">
        <v>2079389.8828752909</v>
      </c>
      <c r="AI296" s="71">
        <v>259231270.35601211</v>
      </c>
      <c r="AJ296" s="71">
        <v>341326714.55751938</v>
      </c>
      <c r="AK296" s="71">
        <v>0</v>
      </c>
      <c r="AL296" s="71">
        <v>0</v>
      </c>
      <c r="AM296" s="71">
        <v>18629976.625935979</v>
      </c>
      <c r="AN296" s="71">
        <v>0</v>
      </c>
      <c r="AO296" s="71">
        <v>0</v>
      </c>
      <c r="AP296" s="71">
        <v>974209116.94185424</v>
      </c>
      <c r="AQ296" s="72"/>
      <c r="AR296" s="71">
        <v>4300</v>
      </c>
      <c r="AS296" s="71">
        <v>874</v>
      </c>
      <c r="AT296" s="71">
        <v>0</v>
      </c>
      <c r="AU296" s="71">
        <v>2</v>
      </c>
      <c r="AV296" s="71">
        <v>0</v>
      </c>
      <c r="AW296" s="71">
        <v>3</v>
      </c>
      <c r="AX296" s="71"/>
      <c r="AY296" s="72"/>
      <c r="AZ296" s="71">
        <v>17960.998000000014</v>
      </c>
      <c r="BA296" s="71">
        <v>35376.82</v>
      </c>
      <c r="BB296" s="71">
        <v>0</v>
      </c>
      <c r="BC296" s="71">
        <v>314</v>
      </c>
      <c r="BD296" s="71">
        <v>0</v>
      </c>
      <c r="BE296" s="71">
        <v>27423</v>
      </c>
      <c r="BF296" s="71"/>
      <c r="BG296" s="72"/>
      <c r="BH296" s="71">
        <v>0</v>
      </c>
      <c r="BI296" s="71">
        <v>0</v>
      </c>
      <c r="BJ296" s="71">
        <v>786.05200000000002</v>
      </c>
      <c r="BK296" s="71">
        <v>4.5460000000000003</v>
      </c>
      <c r="BL296" s="71">
        <v>19.779</v>
      </c>
      <c r="BM296" s="71">
        <v>0</v>
      </c>
      <c r="BN296" s="72"/>
      <c r="BO296" s="71">
        <v>0</v>
      </c>
      <c r="BP296" s="71">
        <v>0</v>
      </c>
      <c r="BQ296" s="71">
        <v>12</v>
      </c>
      <c r="BR296" s="71">
        <v>1</v>
      </c>
      <c r="BS296" s="71">
        <v>3</v>
      </c>
      <c r="BT296" s="71">
        <v>0</v>
      </c>
      <c r="BU296"/>
      <c r="BV296" s="70">
        <v>633.99599999999998</v>
      </c>
      <c r="BW296" s="70">
        <v>144.28</v>
      </c>
      <c r="BX296" s="70">
        <v>7.7859999999999996</v>
      </c>
      <c r="BY296" s="70">
        <v>2.5179999999999998</v>
      </c>
      <c r="BZ296" s="70">
        <v>21.797000000000001</v>
      </c>
      <c r="CA296" s="70">
        <v>0</v>
      </c>
      <c r="CB296" s="70">
        <v>0</v>
      </c>
      <c r="CC296" s="70">
        <v>0</v>
      </c>
      <c r="CD296" s="70">
        <v>0</v>
      </c>
    </row>
    <row r="297" spans="1:82">
      <c r="A297" s="70" t="s">
        <v>2000</v>
      </c>
      <c r="B297" s="70">
        <v>67</v>
      </c>
      <c r="C297" s="70">
        <v>16</v>
      </c>
      <c r="D297" s="70">
        <v>4</v>
      </c>
      <c r="E297" s="70">
        <v>2019</v>
      </c>
      <c r="F297" s="70" t="s">
        <v>158</v>
      </c>
      <c r="G297" s="70" t="s">
        <v>1984</v>
      </c>
      <c r="H297" s="70" t="s">
        <v>1985</v>
      </c>
      <c r="I297" s="148"/>
      <c r="J297" s="71">
        <v>991.59599170352294</v>
      </c>
      <c r="K297" s="71">
        <v>14.751129067550508</v>
      </c>
      <c r="L297" s="71">
        <v>12.142494339496531</v>
      </c>
      <c r="M297" s="71">
        <v>184.74078316350449</v>
      </c>
      <c r="N297" s="71">
        <v>196.24448454277928</v>
      </c>
      <c r="O297" s="71">
        <v>124.00749154875338</v>
      </c>
      <c r="P297" s="71">
        <v>106.8270205410541</v>
      </c>
      <c r="Q297" s="71">
        <v>8.2460897967831208</v>
      </c>
      <c r="R297" s="71">
        <v>23.901858984627136</v>
      </c>
      <c r="S297" s="71">
        <v>10.379102496</v>
      </c>
      <c r="T297" s="72"/>
      <c r="U297" s="71">
        <v>33484561</v>
      </c>
      <c r="V297" s="71">
        <v>5399</v>
      </c>
      <c r="W297" s="71">
        <v>311</v>
      </c>
      <c r="X297" s="71">
        <v>45206</v>
      </c>
      <c r="Y297" s="71">
        <v>65629</v>
      </c>
      <c r="Z297" s="71">
        <v>77637</v>
      </c>
      <c r="AA297" s="71">
        <v>22182</v>
      </c>
      <c r="AB297" s="71">
        <v>133626</v>
      </c>
      <c r="AC297" s="71">
        <v>4214806.5</v>
      </c>
      <c r="AD297" s="71">
        <v>10.379102496</v>
      </c>
      <c r="AE297" s="72"/>
      <c r="AF297" s="71">
        <v>328942512.11730528</v>
      </c>
      <c r="AG297" s="71">
        <v>11497759.07052085</v>
      </c>
      <c r="AH297" s="71">
        <v>2259409.1255924022</v>
      </c>
      <c r="AI297" s="71">
        <v>259337670.8112286</v>
      </c>
      <c r="AJ297" s="71">
        <v>303352109.41245198</v>
      </c>
      <c r="AK297" s="71">
        <v>0</v>
      </c>
      <c r="AL297" s="71">
        <v>0</v>
      </c>
      <c r="AM297" s="71">
        <v>18198855.264010575</v>
      </c>
      <c r="AN297" s="71">
        <v>0</v>
      </c>
      <c r="AO297" s="71">
        <v>0</v>
      </c>
      <c r="AP297" s="71">
        <v>923588315.80110967</v>
      </c>
      <c r="AQ297" s="72"/>
      <c r="AR297" s="71">
        <v>4522</v>
      </c>
      <c r="AS297" s="71">
        <v>954</v>
      </c>
      <c r="AT297" s="71">
        <v>0</v>
      </c>
      <c r="AU297" s="71">
        <v>2</v>
      </c>
      <c r="AV297" s="71">
        <v>0</v>
      </c>
      <c r="AW297" s="71">
        <v>4</v>
      </c>
      <c r="AX297" s="71"/>
      <c r="AY297" s="72"/>
      <c r="AZ297" s="71">
        <v>19092.34799999998</v>
      </c>
      <c r="BA297" s="71">
        <v>40430.120000000032</v>
      </c>
      <c r="BB297" s="71">
        <v>0</v>
      </c>
      <c r="BC297" s="71">
        <v>313.7</v>
      </c>
      <c r="BD297" s="71">
        <v>0</v>
      </c>
      <c r="BE297" s="71">
        <v>31128.444</v>
      </c>
      <c r="BF297" s="71"/>
      <c r="BG297" s="72"/>
      <c r="BH297" s="71">
        <v>0</v>
      </c>
      <c r="BI297" s="71">
        <v>0</v>
      </c>
      <c r="BJ297" s="71">
        <v>728.13</v>
      </c>
      <c r="BK297" s="71">
        <v>3.9359999999999999</v>
      </c>
      <c r="BL297" s="71">
        <v>26.065999999999999</v>
      </c>
      <c r="BM297" s="71">
        <v>0</v>
      </c>
      <c r="BN297" s="72"/>
      <c r="BO297" s="71">
        <v>0</v>
      </c>
      <c r="BP297" s="71">
        <v>0</v>
      </c>
      <c r="BQ297" s="71">
        <v>11</v>
      </c>
      <c r="BR297" s="71">
        <v>1</v>
      </c>
      <c r="BS297" s="71">
        <v>3</v>
      </c>
      <c r="BT297" s="71">
        <v>0</v>
      </c>
      <c r="BU297"/>
      <c r="BV297" s="70">
        <v>569.49599999999998</v>
      </c>
      <c r="BW297" s="70">
        <v>150.53399999999999</v>
      </c>
      <c r="BX297" s="70">
        <v>17.611999999999998</v>
      </c>
      <c r="BY297" s="70">
        <v>0</v>
      </c>
      <c r="BZ297" s="70">
        <v>20.49</v>
      </c>
      <c r="CA297" s="70">
        <v>0</v>
      </c>
      <c r="CB297" s="70">
        <v>0</v>
      </c>
      <c r="CC297" s="70">
        <v>0</v>
      </c>
      <c r="CD297" s="70">
        <v>0</v>
      </c>
    </row>
    <row r="298" spans="1:82">
      <c r="A298" s="70" t="s">
        <v>2001</v>
      </c>
      <c r="B298" s="70">
        <v>68</v>
      </c>
      <c r="C298" s="70">
        <v>17</v>
      </c>
      <c r="D298" s="70">
        <v>4</v>
      </c>
      <c r="E298" s="70">
        <v>2020</v>
      </c>
      <c r="F298" s="70" t="s">
        <v>159</v>
      </c>
      <c r="G298" s="70" t="s">
        <v>1984</v>
      </c>
      <c r="H298" s="70" t="s">
        <v>1985</v>
      </c>
      <c r="I298" s="148"/>
      <c r="J298" s="71">
        <v>963.28893091584189</v>
      </c>
      <c r="K298" s="71">
        <v>15.467154581943857</v>
      </c>
      <c r="L298" s="71">
        <v>12.456209087761151</v>
      </c>
      <c r="M298" s="71">
        <v>160.94175516389558</v>
      </c>
      <c r="N298" s="71">
        <v>213.03310256490042</v>
      </c>
      <c r="O298" s="71">
        <v>108.30383362904351</v>
      </c>
      <c r="P298" s="71">
        <v>100.23841835545994</v>
      </c>
      <c r="Q298" s="71">
        <v>7.7938411439330197</v>
      </c>
      <c r="R298" s="71">
        <v>19.46741718025455</v>
      </c>
      <c r="S298" s="71">
        <v>6.9667316358600004</v>
      </c>
      <c r="T298" s="72"/>
      <c r="U298" s="71">
        <v>30603179</v>
      </c>
      <c r="V298" s="71">
        <v>5164</v>
      </c>
      <c r="W298" s="71">
        <v>336</v>
      </c>
      <c r="X298" s="71">
        <v>42868</v>
      </c>
      <c r="Y298" s="71">
        <v>65669</v>
      </c>
      <c r="Z298" s="71">
        <v>77391</v>
      </c>
      <c r="AA298" s="71">
        <v>22123</v>
      </c>
      <c r="AB298" s="71">
        <v>132187</v>
      </c>
      <c r="AC298" s="71">
        <v>3450984.4999999995</v>
      </c>
      <c r="AD298" s="71">
        <v>6.9667316358600004</v>
      </c>
      <c r="AE298" s="72"/>
      <c r="AF298" s="71">
        <v>328000730.52345729</v>
      </c>
      <c r="AG298" s="71">
        <v>11917982.406769335</v>
      </c>
      <c r="AH298" s="71">
        <v>2407794.6428236207</v>
      </c>
      <c r="AI298" s="71">
        <v>233499595.0364843</v>
      </c>
      <c r="AJ298" s="71">
        <v>344991818.84530759</v>
      </c>
      <c r="AK298" s="71"/>
      <c r="AL298" s="71"/>
      <c r="AM298" s="71">
        <v>17251872.128201246</v>
      </c>
      <c r="AN298" s="71"/>
      <c r="AO298" s="71"/>
      <c r="AP298" s="71">
        <v>938069793.58304334</v>
      </c>
      <c r="AQ298" s="72"/>
      <c r="AR298" s="71">
        <v>4729</v>
      </c>
      <c r="AS298" s="71">
        <v>980</v>
      </c>
      <c r="AT298" s="71">
        <v>0</v>
      </c>
      <c r="AU298" s="71">
        <v>4</v>
      </c>
      <c r="AV298" s="71">
        <v>0</v>
      </c>
      <c r="AW298" s="71">
        <v>4</v>
      </c>
      <c r="AX298" s="71"/>
      <c r="AY298" s="72"/>
      <c r="AZ298" s="71">
        <v>20196.50599999999</v>
      </c>
      <c r="BA298" s="71">
        <v>43449.719999999979</v>
      </c>
      <c r="BB298" s="71">
        <v>0</v>
      </c>
      <c r="BC298" s="71">
        <v>1203.7</v>
      </c>
      <c r="BD298" s="71">
        <v>0</v>
      </c>
      <c r="BE298" s="71">
        <v>31128.444</v>
      </c>
      <c r="BF298" s="71"/>
      <c r="BG298" s="72"/>
      <c r="BH298" s="71">
        <v>0</v>
      </c>
      <c r="BI298" s="71">
        <v>0</v>
      </c>
      <c r="BJ298" s="71">
        <v>678.12</v>
      </c>
      <c r="BK298" s="71">
        <v>0</v>
      </c>
      <c r="BL298" s="71">
        <v>25.562000000000001</v>
      </c>
      <c r="BM298" s="71">
        <v>0</v>
      </c>
      <c r="BN298" s="72"/>
      <c r="BO298" s="71">
        <v>0</v>
      </c>
      <c r="BP298" s="71">
        <v>0</v>
      </c>
      <c r="BQ298" s="71">
        <v>11</v>
      </c>
      <c r="BR298" s="71">
        <v>0</v>
      </c>
      <c r="BS298" s="71">
        <v>3</v>
      </c>
      <c r="BT298" s="71">
        <v>0</v>
      </c>
      <c r="BU298"/>
      <c r="BV298" s="70">
        <v>526.99400000000003</v>
      </c>
      <c r="BW298" s="70">
        <v>140.46600000000001</v>
      </c>
      <c r="BX298" s="70">
        <v>17.727</v>
      </c>
      <c r="BY298" s="70">
        <v>0</v>
      </c>
      <c r="BZ298" s="70">
        <v>18.495000000000001</v>
      </c>
      <c r="CA298" s="70">
        <v>0</v>
      </c>
      <c r="CB298" s="70">
        <v>0</v>
      </c>
      <c r="CC298" s="70">
        <v>0</v>
      </c>
      <c r="CD298" s="70">
        <v>0</v>
      </c>
    </row>
    <row r="299" spans="1:82">
      <c r="A299" s="70" t="s">
        <v>2002</v>
      </c>
      <c r="B299" s="70">
        <v>68</v>
      </c>
      <c r="C299" s="70">
        <v>18</v>
      </c>
      <c r="D299" s="70">
        <v>4</v>
      </c>
      <c r="E299" s="70">
        <v>2021</v>
      </c>
      <c r="F299" s="70" t="s">
        <v>160</v>
      </c>
      <c r="G299" s="70" t="s">
        <v>1984</v>
      </c>
      <c r="H299" s="70" t="s">
        <v>1985</v>
      </c>
      <c r="I299" s="148"/>
      <c r="J299" s="71">
        <v>1046.033140252295</v>
      </c>
      <c r="K299" s="71">
        <v>17.944335029124876</v>
      </c>
      <c r="L299" s="71">
        <v>11.244666825465279</v>
      </c>
      <c r="M299" s="71">
        <v>174.08979571629135</v>
      </c>
      <c r="N299" s="71">
        <v>233.55805174281201</v>
      </c>
      <c r="O299" s="71">
        <v>104.53248330368385</v>
      </c>
      <c r="P299" s="71">
        <v>102.42986867148646</v>
      </c>
      <c r="Q299" s="71">
        <v>7.6101755781818099</v>
      </c>
      <c r="R299" s="71">
        <v>24.419481939701395</v>
      </c>
      <c r="S299" s="71">
        <v>6.8774476006500009</v>
      </c>
      <c r="T299" s="72"/>
      <c r="U299" s="71">
        <v>35035137</v>
      </c>
      <c r="V299" s="71">
        <v>5164</v>
      </c>
      <c r="W299" s="71">
        <v>336</v>
      </c>
      <c r="X299" s="71">
        <v>42868</v>
      </c>
      <c r="Y299" s="71">
        <v>65382</v>
      </c>
      <c r="Z299" s="71">
        <v>76911</v>
      </c>
      <c r="AA299" s="71">
        <v>22044</v>
      </c>
      <c r="AB299" s="71">
        <v>130340</v>
      </c>
      <c r="AC299" s="71">
        <v>4199478.5</v>
      </c>
      <c r="AD299" s="71">
        <v>6.8774476006500009</v>
      </c>
      <c r="AE299" s="72"/>
      <c r="AF299" s="71">
        <v>333044267.08826816</v>
      </c>
      <c r="AG299" s="71">
        <v>13372177.79529799</v>
      </c>
      <c r="AH299" s="71">
        <v>1998947.5630761643</v>
      </c>
      <c r="AI299" s="71">
        <v>256884716.7714228</v>
      </c>
      <c r="AJ299" s="71">
        <v>355792418.4283011</v>
      </c>
      <c r="AK299" s="71">
        <v>0</v>
      </c>
      <c r="AL299" s="71">
        <v>0</v>
      </c>
      <c r="AM299" s="71">
        <v>17108935.136869032</v>
      </c>
      <c r="AN299" s="71">
        <v>0</v>
      </c>
      <c r="AO299" s="71">
        <v>0</v>
      </c>
      <c r="AP299" s="71">
        <v>978201462.78323531</v>
      </c>
      <c r="AQ299" s="72"/>
      <c r="AR299" s="71">
        <v>4914</v>
      </c>
      <c r="AS299" s="71">
        <v>1011</v>
      </c>
      <c r="AT299" s="71">
        <v>0</v>
      </c>
      <c r="AU299" s="71">
        <v>4</v>
      </c>
      <c r="AV299" s="71">
        <v>0</v>
      </c>
      <c r="AW299" s="71">
        <v>3</v>
      </c>
      <c r="AX299" s="71"/>
      <c r="AY299" s="72"/>
      <c r="AZ299" s="71">
        <v>21284.323999999979</v>
      </c>
      <c r="BA299" s="71">
        <v>59656.52</v>
      </c>
      <c r="BB299" s="71">
        <v>0</v>
      </c>
      <c r="BC299" s="71">
        <v>1203.7</v>
      </c>
      <c r="BD299" s="71">
        <v>0</v>
      </c>
      <c r="BE299" s="71">
        <v>20628.444</v>
      </c>
      <c r="BF299" s="71"/>
      <c r="BG299" s="72"/>
      <c r="BH299" s="71">
        <v>0</v>
      </c>
      <c r="BI299" s="71">
        <v>0</v>
      </c>
      <c r="BJ299" s="71">
        <v>680.82100000000003</v>
      </c>
      <c r="BK299" s="71">
        <v>0</v>
      </c>
      <c r="BL299" s="71">
        <v>26.161999999999999</v>
      </c>
      <c r="BM299" s="71">
        <v>0</v>
      </c>
      <c r="BN299" s="72"/>
      <c r="BO299" s="71">
        <v>0</v>
      </c>
      <c r="BP299" s="71">
        <v>0</v>
      </c>
      <c r="BQ299" s="71">
        <v>12</v>
      </c>
      <c r="BR299" s="71">
        <v>0</v>
      </c>
      <c r="BS299" s="71">
        <v>3</v>
      </c>
      <c r="BT299" s="71">
        <v>0</v>
      </c>
      <c r="BU299"/>
      <c r="BV299" s="70">
        <v>500.16199999999998</v>
      </c>
      <c r="BW299" s="70">
        <v>164.786</v>
      </c>
      <c r="BX299" s="70">
        <v>18.126000000000001</v>
      </c>
      <c r="BY299" s="70">
        <v>3.0670000000000002</v>
      </c>
      <c r="BZ299" s="70">
        <v>20.841999999999999</v>
      </c>
      <c r="CA299" s="70">
        <v>0</v>
      </c>
      <c r="CB299" s="70">
        <v>0</v>
      </c>
      <c r="CC299" s="70">
        <v>0</v>
      </c>
      <c r="CD299" s="70">
        <v>0</v>
      </c>
    </row>
    <row r="300" spans="1:82">
      <c r="A300" s="70" t="s">
        <v>2003</v>
      </c>
      <c r="B300" s="70">
        <v>68</v>
      </c>
      <c r="C300" s="70">
        <v>19</v>
      </c>
      <c r="D300" s="70">
        <v>4</v>
      </c>
      <c r="E300" s="70">
        <v>2022</v>
      </c>
      <c r="F300" s="70" t="s">
        <v>161</v>
      </c>
      <c r="G300" s="70" t="s">
        <v>1984</v>
      </c>
      <c r="H300" s="70" t="s">
        <v>1985</v>
      </c>
      <c r="I300" s="148"/>
      <c r="J300" s="71">
        <v>920.97898878360536</v>
      </c>
      <c r="K300" s="71">
        <v>13.109108597856277</v>
      </c>
      <c r="L300" s="71">
        <v>8.9235592627439324</v>
      </c>
      <c r="M300" s="71">
        <v>173.74674085197566</v>
      </c>
      <c r="N300" s="71">
        <v>252.00678097863141</v>
      </c>
      <c r="O300" s="71">
        <v>109.93587084235676</v>
      </c>
      <c r="P300" s="71">
        <v>101.64700947539903</v>
      </c>
      <c r="Q300" s="71">
        <v>7.571191574993601</v>
      </c>
      <c r="R300" s="71">
        <v>19.971470717680056</v>
      </c>
      <c r="S300" s="71">
        <v>7.0291188905930007</v>
      </c>
      <c r="T300" s="72"/>
      <c r="U300" s="71">
        <v>36167611</v>
      </c>
      <c r="V300" s="71">
        <v>5164</v>
      </c>
      <c r="W300" s="71">
        <v>336</v>
      </c>
      <c r="X300" s="71">
        <v>42868</v>
      </c>
      <c r="Y300" s="71">
        <v>65232</v>
      </c>
      <c r="Z300" s="71">
        <v>76851</v>
      </c>
      <c r="AA300" s="71">
        <v>22209</v>
      </c>
      <c r="AB300" s="71">
        <v>128609</v>
      </c>
      <c r="AC300" s="71">
        <v>3477678.9999999995</v>
      </c>
      <c r="AD300" s="71">
        <v>7.0291188905930007</v>
      </c>
      <c r="AE300" s="72"/>
      <c r="AF300" s="71">
        <v>282796331.70381445</v>
      </c>
      <c r="AG300" s="71">
        <v>9918726.8290067762</v>
      </c>
      <c r="AH300" s="71">
        <v>1832263.079712668</v>
      </c>
      <c r="AI300" s="71">
        <v>241643602.85223097</v>
      </c>
      <c r="AJ300" s="71">
        <v>396467426.72896481</v>
      </c>
      <c r="AK300" s="71">
        <v>0</v>
      </c>
      <c r="AL300" s="71">
        <v>0</v>
      </c>
      <c r="AM300" s="71">
        <v>16606932.206404725</v>
      </c>
      <c r="AN300" s="71">
        <v>0</v>
      </c>
      <c r="AO300" s="71">
        <v>0</v>
      </c>
      <c r="AP300" s="71">
        <v>949265283.40013433</v>
      </c>
      <c r="AQ300" s="72"/>
      <c r="AR300" s="71">
        <v>5204</v>
      </c>
      <c r="AS300" s="71">
        <v>1018</v>
      </c>
      <c r="AT300" s="71">
        <v>0</v>
      </c>
      <c r="AU300" s="71">
        <v>4</v>
      </c>
      <c r="AV300" s="71">
        <v>0</v>
      </c>
      <c r="AW300" s="71">
        <v>4</v>
      </c>
      <c r="AX300" s="71"/>
      <c r="AY300" s="72"/>
      <c r="AZ300" s="71">
        <v>23021.701999999947</v>
      </c>
      <c r="BA300" s="71">
        <v>60614.51999999999</v>
      </c>
      <c r="BB300" s="71">
        <v>0</v>
      </c>
      <c r="BC300" s="71">
        <v>1203.7</v>
      </c>
      <c r="BD300" s="71">
        <v>0</v>
      </c>
      <c r="BE300" s="71">
        <v>31128.444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2004</v>
      </c>
      <c r="B301" s="70">
        <v>68</v>
      </c>
      <c r="C301" s="70">
        <v>20</v>
      </c>
      <c r="D301" s="70">
        <v>4</v>
      </c>
      <c r="E301" s="70">
        <v>2023</v>
      </c>
      <c r="F301" s="70" t="s">
        <v>1539</v>
      </c>
      <c r="G301" s="70" t="s">
        <v>1984</v>
      </c>
      <c r="H301" s="70" t="s">
        <v>1985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5454</v>
      </c>
      <c r="AS301" s="71">
        <v>1031</v>
      </c>
      <c r="AT301" s="71">
        <v>0</v>
      </c>
      <c r="AU301" s="71">
        <v>4</v>
      </c>
      <c r="AV301" s="71">
        <v>0</v>
      </c>
      <c r="AW301" s="71">
        <v>4</v>
      </c>
      <c r="AX301" s="71"/>
      <c r="AY301" s="72"/>
      <c r="AZ301" s="71">
        <v>24444.44899999992</v>
      </c>
      <c r="BA301" s="71">
        <v>137048.21999999994</v>
      </c>
      <c r="BB301" s="71">
        <v>0</v>
      </c>
      <c r="BC301" s="71">
        <v>1203.7</v>
      </c>
      <c r="BD301" s="71">
        <v>0</v>
      </c>
      <c r="BE301" s="71">
        <v>31128.444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2005</v>
      </c>
      <c r="B302" s="70">
        <v>68</v>
      </c>
      <c r="C302" s="70">
        <v>21</v>
      </c>
      <c r="D302" s="70">
        <v>4</v>
      </c>
      <c r="E302" s="70">
        <v>2024</v>
      </c>
      <c r="F302" s="70" t="s">
        <v>1558</v>
      </c>
      <c r="G302" s="70" t="s">
        <v>1984</v>
      </c>
      <c r="H302" s="70" t="s">
        <v>1985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2006</v>
      </c>
      <c r="B303" s="70">
        <v>324</v>
      </c>
      <c r="C303" s="70">
        <v>1</v>
      </c>
      <c r="D303" s="70">
        <v>20</v>
      </c>
      <c r="E303" s="70">
        <v>1990</v>
      </c>
      <c r="F303" s="70" t="s">
        <v>787</v>
      </c>
      <c r="G303" s="70" t="s">
        <v>2007</v>
      </c>
      <c r="H303" s="70" t="s">
        <v>2008</v>
      </c>
      <c r="I303" s="148"/>
      <c r="J303" s="71">
        <v>96.453911178535449</v>
      </c>
      <c r="K303" s="71">
        <v>14.749247475193741</v>
      </c>
      <c r="L303" s="71">
        <v>13.770946816043789</v>
      </c>
      <c r="M303" s="71">
        <v>102.3791296200944</v>
      </c>
      <c r="N303" s="71">
        <v>120.8964782171991</v>
      </c>
      <c r="O303" s="71">
        <v>80.235987700137613</v>
      </c>
      <c r="P303" s="71">
        <v>70.050341443242957</v>
      </c>
      <c r="Q303" s="71">
        <v>6.2766188528100697</v>
      </c>
      <c r="R303" s="71">
        <v>4.9021760443051638</v>
      </c>
      <c r="S303" s="71">
        <v>6.4191863064239314</v>
      </c>
      <c r="T303" s="72"/>
      <c r="U303" s="71">
        <v>4557069</v>
      </c>
      <c r="V303" s="71">
        <v>3444</v>
      </c>
      <c r="W303" s="71">
        <v>145</v>
      </c>
      <c r="X303" s="71">
        <v>22197</v>
      </c>
      <c r="Y303" s="71">
        <v>27793</v>
      </c>
      <c r="Z303" s="71">
        <v>33002</v>
      </c>
      <c r="AA303" s="71">
        <v>17009</v>
      </c>
      <c r="AB303" s="71">
        <v>101911</v>
      </c>
      <c r="AC303" s="71">
        <v>849065.71428571432</v>
      </c>
      <c r="AD303" s="71">
        <v>6.4191863064239314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2009</v>
      </c>
      <c r="B304" s="70">
        <v>325</v>
      </c>
      <c r="C304" s="70">
        <v>2</v>
      </c>
      <c r="D304" s="70">
        <v>20</v>
      </c>
      <c r="E304" s="70">
        <v>2005</v>
      </c>
      <c r="F304" s="70" t="s">
        <v>789</v>
      </c>
      <c r="G304" s="70" t="s">
        <v>2007</v>
      </c>
      <c r="H304" s="70" t="s">
        <v>2008</v>
      </c>
      <c r="I304" s="148"/>
      <c r="J304" s="71">
        <v>75.178840855902607</v>
      </c>
      <c r="K304" s="71">
        <v>14.106335844085621</v>
      </c>
      <c r="L304" s="71">
        <v>18.03247575401873</v>
      </c>
      <c r="M304" s="71">
        <v>234.250998884675</v>
      </c>
      <c r="N304" s="71">
        <v>203.78475681118269</v>
      </c>
      <c r="O304" s="71">
        <v>119.4286850026383</v>
      </c>
      <c r="P304" s="71">
        <v>105.5466183701303</v>
      </c>
      <c r="Q304" s="71">
        <v>6.8579210634562102</v>
      </c>
      <c r="R304" s="71">
        <v>4.9803814336502494</v>
      </c>
      <c r="S304" s="71">
        <v>14.07739262387941</v>
      </c>
      <c r="T304" s="72"/>
      <c r="U304" s="71">
        <v>3066890</v>
      </c>
      <c r="V304" s="71">
        <v>3741</v>
      </c>
      <c r="W304" s="71">
        <v>196</v>
      </c>
      <c r="X304" s="71">
        <v>21835</v>
      </c>
      <c r="Y304" s="71">
        <v>41102</v>
      </c>
      <c r="Z304" s="71">
        <v>56844</v>
      </c>
      <c r="AA304" s="71">
        <v>20989</v>
      </c>
      <c r="AB304" s="71">
        <v>116405</v>
      </c>
      <c r="AC304" s="71">
        <v>880677.33333333337</v>
      </c>
      <c r="AD304" s="71">
        <v>14.07739262387941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2010</v>
      </c>
      <c r="B305" s="70">
        <v>326</v>
      </c>
      <c r="C305" s="70">
        <v>3</v>
      </c>
      <c r="D305" s="70">
        <v>20</v>
      </c>
      <c r="E305" s="70">
        <v>2006</v>
      </c>
      <c r="F305" s="70" t="s">
        <v>790</v>
      </c>
      <c r="G305" s="70" t="s">
        <v>2007</v>
      </c>
      <c r="H305" s="70" t="s">
        <v>2008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2011</v>
      </c>
      <c r="B306" s="70">
        <v>327</v>
      </c>
      <c r="C306" s="70">
        <v>4</v>
      </c>
      <c r="D306" s="70">
        <v>20</v>
      </c>
      <c r="E306" s="70">
        <v>2007</v>
      </c>
      <c r="F306" s="70" t="s">
        <v>791</v>
      </c>
      <c r="G306" s="70" t="s">
        <v>2007</v>
      </c>
      <c r="H306" s="70" t="s">
        <v>2008</v>
      </c>
      <c r="I306" s="148"/>
      <c r="J306" s="71">
        <v>90.52575773187688</v>
      </c>
      <c r="K306" s="71">
        <v>13.50732085762627</v>
      </c>
      <c r="L306" s="71">
        <v>7.0801410879747522</v>
      </c>
      <c r="M306" s="71">
        <v>216.22910709646331</v>
      </c>
      <c r="N306" s="71">
        <v>186.3285257159431</v>
      </c>
      <c r="O306" s="71">
        <v>115.95394326429479</v>
      </c>
      <c r="P306" s="71">
        <v>107.17014509980839</v>
      </c>
      <c r="Q306" s="71">
        <v>7.2525073238443696</v>
      </c>
      <c r="R306" s="71">
        <v>5.3511070880459286</v>
      </c>
      <c r="S306" s="71">
        <v>15.60403490974241</v>
      </c>
      <c r="T306" s="72"/>
      <c r="U306" s="71">
        <v>4059514</v>
      </c>
      <c r="V306" s="71">
        <v>3631</v>
      </c>
      <c r="W306" s="71">
        <v>94</v>
      </c>
      <c r="X306" s="71">
        <v>27989</v>
      </c>
      <c r="Y306" s="71">
        <v>42323</v>
      </c>
      <c r="Z306" s="71">
        <v>57373</v>
      </c>
      <c r="AA306" s="71">
        <v>20987</v>
      </c>
      <c r="AB306" s="71">
        <v>116593</v>
      </c>
      <c r="AC306" s="71">
        <v>973382.33333333337</v>
      </c>
      <c r="AD306" s="71">
        <v>15.60403490974241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2012</v>
      </c>
      <c r="B307" s="70">
        <v>328</v>
      </c>
      <c r="C307" s="70">
        <v>5</v>
      </c>
      <c r="D307" s="70">
        <v>20</v>
      </c>
      <c r="E307" s="70">
        <v>2008</v>
      </c>
      <c r="F307" s="70" t="s">
        <v>792</v>
      </c>
      <c r="G307" s="70" t="s">
        <v>2007</v>
      </c>
      <c r="H307" s="70" t="s">
        <v>2008</v>
      </c>
      <c r="I307" s="148"/>
      <c r="J307" s="71">
        <v>74.422277031721947</v>
      </c>
      <c r="K307" s="71">
        <v>10.456772617050889</v>
      </c>
      <c r="L307" s="71">
        <v>6.4321661762374109</v>
      </c>
      <c r="M307" s="71">
        <v>241.69432776256409</v>
      </c>
      <c r="N307" s="71">
        <v>200.82896084687499</v>
      </c>
      <c r="O307" s="71">
        <v>113.8946322589814</v>
      </c>
      <c r="P307" s="71">
        <v>104.951628637821</v>
      </c>
      <c r="Q307" s="71">
        <v>7.1664822303536004</v>
      </c>
      <c r="R307" s="71">
        <v>4.755041196509147</v>
      </c>
      <c r="S307" s="71">
        <v>13.971853618649909</v>
      </c>
      <c r="T307" s="72"/>
      <c r="U307" s="71">
        <v>3864185</v>
      </c>
      <c r="V307" s="71">
        <v>3631</v>
      </c>
      <c r="W307" s="71">
        <v>94</v>
      </c>
      <c r="X307" s="71">
        <v>27989</v>
      </c>
      <c r="Y307" s="71">
        <v>43162</v>
      </c>
      <c r="Z307" s="71">
        <v>58332</v>
      </c>
      <c r="AA307" s="71">
        <v>20576</v>
      </c>
      <c r="AB307" s="71">
        <v>117105</v>
      </c>
      <c r="AC307" s="71">
        <v>898161.85714285716</v>
      </c>
      <c r="AD307" s="71">
        <v>13.971853618649909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2013</v>
      </c>
      <c r="B308" s="70">
        <v>329</v>
      </c>
      <c r="C308" s="70">
        <v>6</v>
      </c>
      <c r="D308" s="70">
        <v>20</v>
      </c>
      <c r="E308" s="70">
        <v>2009</v>
      </c>
      <c r="F308" s="70" t="s">
        <v>176</v>
      </c>
      <c r="G308" s="70" t="s">
        <v>2007</v>
      </c>
      <c r="H308" s="70" t="s">
        <v>2008</v>
      </c>
      <c r="I308" s="148"/>
      <c r="J308" s="71">
        <v>79.850818223396487</v>
      </c>
      <c r="K308" s="71">
        <v>9.5770226808604217</v>
      </c>
      <c r="L308" s="71">
        <v>8.2042266168737896</v>
      </c>
      <c r="M308" s="71">
        <v>225.77824016794099</v>
      </c>
      <c r="N308" s="71">
        <v>182.99893301147981</v>
      </c>
      <c r="O308" s="71">
        <v>117.94286716724631</v>
      </c>
      <c r="P308" s="71">
        <v>103.6171681985935</v>
      </c>
      <c r="Q308" s="71">
        <v>6.8884158634152</v>
      </c>
      <c r="R308" s="71">
        <v>4.6477696991043089</v>
      </c>
      <c r="S308" s="71">
        <v>16.904131344537191</v>
      </c>
      <c r="T308" s="72"/>
      <c r="U308" s="71">
        <v>3711299</v>
      </c>
      <c r="V308" s="71">
        <v>3319</v>
      </c>
      <c r="W308" s="71">
        <v>182</v>
      </c>
      <c r="X308" s="71">
        <v>29177</v>
      </c>
      <c r="Y308" s="71">
        <v>44115</v>
      </c>
      <c r="Z308" s="71">
        <v>59623</v>
      </c>
      <c r="AA308" s="71">
        <v>20855</v>
      </c>
      <c r="AB308" s="71">
        <v>118160</v>
      </c>
      <c r="AC308" s="71">
        <v>856461.57142857136</v>
      </c>
      <c r="AD308" s="71">
        <v>16.904131344537191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15.419</v>
      </c>
      <c r="BK308" s="71">
        <v>388.72199999999998</v>
      </c>
      <c r="BL308" s="71">
        <v>66.705999999999989</v>
      </c>
      <c r="BM308" s="71">
        <v>0</v>
      </c>
      <c r="BN308" s="72"/>
      <c r="BO308" s="71">
        <v>0</v>
      </c>
      <c r="BP308" s="71">
        <v>0</v>
      </c>
      <c r="BQ308" s="71">
        <v>2</v>
      </c>
      <c r="BR308" s="71">
        <v>3</v>
      </c>
      <c r="BS308" s="71">
        <v>7</v>
      </c>
      <c r="BT308" s="71">
        <v>0</v>
      </c>
      <c r="BU308"/>
      <c r="BV308" s="70">
        <v>463.76900000000001</v>
      </c>
      <c r="BW308" s="70">
        <v>0</v>
      </c>
      <c r="BX308" s="70">
        <v>0</v>
      </c>
      <c r="BY308" s="70">
        <v>0</v>
      </c>
      <c r="BZ308" s="70">
        <v>7.0780000000000003</v>
      </c>
      <c r="CA308" s="70">
        <v>0</v>
      </c>
      <c r="CB308" s="70">
        <v>0</v>
      </c>
      <c r="CC308" s="70">
        <v>0</v>
      </c>
      <c r="CD308" s="70">
        <v>0</v>
      </c>
    </row>
    <row r="309" spans="1:82">
      <c r="A309" s="70" t="s">
        <v>2014</v>
      </c>
      <c r="B309" s="70">
        <v>330</v>
      </c>
      <c r="C309" s="70">
        <v>7</v>
      </c>
      <c r="D309" s="70">
        <v>20</v>
      </c>
      <c r="E309" s="70">
        <v>2010</v>
      </c>
      <c r="F309" s="70" t="s">
        <v>177</v>
      </c>
      <c r="G309" s="70" t="s">
        <v>2007</v>
      </c>
      <c r="H309" s="70" t="s">
        <v>2008</v>
      </c>
      <c r="I309" s="148"/>
      <c r="J309" s="71">
        <v>67.176313599089113</v>
      </c>
      <c r="K309" s="71">
        <v>10.153401230837661</v>
      </c>
      <c r="L309" s="71">
        <v>7.9988369739572409</v>
      </c>
      <c r="M309" s="71">
        <v>234.06873374101269</v>
      </c>
      <c r="N309" s="71">
        <v>197.24409421125179</v>
      </c>
      <c r="O309" s="71">
        <v>120.51426316439451</v>
      </c>
      <c r="P309" s="71">
        <v>104.9309776961021</v>
      </c>
      <c r="Q309" s="71">
        <v>7.2394719441264099</v>
      </c>
      <c r="R309" s="71">
        <v>4.950628429201311</v>
      </c>
      <c r="S309" s="71">
        <v>21.518814737304861</v>
      </c>
      <c r="T309" s="72"/>
      <c r="U309" s="71">
        <v>3540290</v>
      </c>
      <c r="V309" s="71">
        <v>3319</v>
      </c>
      <c r="W309" s="71">
        <v>182</v>
      </c>
      <c r="X309" s="71">
        <v>29177</v>
      </c>
      <c r="Y309" s="71">
        <v>45050</v>
      </c>
      <c r="Z309" s="71">
        <v>61206</v>
      </c>
      <c r="AA309" s="71">
        <v>20592</v>
      </c>
      <c r="AB309" s="71">
        <v>118994</v>
      </c>
      <c r="AC309" s="71">
        <v>864521.14285714284</v>
      </c>
      <c r="AD309" s="71">
        <v>21.518814737304861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14.92</v>
      </c>
      <c r="BK309" s="71">
        <v>370.14299999999997</v>
      </c>
      <c r="BL309" s="71">
        <v>91.211999999999989</v>
      </c>
      <c r="BM309" s="71">
        <v>0</v>
      </c>
      <c r="BN309" s="72"/>
      <c r="BO309" s="71">
        <v>0</v>
      </c>
      <c r="BP309" s="71">
        <v>0</v>
      </c>
      <c r="BQ309" s="71">
        <v>2</v>
      </c>
      <c r="BR309" s="71">
        <v>3</v>
      </c>
      <c r="BS309" s="71">
        <v>8</v>
      </c>
      <c r="BT309" s="71">
        <v>0</v>
      </c>
      <c r="BU309"/>
      <c r="BV309" s="70">
        <v>453.81099999999998</v>
      </c>
      <c r="BW309" s="70">
        <v>0</v>
      </c>
      <c r="BX309" s="70">
        <v>15.987</v>
      </c>
      <c r="BY309" s="70">
        <v>0</v>
      </c>
      <c r="BZ309" s="70">
        <v>6.4770000000000003</v>
      </c>
      <c r="CA309" s="70">
        <v>0</v>
      </c>
      <c r="CB309" s="70">
        <v>0</v>
      </c>
      <c r="CC309" s="70">
        <v>0</v>
      </c>
      <c r="CD309" s="70">
        <v>0</v>
      </c>
    </row>
    <row r="310" spans="1:82">
      <c r="A310" s="70" t="s">
        <v>2015</v>
      </c>
      <c r="B310" s="70">
        <v>331</v>
      </c>
      <c r="C310" s="70">
        <v>8</v>
      </c>
      <c r="D310" s="70">
        <v>20</v>
      </c>
      <c r="E310" s="70">
        <v>2011</v>
      </c>
      <c r="F310" s="70" t="s">
        <v>178</v>
      </c>
      <c r="G310" s="70" t="s">
        <v>2007</v>
      </c>
      <c r="H310" s="70" t="s">
        <v>2008</v>
      </c>
      <c r="I310" s="148"/>
      <c r="J310" s="71">
        <v>68.020363998435684</v>
      </c>
      <c r="K310" s="71">
        <v>11.471466010172559</v>
      </c>
      <c r="L310" s="71">
        <v>8.9799488361763942</v>
      </c>
      <c r="M310" s="71">
        <v>227.84704297739319</v>
      </c>
      <c r="N310" s="71">
        <v>206.99127417810499</v>
      </c>
      <c r="O310" s="71">
        <v>121.52658270892611</v>
      </c>
      <c r="P310" s="71">
        <v>101.24049686569444</v>
      </c>
      <c r="Q310" s="71">
        <v>8.3902267639602304</v>
      </c>
      <c r="R310" s="71">
        <v>4.3764856844710343</v>
      </c>
      <c r="S310" s="71">
        <v>17.85400878421536</v>
      </c>
      <c r="T310" s="72"/>
      <c r="U310" s="71">
        <v>3803801</v>
      </c>
      <c r="V310" s="71">
        <v>3319</v>
      </c>
      <c r="W310" s="71">
        <v>182</v>
      </c>
      <c r="X310" s="71">
        <v>29177</v>
      </c>
      <c r="Y310" s="71">
        <v>45847</v>
      </c>
      <c r="Z310" s="71">
        <v>63061</v>
      </c>
      <c r="AA310" s="71">
        <v>20459</v>
      </c>
      <c r="AB310" s="71">
        <v>119558</v>
      </c>
      <c r="AC310" s="71">
        <v>762995.42857142864</v>
      </c>
      <c r="AD310" s="71">
        <v>17.85400878421536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7.3550000000000004</v>
      </c>
      <c r="BK310" s="71">
        <v>387.214</v>
      </c>
      <c r="BL310" s="71">
        <v>68.523999999999987</v>
      </c>
      <c r="BM310" s="71">
        <v>0</v>
      </c>
      <c r="BN310" s="72"/>
      <c r="BO310" s="71">
        <v>0</v>
      </c>
      <c r="BP310" s="71">
        <v>0</v>
      </c>
      <c r="BQ310" s="71">
        <v>1</v>
      </c>
      <c r="BR310" s="71">
        <v>3</v>
      </c>
      <c r="BS310" s="71">
        <v>7</v>
      </c>
      <c r="BT310" s="71">
        <v>0</v>
      </c>
      <c r="BU310"/>
      <c r="BV310" s="70">
        <v>442.80700000000002</v>
      </c>
      <c r="BW310" s="70">
        <v>0</v>
      </c>
      <c r="BX310" s="70">
        <v>16.492999999999999</v>
      </c>
      <c r="BY310" s="70">
        <v>0</v>
      </c>
      <c r="BZ310" s="70">
        <v>3.7930000000000001</v>
      </c>
      <c r="CA310" s="70">
        <v>0</v>
      </c>
      <c r="CB310" s="70">
        <v>0</v>
      </c>
      <c r="CC310" s="70">
        <v>0</v>
      </c>
      <c r="CD310" s="70">
        <v>0</v>
      </c>
    </row>
    <row r="311" spans="1:82">
      <c r="A311" s="70" t="s">
        <v>2016</v>
      </c>
      <c r="B311" s="70">
        <v>332</v>
      </c>
      <c r="C311" s="70">
        <v>9</v>
      </c>
      <c r="D311" s="70">
        <v>20</v>
      </c>
      <c r="E311" s="70">
        <v>2012</v>
      </c>
      <c r="F311" s="70" t="s">
        <v>179</v>
      </c>
      <c r="G311" s="1064" t="s">
        <v>2007</v>
      </c>
      <c r="H311" s="70" t="s">
        <v>2008</v>
      </c>
      <c r="I311" s="148"/>
      <c r="J311" s="71">
        <v>59.938905222866808</v>
      </c>
      <c r="K311" s="71">
        <v>10.152581890271991</v>
      </c>
      <c r="L311" s="71">
        <v>8.6640887573848282</v>
      </c>
      <c r="M311" s="71">
        <v>236.1701358717529</v>
      </c>
      <c r="N311" s="71">
        <v>183.7438100567652</v>
      </c>
      <c r="O311" s="71">
        <v>124.6236320536762</v>
      </c>
      <c r="P311" s="71">
        <v>100.79132303335081</v>
      </c>
      <c r="Q311" s="71">
        <v>9.1754366425911602</v>
      </c>
      <c r="R311" s="71">
        <v>4.0083232420798227</v>
      </c>
      <c r="S311" s="71">
        <v>18.821604833825091</v>
      </c>
      <c r="T311" s="72"/>
      <c r="U311" s="71">
        <v>3774320</v>
      </c>
      <c r="V311" s="71">
        <v>3319</v>
      </c>
      <c r="W311" s="71">
        <v>182</v>
      </c>
      <c r="X311" s="71">
        <v>29177</v>
      </c>
      <c r="Y311" s="71">
        <v>46757</v>
      </c>
      <c r="Z311" s="71">
        <v>65181</v>
      </c>
      <c r="AA311" s="71">
        <v>20253</v>
      </c>
      <c r="AB311" s="71">
        <v>120340</v>
      </c>
      <c r="AC311" s="71">
        <v>680710.33333333326</v>
      </c>
      <c r="AD311" s="71">
        <v>18.821604833825091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25.515000000000001</v>
      </c>
      <c r="BK311" s="71">
        <v>244.26400000000001</v>
      </c>
      <c r="BL311" s="71">
        <v>87.313000000000002</v>
      </c>
      <c r="BM311" s="71">
        <v>0</v>
      </c>
      <c r="BN311" s="72"/>
      <c r="BO311" s="71">
        <v>0</v>
      </c>
      <c r="BP311" s="71">
        <v>0</v>
      </c>
      <c r="BQ311" s="71">
        <v>3</v>
      </c>
      <c r="BR311" s="71">
        <v>3</v>
      </c>
      <c r="BS311" s="71">
        <v>8</v>
      </c>
      <c r="BT311" s="71">
        <v>0</v>
      </c>
      <c r="BU311"/>
      <c r="BV311" s="70">
        <v>340.39499999999998</v>
      </c>
      <c r="BW311" s="70">
        <v>0</v>
      </c>
      <c r="BX311" s="70">
        <v>16.696999999999999</v>
      </c>
      <c r="BY311" s="70">
        <v>0</v>
      </c>
      <c r="BZ311" s="70">
        <v>0</v>
      </c>
      <c r="CA311" s="70">
        <v>0</v>
      </c>
      <c r="CB311" s="70">
        <v>0</v>
      </c>
      <c r="CC311" s="70">
        <v>0</v>
      </c>
      <c r="CD311" s="70">
        <v>0</v>
      </c>
    </row>
    <row r="312" spans="1:82">
      <c r="A312" s="70" t="s">
        <v>2017</v>
      </c>
      <c r="B312" s="70">
        <v>333</v>
      </c>
      <c r="C312" s="70">
        <v>10</v>
      </c>
      <c r="D312" s="70">
        <v>20</v>
      </c>
      <c r="E312" s="70">
        <v>2013</v>
      </c>
      <c r="F312" s="70" t="s">
        <v>180</v>
      </c>
      <c r="G312" s="1064" t="s">
        <v>2007</v>
      </c>
      <c r="H312" s="70" t="s">
        <v>2008</v>
      </c>
      <c r="I312" s="148"/>
      <c r="J312" s="71">
        <v>65.009096288509951</v>
      </c>
      <c r="K312" s="71">
        <v>9.4323392400413688</v>
      </c>
      <c r="L312" s="71">
        <v>7.7656782128087798</v>
      </c>
      <c r="M312" s="71">
        <v>243.77695128233941</v>
      </c>
      <c r="N312" s="71">
        <v>186.99631180920011</v>
      </c>
      <c r="O312" s="71">
        <v>122.8460765605337</v>
      </c>
      <c r="P312" s="71">
        <v>100.39682406189557</v>
      </c>
      <c r="Q312" s="71">
        <v>9.3564611793372698</v>
      </c>
      <c r="R312" s="71">
        <v>4.2150609736520019</v>
      </c>
      <c r="S312" s="71">
        <v>16.921498108728251</v>
      </c>
      <c r="T312" s="72"/>
      <c r="U312" s="71">
        <v>3952017</v>
      </c>
      <c r="V312" s="71">
        <v>3319</v>
      </c>
      <c r="W312" s="71">
        <v>182</v>
      </c>
      <c r="X312" s="71">
        <v>29177</v>
      </c>
      <c r="Y312" s="71">
        <v>47564</v>
      </c>
      <c r="Z312" s="71">
        <v>67120</v>
      </c>
      <c r="AA312" s="71">
        <v>20098</v>
      </c>
      <c r="AB312" s="71">
        <v>120955</v>
      </c>
      <c r="AC312" s="71">
        <v>698738.28571428568</v>
      </c>
      <c r="AD312" s="71">
        <v>16.921498108728251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24.263999999999999</v>
      </c>
      <c r="BK312" s="71">
        <v>366.46100000000001</v>
      </c>
      <c r="BL312" s="71">
        <v>67.260999999999996</v>
      </c>
      <c r="BM312" s="71">
        <v>0</v>
      </c>
      <c r="BN312" s="72"/>
      <c r="BO312" s="71">
        <v>0</v>
      </c>
      <c r="BP312" s="71">
        <v>0</v>
      </c>
      <c r="BQ312" s="71">
        <v>3</v>
      </c>
      <c r="BR312" s="71">
        <v>3</v>
      </c>
      <c r="BS312" s="71">
        <v>7</v>
      </c>
      <c r="BT312" s="71">
        <v>0</v>
      </c>
      <c r="BU312"/>
      <c r="BV312" s="70">
        <v>454.30399999999997</v>
      </c>
      <c r="BW312" s="70">
        <v>0</v>
      </c>
      <c r="BX312" s="70">
        <v>0</v>
      </c>
      <c r="BY312" s="70">
        <v>0</v>
      </c>
      <c r="BZ312" s="70">
        <v>3.6819999999999999</v>
      </c>
      <c r="CA312" s="70">
        <v>0</v>
      </c>
      <c r="CB312" s="70">
        <v>0</v>
      </c>
      <c r="CC312" s="70">
        <v>0</v>
      </c>
      <c r="CD312" s="70">
        <v>0</v>
      </c>
    </row>
    <row r="313" spans="1:82">
      <c r="A313" s="70" t="s">
        <v>2018</v>
      </c>
      <c r="B313" s="70">
        <v>334</v>
      </c>
      <c r="C313" s="70">
        <v>11</v>
      </c>
      <c r="D313" s="70">
        <v>20</v>
      </c>
      <c r="E313" s="70">
        <v>2014</v>
      </c>
      <c r="F313" s="70" t="s">
        <v>181</v>
      </c>
      <c r="G313" s="70" t="s">
        <v>2007</v>
      </c>
      <c r="H313" s="70" t="s">
        <v>2008</v>
      </c>
      <c r="I313" s="148"/>
      <c r="J313" s="71">
        <v>72.282025390372141</v>
      </c>
      <c r="K313" s="71">
        <v>9.9629491766222866</v>
      </c>
      <c r="L313" s="71">
        <v>10.89036480938001</v>
      </c>
      <c r="M313" s="71">
        <v>235.53334210652841</v>
      </c>
      <c r="N313" s="71">
        <v>190.86178977862511</v>
      </c>
      <c r="O313" s="71">
        <v>119.78015536736034</v>
      </c>
      <c r="P313" s="71">
        <v>99.628189851795909</v>
      </c>
      <c r="Q313" s="71">
        <v>9.0189742556345607</v>
      </c>
      <c r="R313" s="71">
        <v>4.7146992740254889</v>
      </c>
      <c r="S313" s="71">
        <v>16.24322045503909</v>
      </c>
      <c r="T313" s="72"/>
      <c r="U313" s="71">
        <v>4333942</v>
      </c>
      <c r="V313" s="71">
        <v>3215</v>
      </c>
      <c r="W313" s="71">
        <v>227</v>
      </c>
      <c r="X313" s="71">
        <v>31906</v>
      </c>
      <c r="Y313" s="71">
        <v>48419</v>
      </c>
      <c r="Z313" s="71">
        <v>68928</v>
      </c>
      <c r="AA313" s="71">
        <v>19841</v>
      </c>
      <c r="AB313" s="71">
        <v>121521</v>
      </c>
      <c r="AC313" s="71">
        <v>784021.76190476189</v>
      </c>
      <c r="AD313" s="71">
        <v>16.24322045503909</v>
      </c>
      <c r="AE313" s="72"/>
      <c r="AF313" s="71"/>
      <c r="AG313" s="71"/>
      <c r="AH313" s="71"/>
      <c r="AI313" s="71"/>
      <c r="AJ313" s="71"/>
      <c r="AK313" s="71"/>
      <c r="AL313" s="71"/>
      <c r="AM313" s="71"/>
      <c r="AN313" s="71"/>
      <c r="AO313" s="71"/>
      <c r="AP313" s="71"/>
      <c r="AQ313" s="72"/>
      <c r="AR313" s="71">
        <v>1856</v>
      </c>
      <c r="AS313" s="71">
        <v>898</v>
      </c>
      <c r="AT313" s="71">
        <v>1</v>
      </c>
      <c r="AU313" s="71">
        <v>0</v>
      </c>
      <c r="AV313" s="71">
        <v>0</v>
      </c>
      <c r="AW313" s="71">
        <v>1</v>
      </c>
      <c r="AX313" s="71"/>
      <c r="AY313" s="72"/>
      <c r="AZ313" s="71">
        <v>8903.0049999999992</v>
      </c>
      <c r="BA313" s="71">
        <v>16671.088</v>
      </c>
      <c r="BB313" s="71">
        <v>1950</v>
      </c>
      <c r="BC313" s="71">
        <v>0</v>
      </c>
      <c r="BD313" s="71">
        <v>0</v>
      </c>
      <c r="BE313" s="71">
        <v>828</v>
      </c>
      <c r="BF313" s="71"/>
      <c r="BG313" s="72"/>
      <c r="BH313" s="71">
        <v>0</v>
      </c>
      <c r="BI313" s="71">
        <v>0</v>
      </c>
      <c r="BJ313" s="71">
        <v>22.704999999999998</v>
      </c>
      <c r="BK313" s="71">
        <v>307.66399999999999</v>
      </c>
      <c r="BL313" s="71">
        <v>65.346000000000004</v>
      </c>
      <c r="BM313" s="71">
        <v>0</v>
      </c>
      <c r="BN313" s="72"/>
      <c r="BO313" s="71">
        <v>0</v>
      </c>
      <c r="BP313" s="71">
        <v>0</v>
      </c>
      <c r="BQ313" s="71">
        <v>3</v>
      </c>
      <c r="BR313" s="71">
        <v>3</v>
      </c>
      <c r="BS313" s="71">
        <v>7</v>
      </c>
      <c r="BT313" s="71">
        <v>0</v>
      </c>
      <c r="BU313"/>
      <c r="BV313" s="70">
        <v>395.71499999999997</v>
      </c>
      <c r="BW313" s="70">
        <v>0</v>
      </c>
      <c r="BX313" s="70">
        <v>0</v>
      </c>
      <c r="BY313" s="70">
        <v>0</v>
      </c>
      <c r="BZ313" s="70">
        <v>0</v>
      </c>
      <c r="CA313" s="70">
        <v>0</v>
      </c>
      <c r="CB313" s="70">
        <v>0</v>
      </c>
      <c r="CC313" s="70">
        <v>0</v>
      </c>
      <c r="CD313" s="70">
        <v>0</v>
      </c>
    </row>
    <row r="314" spans="1:82">
      <c r="A314" s="70" t="s">
        <v>2019</v>
      </c>
      <c r="B314" s="70">
        <v>335</v>
      </c>
      <c r="C314" s="70">
        <v>12</v>
      </c>
      <c r="D314" s="70">
        <v>20</v>
      </c>
      <c r="E314" s="70">
        <v>2015</v>
      </c>
      <c r="F314" s="70" t="s">
        <v>182</v>
      </c>
      <c r="G314" s="70" t="s">
        <v>2007</v>
      </c>
      <c r="H314" s="70" t="s">
        <v>2008</v>
      </c>
      <c r="I314" s="148"/>
      <c r="J314" s="71">
        <v>75.398331119353074</v>
      </c>
      <c r="K314" s="71">
        <v>9.9085320417494653</v>
      </c>
      <c r="L314" s="71">
        <v>12.508076876812989</v>
      </c>
      <c r="M314" s="71">
        <v>213.23571851411879</v>
      </c>
      <c r="N314" s="71">
        <v>184.1961239808162</v>
      </c>
      <c r="O314" s="71">
        <v>121.52827242568128</v>
      </c>
      <c r="P314" s="71">
        <v>99.907913791749138</v>
      </c>
      <c r="Q314" s="71">
        <v>8.87098858306911</v>
      </c>
      <c r="R314" s="71">
        <v>5.2406495157975321</v>
      </c>
      <c r="S314" s="71">
        <v>15.907416953683301</v>
      </c>
      <c r="T314" s="72"/>
      <c r="U314" s="71">
        <v>4387208</v>
      </c>
      <c r="V314" s="71">
        <v>3215</v>
      </c>
      <c r="W314" s="71">
        <v>227</v>
      </c>
      <c r="X314" s="71">
        <v>31906</v>
      </c>
      <c r="Y314" s="71">
        <v>49344</v>
      </c>
      <c r="Z314" s="71">
        <v>70607</v>
      </c>
      <c r="AA314" s="71">
        <v>19881</v>
      </c>
      <c r="AB314" s="71">
        <v>122099</v>
      </c>
      <c r="AC314" s="71">
        <v>895803.52380952379</v>
      </c>
      <c r="AD314" s="71">
        <v>15.907416953683301</v>
      </c>
      <c r="AE314" s="72"/>
      <c r="AF314" s="71">
        <v>56934639.085782371</v>
      </c>
      <c r="AG314" s="71">
        <v>6345801.0164735774</v>
      </c>
      <c r="AH314" s="71">
        <v>2515118.3036840581</v>
      </c>
      <c r="AI314" s="71">
        <v>214913986.10138881</v>
      </c>
      <c r="AJ314" s="71">
        <v>201290385.9652355</v>
      </c>
      <c r="AK314" s="71">
        <v>0</v>
      </c>
      <c r="AL314" s="71">
        <v>0</v>
      </c>
      <c r="AM314" s="71">
        <v>16733155.763958691</v>
      </c>
      <c r="AN314" s="71">
        <v>0</v>
      </c>
      <c r="AO314" s="71">
        <v>0</v>
      </c>
      <c r="AP314" s="71">
        <v>498733086.23652303</v>
      </c>
      <c r="AQ314" s="72"/>
      <c r="AR314" s="71">
        <v>1923</v>
      </c>
      <c r="AS314" s="71">
        <v>1089</v>
      </c>
      <c r="AT314" s="71">
        <v>1</v>
      </c>
      <c r="AU314" s="71">
        <v>0</v>
      </c>
      <c r="AV314" s="71">
        <v>0</v>
      </c>
      <c r="AW314" s="71">
        <v>1</v>
      </c>
      <c r="AX314" s="71"/>
      <c r="AY314" s="72"/>
      <c r="AZ314" s="71">
        <v>9353.8310000000001</v>
      </c>
      <c r="BA314" s="71">
        <v>33795.588000000003</v>
      </c>
      <c r="BB314" s="71">
        <v>1950</v>
      </c>
      <c r="BC314" s="71">
        <v>0</v>
      </c>
      <c r="BD314" s="71">
        <v>0</v>
      </c>
      <c r="BE314" s="71">
        <v>828</v>
      </c>
      <c r="BF314" s="71"/>
      <c r="BG314" s="72"/>
      <c r="BH314" s="71">
        <v>0</v>
      </c>
      <c r="BI314" s="71">
        <v>0</v>
      </c>
      <c r="BJ314" s="71">
        <v>22.422000000000001</v>
      </c>
      <c r="BK314" s="71">
        <v>342.23</v>
      </c>
      <c r="BL314" s="71">
        <v>66.689000000000007</v>
      </c>
      <c r="BM314" s="71">
        <v>0</v>
      </c>
      <c r="BN314" s="72"/>
      <c r="BO314" s="71">
        <v>0</v>
      </c>
      <c r="BP314" s="71">
        <v>0</v>
      </c>
      <c r="BQ314" s="71">
        <v>3</v>
      </c>
      <c r="BR314" s="71">
        <v>3</v>
      </c>
      <c r="BS314" s="71">
        <v>7</v>
      </c>
      <c r="BT314" s="71">
        <v>0</v>
      </c>
      <c r="BU314"/>
      <c r="BV314" s="70">
        <v>428.09699999999998</v>
      </c>
      <c r="BW314" s="70">
        <v>0</v>
      </c>
      <c r="BX314" s="70">
        <v>0</v>
      </c>
      <c r="BY314" s="70">
        <v>0</v>
      </c>
      <c r="BZ314" s="70">
        <v>3.2440000000000002</v>
      </c>
      <c r="CA314" s="70">
        <v>0</v>
      </c>
      <c r="CB314" s="70">
        <v>0</v>
      </c>
      <c r="CC314" s="70">
        <v>0</v>
      </c>
      <c r="CD314" s="70">
        <v>0</v>
      </c>
    </row>
    <row r="315" spans="1:82">
      <c r="A315" s="70" t="s">
        <v>2020</v>
      </c>
      <c r="B315" s="70">
        <v>336</v>
      </c>
      <c r="C315" s="70">
        <v>13</v>
      </c>
      <c r="D315" s="70">
        <v>20</v>
      </c>
      <c r="E315" s="70">
        <v>2016</v>
      </c>
      <c r="F315" s="70" t="s">
        <v>155</v>
      </c>
      <c r="G315" s="70" t="s">
        <v>2007</v>
      </c>
      <c r="H315" s="70" t="s">
        <v>2008</v>
      </c>
      <c r="I315" s="148"/>
      <c r="J315" s="71">
        <v>107.51368295454031</v>
      </c>
      <c r="K315" s="71">
        <v>9.4485420222628687</v>
      </c>
      <c r="L315" s="71">
        <v>11.937303743524515</v>
      </c>
      <c r="M315" s="71">
        <v>221.00433903390402</v>
      </c>
      <c r="N315" s="71">
        <v>187.16860108025824</v>
      </c>
      <c r="O315" s="71">
        <v>122.60463398422303</v>
      </c>
      <c r="P315" s="71">
        <v>97.46110327532395</v>
      </c>
      <c r="Q315" s="71">
        <v>8.6659847611324459</v>
      </c>
      <c r="R315" s="71">
        <v>5.4530895387662488</v>
      </c>
      <c r="S315" s="71">
        <v>20.131694288400549</v>
      </c>
      <c r="T315" s="72"/>
      <c r="U315" s="71">
        <v>5168920</v>
      </c>
      <c r="V315" s="71">
        <v>3215</v>
      </c>
      <c r="W315" s="71">
        <v>227</v>
      </c>
      <c r="X315" s="71">
        <v>31906</v>
      </c>
      <c r="Y315" s="71">
        <v>50370</v>
      </c>
      <c r="Z315" s="71">
        <v>72108</v>
      </c>
      <c r="AA315" s="71">
        <v>20059</v>
      </c>
      <c r="AB315" s="71">
        <v>122692</v>
      </c>
      <c r="AC315" s="71">
        <v>931334.01584320352</v>
      </c>
      <c r="AD315" s="71">
        <v>20.131694288400549</v>
      </c>
      <c r="AE315" s="72"/>
      <c r="AF315" s="71">
        <v>89256896.975831091</v>
      </c>
      <c r="AG315" s="71">
        <v>5532220.2476164671</v>
      </c>
      <c r="AH315" s="71">
        <v>1890366.7406730149</v>
      </c>
      <c r="AI315" s="71">
        <v>230706652.37000841</v>
      </c>
      <c r="AJ315" s="71">
        <v>207919295.55039901</v>
      </c>
      <c r="AK315" s="71">
        <v>0</v>
      </c>
      <c r="AL315" s="71">
        <v>0</v>
      </c>
      <c r="AM315" s="71">
        <v>16827487.08399158</v>
      </c>
      <c r="AN315" s="71">
        <v>0</v>
      </c>
      <c r="AO315" s="71">
        <v>0</v>
      </c>
      <c r="AP315" s="71">
        <v>552132918.96851957</v>
      </c>
      <c r="AQ315" s="72"/>
      <c r="AR315" s="71">
        <v>2022</v>
      </c>
      <c r="AS315" s="71">
        <v>1182</v>
      </c>
      <c r="AT315" s="71">
        <v>1</v>
      </c>
      <c r="AU315" s="71">
        <v>0</v>
      </c>
      <c r="AV315" s="71">
        <v>0</v>
      </c>
      <c r="AW315" s="71">
        <v>2</v>
      </c>
      <c r="AX315" s="71"/>
      <c r="AY315" s="72"/>
      <c r="AZ315" s="71">
        <v>10029.602999999999</v>
      </c>
      <c r="BA315" s="71">
        <v>36481.688000000002</v>
      </c>
      <c r="BB315" s="71">
        <v>1950</v>
      </c>
      <c r="BC315" s="71">
        <v>0</v>
      </c>
      <c r="BD315" s="71">
        <v>0</v>
      </c>
      <c r="BE315" s="71">
        <v>1188</v>
      </c>
      <c r="BF315" s="71"/>
      <c r="BG315" s="72"/>
      <c r="BH315" s="71">
        <v>0</v>
      </c>
      <c r="BI315" s="71">
        <v>0</v>
      </c>
      <c r="BJ315" s="71">
        <v>25.181999999999999</v>
      </c>
      <c r="BK315" s="71">
        <v>293.63499999999999</v>
      </c>
      <c r="BL315" s="71">
        <v>93.185000000000002</v>
      </c>
      <c r="BM315" s="71">
        <v>0</v>
      </c>
      <c r="BN315" s="72"/>
      <c r="BO315" s="71">
        <v>0</v>
      </c>
      <c r="BP315" s="71">
        <v>0</v>
      </c>
      <c r="BQ315" s="71">
        <v>3</v>
      </c>
      <c r="BR315" s="71">
        <v>3</v>
      </c>
      <c r="BS315" s="71">
        <v>9</v>
      </c>
      <c r="BT315" s="71">
        <v>0</v>
      </c>
      <c r="BU315"/>
      <c r="BV315" s="70">
        <v>393.43099999999998</v>
      </c>
      <c r="BW315" s="70">
        <v>0</v>
      </c>
      <c r="BX315" s="70">
        <v>18.571000000000002</v>
      </c>
      <c r="BY315" s="70">
        <v>0</v>
      </c>
      <c r="BZ315" s="70">
        <v>0</v>
      </c>
      <c r="CA315" s="70">
        <v>0</v>
      </c>
      <c r="CB315" s="70">
        <v>0</v>
      </c>
      <c r="CC315" s="70">
        <v>0</v>
      </c>
      <c r="CD315" s="70">
        <v>0</v>
      </c>
    </row>
    <row r="316" spans="1:82">
      <c r="A316" s="70" t="s">
        <v>2021</v>
      </c>
      <c r="B316" s="70">
        <v>337</v>
      </c>
      <c r="C316" s="70">
        <v>14</v>
      </c>
      <c r="D316" s="70">
        <v>20</v>
      </c>
      <c r="E316" s="70">
        <v>2017</v>
      </c>
      <c r="F316" s="70" t="s">
        <v>156</v>
      </c>
      <c r="G316" s="70" t="s">
        <v>2007</v>
      </c>
      <c r="H316" s="70" t="s">
        <v>2008</v>
      </c>
      <c r="I316" s="148"/>
      <c r="J316" s="71">
        <v>112.47095121319597</v>
      </c>
      <c r="K316" s="71">
        <v>10.171630279034561</v>
      </c>
      <c r="L316" s="71">
        <v>9.2680151104693955</v>
      </c>
      <c r="M316" s="71">
        <v>221.91614015710354</v>
      </c>
      <c r="N316" s="71">
        <v>195.95720358888454</v>
      </c>
      <c r="O316" s="71">
        <v>122.91380588886992</v>
      </c>
      <c r="P316" s="71">
        <v>97.58722531267874</v>
      </c>
      <c r="Q316" s="71">
        <v>8.4172202469100004</v>
      </c>
      <c r="R316" s="71">
        <v>5.4092908439337348</v>
      </c>
      <c r="S316" s="71">
        <v>18.932100551798353</v>
      </c>
      <c r="T316" s="72"/>
      <c r="U316" s="71">
        <v>5951565</v>
      </c>
      <c r="V316" s="71">
        <v>3215</v>
      </c>
      <c r="W316" s="71">
        <v>227</v>
      </c>
      <c r="X316" s="71">
        <v>31906</v>
      </c>
      <c r="Y316" s="71">
        <v>51276</v>
      </c>
      <c r="Z316" s="71">
        <v>73489</v>
      </c>
      <c r="AA316" s="71">
        <v>20213</v>
      </c>
      <c r="AB316" s="71">
        <v>123234</v>
      </c>
      <c r="AC316" s="71">
        <v>942184.80952380935</v>
      </c>
      <c r="AD316" s="71">
        <v>18.932100551798349</v>
      </c>
      <c r="AE316" s="72"/>
      <c r="AF316" s="71">
        <v>88583571.776871935</v>
      </c>
      <c r="AG316" s="71">
        <v>5984632.0143776424</v>
      </c>
      <c r="AH316" s="71">
        <v>1976320.9616290489</v>
      </c>
      <c r="AI316" s="71">
        <v>236570130.76696599</v>
      </c>
      <c r="AJ316" s="71">
        <v>223372705.72764099</v>
      </c>
      <c r="AK316" s="71">
        <v>0</v>
      </c>
      <c r="AL316" s="71">
        <v>0</v>
      </c>
      <c r="AM316" s="71">
        <v>16928270.35800682</v>
      </c>
      <c r="AN316" s="71">
        <v>0</v>
      </c>
      <c r="AO316" s="71">
        <v>0</v>
      </c>
      <c r="AP316" s="71">
        <v>573415631.60549247</v>
      </c>
      <c r="AQ316" s="72"/>
      <c r="AR316" s="71">
        <v>2088</v>
      </c>
      <c r="AS316" s="71">
        <v>1229</v>
      </c>
      <c r="AT316" s="71">
        <v>1</v>
      </c>
      <c r="AU316" s="71">
        <v>0</v>
      </c>
      <c r="AV316" s="71">
        <v>0</v>
      </c>
      <c r="AW316" s="71">
        <v>2</v>
      </c>
      <c r="AX316" s="71"/>
      <c r="AY316" s="72"/>
      <c r="AZ316" s="71">
        <v>10456.343000000001</v>
      </c>
      <c r="BA316" s="71">
        <v>37991.388000000043</v>
      </c>
      <c r="BB316" s="71">
        <v>1950</v>
      </c>
      <c r="BC316" s="71">
        <v>0</v>
      </c>
      <c r="BD316" s="71">
        <v>0</v>
      </c>
      <c r="BE316" s="71">
        <v>1188</v>
      </c>
      <c r="BF316" s="71"/>
      <c r="BG316" s="72"/>
      <c r="BH316" s="71">
        <v>0</v>
      </c>
      <c r="BI316" s="71">
        <v>0</v>
      </c>
      <c r="BJ316" s="71">
        <v>21.81</v>
      </c>
      <c r="BK316" s="71">
        <v>316.63499999999999</v>
      </c>
      <c r="BL316" s="71">
        <v>87.611999999999995</v>
      </c>
      <c r="BM316" s="71">
        <v>0</v>
      </c>
      <c r="BN316" s="72"/>
      <c r="BO316" s="71">
        <v>0</v>
      </c>
      <c r="BP316" s="71">
        <v>0</v>
      </c>
      <c r="BQ316" s="71">
        <v>3</v>
      </c>
      <c r="BR316" s="71">
        <v>3</v>
      </c>
      <c r="BS316" s="71">
        <v>8</v>
      </c>
      <c r="BT316" s="71">
        <v>0</v>
      </c>
      <c r="BU316"/>
      <c r="BV316" s="70">
        <v>406.935</v>
      </c>
      <c r="BW316" s="70">
        <v>0</v>
      </c>
      <c r="BX316" s="70">
        <v>18.452000000000002</v>
      </c>
      <c r="BY316" s="70">
        <v>1E-3</v>
      </c>
      <c r="BZ316" s="70">
        <v>0.66900000000000004</v>
      </c>
      <c r="CA316" s="70">
        <v>0</v>
      </c>
      <c r="CB316" s="70">
        <v>0</v>
      </c>
      <c r="CC316" s="70">
        <v>0</v>
      </c>
      <c r="CD316" s="70">
        <v>0</v>
      </c>
    </row>
    <row r="317" spans="1:82">
      <c r="A317" s="70" t="s">
        <v>2022</v>
      </c>
      <c r="B317" s="70">
        <v>338</v>
      </c>
      <c r="C317" s="70">
        <v>15</v>
      </c>
      <c r="D317" s="70">
        <v>20</v>
      </c>
      <c r="E317" s="70">
        <v>2018</v>
      </c>
      <c r="F317" s="70" t="s">
        <v>183</v>
      </c>
      <c r="G317" s="70" t="s">
        <v>2007</v>
      </c>
      <c r="H317" s="70" t="s">
        <v>2008</v>
      </c>
      <c r="I317" s="148"/>
      <c r="J317" s="71">
        <v>112.77693284275075</v>
      </c>
      <c r="K317" s="71">
        <v>9.7044987749292879</v>
      </c>
      <c r="L317" s="71">
        <v>8.7246853075774631</v>
      </c>
      <c r="M317" s="71">
        <v>256.76092950835903</v>
      </c>
      <c r="N317" s="71">
        <v>179.48889046347915</v>
      </c>
      <c r="O317" s="71">
        <v>123.7751743000796</v>
      </c>
      <c r="P317" s="71">
        <v>97.844249397194702</v>
      </c>
      <c r="Q317" s="71">
        <v>7.8577021991435698</v>
      </c>
      <c r="R317" s="71">
        <v>4.5774777466791106</v>
      </c>
      <c r="S317" s="71">
        <v>21.934107866532877</v>
      </c>
      <c r="T317" s="72"/>
      <c r="U317" s="71">
        <v>6151273</v>
      </c>
      <c r="V317" s="71">
        <v>3215</v>
      </c>
      <c r="W317" s="71">
        <v>227</v>
      </c>
      <c r="X317" s="71">
        <v>31906</v>
      </c>
      <c r="Y317" s="71">
        <v>52314</v>
      </c>
      <c r="Z317" s="71">
        <v>75421</v>
      </c>
      <c r="AA317" s="71">
        <v>20470</v>
      </c>
      <c r="AB317" s="71">
        <v>123976</v>
      </c>
      <c r="AC317" s="71">
        <v>794175.71428571444</v>
      </c>
      <c r="AD317" s="71">
        <v>21.93410786653288</v>
      </c>
      <c r="AE317" s="72"/>
      <c r="AF317" s="71">
        <v>72212571.041280717</v>
      </c>
      <c r="AG317" s="71">
        <v>5358977.0724227242</v>
      </c>
      <c r="AH317" s="71">
        <v>1825619.185945062</v>
      </c>
      <c r="AI317" s="71">
        <v>277419778.12993342</v>
      </c>
      <c r="AJ317" s="71">
        <v>193208289.18813851</v>
      </c>
      <c r="AK317" s="71">
        <v>0</v>
      </c>
      <c r="AL317" s="71">
        <v>0</v>
      </c>
      <c r="AM317" s="71">
        <v>17065434.101587381</v>
      </c>
      <c r="AN317" s="71">
        <v>0</v>
      </c>
      <c r="AO317" s="71">
        <v>0</v>
      </c>
      <c r="AP317" s="71">
        <v>567090668.7193079</v>
      </c>
      <c r="AQ317" s="72"/>
      <c r="AR317" s="71">
        <v>2225</v>
      </c>
      <c r="AS317" s="71">
        <v>1262</v>
      </c>
      <c r="AT317" s="71">
        <v>1</v>
      </c>
      <c r="AU317" s="71">
        <v>0</v>
      </c>
      <c r="AV317" s="71">
        <v>0</v>
      </c>
      <c r="AW317" s="71">
        <v>2</v>
      </c>
      <c r="AX317" s="71"/>
      <c r="AY317" s="72"/>
      <c r="AZ317" s="71">
        <v>11375.992999999991</v>
      </c>
      <c r="BA317" s="71">
        <v>39292.788</v>
      </c>
      <c r="BB317" s="71">
        <v>1950</v>
      </c>
      <c r="BC317" s="71">
        <v>0</v>
      </c>
      <c r="BD317" s="71">
        <v>0</v>
      </c>
      <c r="BE317" s="71">
        <v>1188</v>
      </c>
      <c r="BF317" s="71"/>
      <c r="BG317" s="72"/>
      <c r="BH317" s="71">
        <v>0</v>
      </c>
      <c r="BI317" s="71">
        <v>0</v>
      </c>
      <c r="BJ317" s="71">
        <v>20.934999999999999</v>
      </c>
      <c r="BK317" s="71">
        <v>318.59899999999999</v>
      </c>
      <c r="BL317" s="71">
        <v>85</v>
      </c>
      <c r="BM317" s="71">
        <v>0</v>
      </c>
      <c r="BN317" s="72"/>
      <c r="BO317" s="71">
        <v>0</v>
      </c>
      <c r="BP317" s="71">
        <v>0</v>
      </c>
      <c r="BQ317" s="71">
        <v>3</v>
      </c>
      <c r="BR317" s="71">
        <v>3</v>
      </c>
      <c r="BS317" s="71">
        <v>8</v>
      </c>
      <c r="BT317" s="71">
        <v>0</v>
      </c>
      <c r="BU317"/>
      <c r="BV317" s="70">
        <v>405.20100000000002</v>
      </c>
      <c r="BW317" s="70">
        <v>0</v>
      </c>
      <c r="BX317" s="70">
        <v>18.655000000000001</v>
      </c>
      <c r="BY317" s="70">
        <v>1E-3</v>
      </c>
      <c r="BZ317" s="70">
        <v>0.67700000000000005</v>
      </c>
      <c r="CA317" s="70">
        <v>0</v>
      </c>
      <c r="CB317" s="70">
        <v>0</v>
      </c>
      <c r="CC317" s="70">
        <v>0</v>
      </c>
      <c r="CD317" s="70">
        <v>0</v>
      </c>
    </row>
    <row r="318" spans="1:82">
      <c r="A318" s="70" t="s">
        <v>2023</v>
      </c>
      <c r="B318" s="70">
        <v>339</v>
      </c>
      <c r="C318" s="70">
        <v>16</v>
      </c>
      <c r="D318" s="70">
        <v>20</v>
      </c>
      <c r="E318" s="70">
        <v>2019</v>
      </c>
      <c r="F318" s="70" t="s">
        <v>158</v>
      </c>
      <c r="G318" s="70" t="s">
        <v>2007</v>
      </c>
      <c r="H318" s="70" t="s">
        <v>2008</v>
      </c>
      <c r="I318" s="148"/>
      <c r="J318" s="71">
        <v>109.79154985230191</v>
      </c>
      <c r="K318" s="71">
        <v>9.0802825791588475</v>
      </c>
      <c r="L318" s="71">
        <v>8.8725118413921056</v>
      </c>
      <c r="M318" s="71">
        <v>211.31749445178201</v>
      </c>
      <c r="N318" s="71">
        <v>180.01829984754031</v>
      </c>
      <c r="O318" s="71">
        <v>122.42938572742891</v>
      </c>
      <c r="P318" s="71">
        <v>99.675360388522066</v>
      </c>
      <c r="Q318" s="71">
        <v>7.6802687937844203</v>
      </c>
      <c r="R318" s="71">
        <v>5.2097316234860465</v>
      </c>
      <c r="S318" s="71">
        <v>21.874627225053647</v>
      </c>
      <c r="T318" s="72"/>
      <c r="U318" s="71">
        <v>6018695</v>
      </c>
      <c r="V318" s="71">
        <v>3215</v>
      </c>
      <c r="W318" s="71">
        <v>227</v>
      </c>
      <c r="X318" s="71">
        <v>31906</v>
      </c>
      <c r="Y318" s="71">
        <v>53438</v>
      </c>
      <c r="Z318" s="71">
        <v>76649</v>
      </c>
      <c r="AA318" s="71">
        <v>20697</v>
      </c>
      <c r="AB318" s="71">
        <v>124457</v>
      </c>
      <c r="AC318" s="71">
        <v>918673.76190476189</v>
      </c>
      <c r="AD318" s="71">
        <v>21.874627225053651</v>
      </c>
      <c r="AE318" s="72"/>
      <c r="AF318" s="71">
        <v>89495594.146500826</v>
      </c>
      <c r="AG318" s="71">
        <v>5209614.9287984958</v>
      </c>
      <c r="AH318" s="71">
        <v>2016882.389082686</v>
      </c>
      <c r="AI318" s="71">
        <v>219049890.10150701</v>
      </c>
      <c r="AJ318" s="71">
        <v>196906800.34744141</v>
      </c>
      <c r="AK318" s="71">
        <v>0</v>
      </c>
      <c r="AL318" s="71">
        <v>0</v>
      </c>
      <c r="AM318" s="71">
        <v>16950106.488205619</v>
      </c>
      <c r="AN318" s="71">
        <v>0</v>
      </c>
      <c r="AO318" s="71">
        <v>0</v>
      </c>
      <c r="AP318" s="71">
        <v>529628888.40153605</v>
      </c>
      <c r="AQ318" s="72"/>
      <c r="AR318" s="71">
        <v>2345</v>
      </c>
      <c r="AS318" s="71">
        <v>1284</v>
      </c>
      <c r="AT318" s="71">
        <v>1</v>
      </c>
      <c r="AU318" s="71">
        <v>0</v>
      </c>
      <c r="AV318" s="71">
        <v>0</v>
      </c>
      <c r="AW318" s="71">
        <v>2</v>
      </c>
      <c r="AX318" s="71"/>
      <c r="AY318" s="72"/>
      <c r="AZ318" s="71">
        <v>12175.525999999991</v>
      </c>
      <c r="BA318" s="71">
        <v>39934.788000000022</v>
      </c>
      <c r="BB318" s="71">
        <v>1950</v>
      </c>
      <c r="BC318" s="71">
        <v>0</v>
      </c>
      <c r="BD318" s="71">
        <v>0</v>
      </c>
      <c r="BE318" s="71">
        <v>360</v>
      </c>
      <c r="BF318" s="71"/>
      <c r="BG318" s="72"/>
      <c r="BH318" s="71">
        <v>0</v>
      </c>
      <c r="BI318" s="71">
        <v>0</v>
      </c>
      <c r="BJ318" s="71">
        <v>16.614000000000001</v>
      </c>
      <c r="BK318" s="71">
        <v>334.99099999999999</v>
      </c>
      <c r="BL318" s="71">
        <v>85.433999999999997</v>
      </c>
      <c r="BM318" s="71">
        <v>0</v>
      </c>
      <c r="BN318" s="72"/>
      <c r="BO318" s="71">
        <v>0</v>
      </c>
      <c r="BP318" s="71">
        <v>0</v>
      </c>
      <c r="BQ318" s="71">
        <v>3</v>
      </c>
      <c r="BR318" s="71">
        <v>3</v>
      </c>
      <c r="BS318" s="71">
        <v>8</v>
      </c>
      <c r="BT318" s="71">
        <v>0</v>
      </c>
      <c r="BU318"/>
      <c r="BV318" s="70">
        <v>417.22899999999998</v>
      </c>
      <c r="BW318" s="70">
        <v>0</v>
      </c>
      <c r="BX318" s="70">
        <v>19.114999999999998</v>
      </c>
      <c r="BY318" s="70">
        <v>1E-3</v>
      </c>
      <c r="BZ318" s="70">
        <v>0.69399999999999995</v>
      </c>
      <c r="CA318" s="70">
        <v>0</v>
      </c>
      <c r="CB318" s="70">
        <v>0</v>
      </c>
      <c r="CC318" s="70">
        <v>0</v>
      </c>
      <c r="CD318" s="70">
        <v>0</v>
      </c>
    </row>
    <row r="319" spans="1:82">
      <c r="A319" s="70" t="s">
        <v>2024</v>
      </c>
      <c r="B319" s="70">
        <v>340</v>
      </c>
      <c r="C319" s="70">
        <v>17</v>
      </c>
      <c r="D319" s="70">
        <v>20</v>
      </c>
      <c r="E319" s="70">
        <v>2020</v>
      </c>
      <c r="F319" s="70" t="s">
        <v>159</v>
      </c>
      <c r="G319" s="70" t="s">
        <v>2007</v>
      </c>
      <c r="H319" s="70" t="s">
        <v>2008</v>
      </c>
      <c r="I319" s="148"/>
      <c r="J319" s="71">
        <v>83.255572226452855</v>
      </c>
      <c r="K319" s="71">
        <v>8.2672163463406658</v>
      </c>
      <c r="L319" s="71">
        <v>8.8908503304467263</v>
      </c>
      <c r="M319" s="71">
        <v>179.12886931927909</v>
      </c>
      <c r="N319" s="71">
        <v>171.09105575547005</v>
      </c>
      <c r="O319" s="71">
        <v>109.23305983790092</v>
      </c>
      <c r="P319" s="71">
        <v>95.725582633268644</v>
      </c>
      <c r="Q319" s="71">
        <v>7.3900191493738197</v>
      </c>
      <c r="R319" s="71">
        <v>4.6662720226351979</v>
      </c>
      <c r="S319" s="71">
        <v>19.650975171703131</v>
      </c>
      <c r="T319" s="72"/>
      <c r="U319" s="71">
        <v>5333254</v>
      </c>
      <c r="V319" s="71">
        <v>3455</v>
      </c>
      <c r="W319" s="71">
        <v>224</v>
      </c>
      <c r="X319" s="71">
        <v>34998</v>
      </c>
      <c r="Y319" s="71">
        <v>54472</v>
      </c>
      <c r="Z319" s="71">
        <v>78055</v>
      </c>
      <c r="AA319" s="71">
        <v>21127</v>
      </c>
      <c r="AB319" s="71">
        <v>125338</v>
      </c>
      <c r="AC319" s="71">
        <v>827188.95238095231</v>
      </c>
      <c r="AD319" s="71">
        <v>19.650975171703131</v>
      </c>
      <c r="AE319" s="72"/>
      <c r="AF319" s="71">
        <v>71027445.317596555</v>
      </c>
      <c r="AG319" s="71">
        <v>4730956.8981247488</v>
      </c>
      <c r="AH319" s="71">
        <v>2228957.9958705585</v>
      </c>
      <c r="AI319" s="71">
        <v>201189482.71168038</v>
      </c>
      <c r="AJ319" s="71">
        <v>210161293.32843211</v>
      </c>
      <c r="AK319" s="71"/>
      <c r="AL319" s="71"/>
      <c r="AM319" s="71">
        <v>16358001.534224151</v>
      </c>
      <c r="AN319" s="71"/>
      <c r="AO319" s="71"/>
      <c r="AP319" s="71">
        <v>505696137.78592849</v>
      </c>
      <c r="AQ319" s="72"/>
      <c r="AR319" s="71">
        <v>2486</v>
      </c>
      <c r="AS319" s="71">
        <v>1296</v>
      </c>
      <c r="AT319" s="71">
        <v>1</v>
      </c>
      <c r="AU319" s="71">
        <v>0</v>
      </c>
      <c r="AV319" s="71">
        <v>0</v>
      </c>
      <c r="AW319" s="71">
        <v>2</v>
      </c>
      <c r="AX319" s="71"/>
      <c r="AY319" s="72"/>
      <c r="AZ319" s="71">
        <v>12952.257999999991</v>
      </c>
      <c r="BA319" s="71">
        <v>40364.487999999939</v>
      </c>
      <c r="BB319" s="71">
        <v>1950</v>
      </c>
      <c r="BC319" s="71">
        <v>0</v>
      </c>
      <c r="BD319" s="71">
        <v>0</v>
      </c>
      <c r="BE319" s="71">
        <v>1188</v>
      </c>
      <c r="BF319" s="71"/>
      <c r="BG319" s="72"/>
      <c r="BH319" s="71">
        <v>0</v>
      </c>
      <c r="BI319" s="71">
        <v>0</v>
      </c>
      <c r="BJ319" s="71">
        <v>17.675999999999998</v>
      </c>
      <c r="BK319" s="71">
        <v>296.24599999999998</v>
      </c>
      <c r="BL319" s="71">
        <v>72.3</v>
      </c>
      <c r="BM319" s="71">
        <v>0</v>
      </c>
      <c r="BN319" s="72"/>
      <c r="BO319" s="71">
        <v>0</v>
      </c>
      <c r="BP319" s="71">
        <v>0</v>
      </c>
      <c r="BQ319" s="71">
        <v>3</v>
      </c>
      <c r="BR319" s="71">
        <v>3</v>
      </c>
      <c r="BS319" s="71">
        <v>8</v>
      </c>
      <c r="BT319" s="71">
        <v>0</v>
      </c>
      <c r="BU319"/>
      <c r="BV319" s="70">
        <v>381.42399999999998</v>
      </c>
      <c r="BW319" s="70">
        <v>0</v>
      </c>
      <c r="BX319" s="70">
        <v>4.1609999999999996</v>
      </c>
      <c r="BY319" s="70">
        <v>1E-3</v>
      </c>
      <c r="BZ319" s="70">
        <v>0.63600000000000001</v>
      </c>
      <c r="CA319" s="70">
        <v>0</v>
      </c>
      <c r="CB319" s="70">
        <v>0</v>
      </c>
      <c r="CC319" s="70">
        <v>0</v>
      </c>
      <c r="CD319" s="70">
        <v>0</v>
      </c>
    </row>
    <row r="320" spans="1:82">
      <c r="A320" s="70" t="s">
        <v>2025</v>
      </c>
      <c r="B320" s="70">
        <v>340</v>
      </c>
      <c r="C320" s="70">
        <v>18</v>
      </c>
      <c r="D320" s="70">
        <v>20</v>
      </c>
      <c r="E320" s="70">
        <v>2021</v>
      </c>
      <c r="F320" s="70" t="s">
        <v>160</v>
      </c>
      <c r="G320" s="70" t="s">
        <v>2007</v>
      </c>
      <c r="H320" s="70" t="s">
        <v>2008</v>
      </c>
      <c r="I320" s="148"/>
      <c r="J320" s="71">
        <v>86.591088396591459</v>
      </c>
      <c r="K320" s="71">
        <v>8.7547444264424268</v>
      </c>
      <c r="L320" s="71">
        <v>9.5840911481026438</v>
      </c>
      <c r="M320" s="71">
        <v>193.89849220749008</v>
      </c>
      <c r="N320" s="71">
        <v>182.85677630397532</v>
      </c>
      <c r="O320" s="71">
        <v>106.83214085266687</v>
      </c>
      <c r="P320" s="71">
        <v>97.374357098515247</v>
      </c>
      <c r="Q320" s="71">
        <v>7.3393177869651103</v>
      </c>
      <c r="R320" s="71">
        <v>4.9281333423912308</v>
      </c>
      <c r="S320" s="71">
        <v>16.72590169669666</v>
      </c>
      <c r="T320" s="72"/>
      <c r="U320" s="71">
        <v>5875315</v>
      </c>
      <c r="V320" s="71">
        <v>3455</v>
      </c>
      <c r="W320" s="71">
        <v>224</v>
      </c>
      <c r="X320" s="71">
        <v>34998</v>
      </c>
      <c r="Y320" s="71">
        <v>55191</v>
      </c>
      <c r="Z320" s="71">
        <v>78603</v>
      </c>
      <c r="AA320" s="71">
        <v>20956</v>
      </c>
      <c r="AB320" s="71">
        <v>125701</v>
      </c>
      <c r="AC320" s="71">
        <v>847503.23809523787</v>
      </c>
      <c r="AD320" s="71">
        <v>16.72590169669666</v>
      </c>
      <c r="AE320" s="72"/>
      <c r="AF320" s="71">
        <v>73165172.621693522</v>
      </c>
      <c r="AG320" s="71">
        <v>5069967.6261353558</v>
      </c>
      <c r="AH320" s="71">
        <v>2356800.7325556944</v>
      </c>
      <c r="AI320" s="71">
        <v>221664794.37259656</v>
      </c>
      <c r="AJ320" s="71">
        <v>220229910.09308961</v>
      </c>
      <c r="AK320" s="71">
        <v>0</v>
      </c>
      <c r="AL320" s="71">
        <v>0</v>
      </c>
      <c r="AM320" s="71">
        <v>16500001.961328635</v>
      </c>
      <c r="AN320" s="71">
        <v>0</v>
      </c>
      <c r="AO320" s="71">
        <v>0</v>
      </c>
      <c r="AP320" s="71">
        <v>538986647.40739942</v>
      </c>
      <c r="AQ320" s="72"/>
      <c r="AR320" s="71">
        <v>2660</v>
      </c>
      <c r="AS320" s="71">
        <v>1295</v>
      </c>
      <c r="AT320" s="71">
        <v>1</v>
      </c>
      <c r="AU320" s="71">
        <v>0</v>
      </c>
      <c r="AV320" s="71">
        <v>0</v>
      </c>
      <c r="AW320" s="71">
        <v>3</v>
      </c>
      <c r="AX320" s="71"/>
      <c r="AY320" s="72"/>
      <c r="AZ320" s="71">
        <v>13902.801999999991</v>
      </c>
      <c r="BA320" s="71">
        <v>40345.487999999939</v>
      </c>
      <c r="BB320" s="71">
        <v>1950</v>
      </c>
      <c r="BC320" s="71">
        <v>0</v>
      </c>
      <c r="BD320" s="71">
        <v>0</v>
      </c>
      <c r="BE320" s="71">
        <v>50188</v>
      </c>
      <c r="BF320" s="71"/>
      <c r="BG320" s="72"/>
      <c r="BH320" s="71">
        <v>0</v>
      </c>
      <c r="BI320" s="71">
        <v>0</v>
      </c>
      <c r="BJ320" s="71">
        <v>19.3</v>
      </c>
      <c r="BK320" s="71">
        <v>316.16199999999998</v>
      </c>
      <c r="BL320" s="71">
        <v>57.683</v>
      </c>
      <c r="BM320" s="71">
        <v>0</v>
      </c>
      <c r="BN320" s="72"/>
      <c r="BO320" s="71">
        <v>0</v>
      </c>
      <c r="BP320" s="71">
        <v>0</v>
      </c>
      <c r="BQ320" s="71">
        <v>3</v>
      </c>
      <c r="BR320" s="71">
        <v>3</v>
      </c>
      <c r="BS320" s="71">
        <v>8</v>
      </c>
      <c r="BT320" s="71">
        <v>0</v>
      </c>
      <c r="BU320"/>
      <c r="BV320" s="70">
        <v>393.14499999999998</v>
      </c>
      <c r="BW320" s="70">
        <v>0</v>
      </c>
      <c r="BX320" s="70">
        <v>0</v>
      </c>
      <c r="BY320" s="70">
        <v>0</v>
      </c>
      <c r="BZ320" s="70">
        <v>0</v>
      </c>
      <c r="CA320" s="70">
        <v>0</v>
      </c>
      <c r="CB320" s="70">
        <v>0</v>
      </c>
      <c r="CC320" s="70">
        <v>0</v>
      </c>
      <c r="CD320" s="70">
        <v>0</v>
      </c>
    </row>
    <row r="321" spans="1:82">
      <c r="A321" s="70" t="s">
        <v>2026</v>
      </c>
      <c r="B321" s="70">
        <v>340</v>
      </c>
      <c r="C321" s="70">
        <v>19</v>
      </c>
      <c r="D321" s="70">
        <v>20</v>
      </c>
      <c r="E321" s="70">
        <v>2022</v>
      </c>
      <c r="F321" s="70" t="s">
        <v>161</v>
      </c>
      <c r="G321" s="70" t="s">
        <v>2007</v>
      </c>
      <c r="H321" s="70" t="s">
        <v>2008</v>
      </c>
      <c r="I321" s="148"/>
      <c r="J321" s="71">
        <v>94.582005349282213</v>
      </c>
      <c r="K321" s="71">
        <v>9.5325765406209015</v>
      </c>
      <c r="L321" s="71">
        <v>7.811379056718085</v>
      </c>
      <c r="M321" s="71">
        <v>221.84146206669078</v>
      </c>
      <c r="N321" s="71">
        <v>184.7834294393603</v>
      </c>
      <c r="O321" s="71">
        <v>113.7810728673695</v>
      </c>
      <c r="P321" s="71">
        <v>96.630794320054918</v>
      </c>
      <c r="Q321" s="71">
        <v>7.4160106701449262</v>
      </c>
      <c r="R321" s="71">
        <v>7.2147946194335635</v>
      </c>
      <c r="S321" s="71">
        <v>17.027325196665061</v>
      </c>
      <c r="T321" s="72"/>
      <c r="U321" s="71">
        <v>6500980</v>
      </c>
      <c r="V321" s="71">
        <v>3455</v>
      </c>
      <c r="W321" s="71">
        <v>224</v>
      </c>
      <c r="X321" s="71">
        <v>34998</v>
      </c>
      <c r="Y321" s="71">
        <v>56140</v>
      </c>
      <c r="Z321" s="71">
        <v>79539</v>
      </c>
      <c r="AA321" s="71">
        <v>21113</v>
      </c>
      <c r="AB321" s="71">
        <v>125973</v>
      </c>
      <c r="AC321" s="71">
        <v>1256329.0952380951</v>
      </c>
      <c r="AD321" s="71">
        <v>17.027325196665061</v>
      </c>
      <c r="AE321" s="72"/>
      <c r="AF321" s="71">
        <v>78106579.125301287</v>
      </c>
      <c r="AG321" s="71">
        <v>5748744.7307022214</v>
      </c>
      <c r="AH321" s="71">
        <v>2210269.9312516609</v>
      </c>
      <c r="AI321" s="71">
        <v>247899062.29293668</v>
      </c>
      <c r="AJ321" s="71">
        <v>228259568.80272552</v>
      </c>
      <c r="AK321" s="71">
        <v>0</v>
      </c>
      <c r="AL321" s="71">
        <v>0</v>
      </c>
      <c r="AM321" s="71">
        <v>16266552.658347568</v>
      </c>
      <c r="AN321" s="71">
        <v>0</v>
      </c>
      <c r="AO321" s="71">
        <v>0</v>
      </c>
      <c r="AP321" s="71">
        <v>578490777.54126501</v>
      </c>
      <c r="AQ321" s="72"/>
      <c r="AR321" s="71">
        <v>2819</v>
      </c>
      <c r="AS321" s="71">
        <v>1296</v>
      </c>
      <c r="AT321" s="71">
        <v>1</v>
      </c>
      <c r="AU321" s="71">
        <v>0</v>
      </c>
      <c r="AV321" s="71">
        <v>0</v>
      </c>
      <c r="AW321" s="71">
        <v>3</v>
      </c>
      <c r="AX321" s="71"/>
      <c r="AY321" s="72"/>
      <c r="AZ321" s="71">
        <v>14872.389999999978</v>
      </c>
      <c r="BA321" s="71">
        <v>40560.087999999945</v>
      </c>
      <c r="BB321" s="71">
        <v>1950</v>
      </c>
      <c r="BC321" s="71">
        <v>0</v>
      </c>
      <c r="BD321" s="71">
        <v>0</v>
      </c>
      <c r="BE321" s="71">
        <v>50188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2027</v>
      </c>
      <c r="B322" s="70">
        <v>340</v>
      </c>
      <c r="C322" s="70">
        <v>20</v>
      </c>
      <c r="D322" s="70">
        <v>20</v>
      </c>
      <c r="E322" s="70">
        <v>2023</v>
      </c>
      <c r="F322" s="70" t="s">
        <v>1539</v>
      </c>
      <c r="G322" s="70" t="s">
        <v>2007</v>
      </c>
      <c r="H322" s="70" t="s">
        <v>2008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3031</v>
      </c>
      <c r="AS322" s="71">
        <v>1297</v>
      </c>
      <c r="AT322" s="71">
        <v>1</v>
      </c>
      <c r="AU322" s="71">
        <v>0</v>
      </c>
      <c r="AV322" s="71">
        <v>0</v>
      </c>
      <c r="AW322" s="71">
        <v>3</v>
      </c>
      <c r="AX322" s="71"/>
      <c r="AY322" s="72"/>
      <c r="AZ322" s="71">
        <v>16230.589999999971</v>
      </c>
      <c r="BA322" s="71">
        <v>40565.087999999938</v>
      </c>
      <c r="BB322" s="71">
        <v>1950</v>
      </c>
      <c r="BC322" s="71">
        <v>0</v>
      </c>
      <c r="BD322" s="71">
        <v>0</v>
      </c>
      <c r="BE322" s="71">
        <v>50188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2028</v>
      </c>
      <c r="B323" s="70">
        <v>340</v>
      </c>
      <c r="C323" s="70">
        <v>21</v>
      </c>
      <c r="D323" s="70">
        <v>20</v>
      </c>
      <c r="E323" s="70">
        <v>2024</v>
      </c>
      <c r="F323" s="70" t="s">
        <v>1558</v>
      </c>
      <c r="G323" s="70" t="s">
        <v>2007</v>
      </c>
      <c r="H323" s="70" t="s">
        <v>2008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2029</v>
      </c>
      <c r="B324" s="70">
        <v>239</v>
      </c>
      <c r="C324" s="70">
        <v>1</v>
      </c>
      <c r="D324" s="70">
        <v>15</v>
      </c>
      <c r="E324" s="70">
        <v>1990</v>
      </c>
      <c r="F324" s="70" t="s">
        <v>787</v>
      </c>
      <c r="G324" s="70" t="s">
        <v>2030</v>
      </c>
      <c r="H324" s="70" t="s">
        <v>2031</v>
      </c>
      <c r="I324" s="148"/>
      <c r="J324" s="71">
        <v>588.44395854365132</v>
      </c>
      <c r="K324" s="71">
        <v>23.728600228046179</v>
      </c>
      <c r="L324" s="71">
        <v>19.452119856016669</v>
      </c>
      <c r="M324" s="71">
        <v>124.4992549087887</v>
      </c>
      <c r="N324" s="71">
        <v>107.4587217910194</v>
      </c>
      <c r="O324" s="71">
        <v>108.2852753219935</v>
      </c>
      <c r="P324" s="71">
        <v>123.7505238218922</v>
      </c>
      <c r="Q324" s="71">
        <v>8.6017350319397607</v>
      </c>
      <c r="R324" s="71">
        <v>0</v>
      </c>
      <c r="S324" s="71">
        <v>8.8483620582055895</v>
      </c>
      <c r="T324" s="72"/>
      <c r="U324" s="71">
        <v>15552300</v>
      </c>
      <c r="V324" s="71">
        <v>5765</v>
      </c>
      <c r="W324" s="71">
        <v>180</v>
      </c>
      <c r="X324" s="71">
        <v>44676</v>
      </c>
      <c r="Y324" s="71">
        <v>47115</v>
      </c>
      <c r="Z324" s="71">
        <v>44539</v>
      </c>
      <c r="AA324" s="71">
        <v>30048</v>
      </c>
      <c r="AB324" s="71">
        <v>139663</v>
      </c>
      <c r="AC324" s="71">
        <v>0</v>
      </c>
      <c r="AD324" s="71">
        <v>8.8483620582055895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2032</v>
      </c>
      <c r="B325" s="70">
        <v>240</v>
      </c>
      <c r="C325" s="70">
        <v>2</v>
      </c>
      <c r="D325" s="70">
        <v>15</v>
      </c>
      <c r="E325" s="70">
        <v>2005</v>
      </c>
      <c r="F325" s="70" t="s">
        <v>789</v>
      </c>
      <c r="G325" s="70" t="s">
        <v>2030</v>
      </c>
      <c r="H325" s="70" t="s">
        <v>2031</v>
      </c>
      <c r="I325" s="148"/>
      <c r="J325" s="71">
        <v>462.84346795177481</v>
      </c>
      <c r="K325" s="71">
        <v>8.8447354023299241</v>
      </c>
      <c r="L325" s="71">
        <v>6.0916289827346741</v>
      </c>
      <c r="M325" s="71">
        <v>178.64252855857359</v>
      </c>
      <c r="N325" s="71">
        <v>154.55572542949969</v>
      </c>
      <c r="O325" s="71">
        <v>157.53224265529909</v>
      </c>
      <c r="P325" s="71">
        <v>121.5478256526952</v>
      </c>
      <c r="Q325" s="71">
        <v>7.8923386402971003</v>
      </c>
      <c r="R325" s="71">
        <v>0</v>
      </c>
      <c r="S325" s="71">
        <v>18.074960826740369</v>
      </c>
      <c r="T325" s="72"/>
      <c r="U325" s="71">
        <v>17853591</v>
      </c>
      <c r="V325" s="71">
        <v>4257</v>
      </c>
      <c r="W325" s="71">
        <v>85</v>
      </c>
      <c r="X325" s="71">
        <v>39629</v>
      </c>
      <c r="Y325" s="71">
        <v>56191</v>
      </c>
      <c r="Z325" s="71">
        <v>74980</v>
      </c>
      <c r="AA325" s="71">
        <v>24171</v>
      </c>
      <c r="AB325" s="71">
        <v>133963</v>
      </c>
      <c r="AC325" s="71">
        <v>0</v>
      </c>
      <c r="AD325" s="71">
        <v>18.074960826740369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2033</v>
      </c>
      <c r="B326" s="70">
        <v>241</v>
      </c>
      <c r="C326" s="70">
        <v>3</v>
      </c>
      <c r="D326" s="70">
        <v>15</v>
      </c>
      <c r="E326" s="70">
        <v>2006</v>
      </c>
      <c r="F326" s="70" t="s">
        <v>790</v>
      </c>
      <c r="G326" s="70" t="s">
        <v>2030</v>
      </c>
      <c r="H326" s="70" t="s">
        <v>2031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2034</v>
      </c>
      <c r="B327" s="70">
        <v>242</v>
      </c>
      <c r="C327" s="70">
        <v>4</v>
      </c>
      <c r="D327" s="70">
        <v>15</v>
      </c>
      <c r="E327" s="70">
        <v>2007</v>
      </c>
      <c r="F327" s="70" t="s">
        <v>791</v>
      </c>
      <c r="G327" s="70" t="s">
        <v>2030</v>
      </c>
      <c r="H327" s="70" t="s">
        <v>2031</v>
      </c>
      <c r="I327" s="148"/>
      <c r="J327" s="71">
        <v>336.72092314926431</v>
      </c>
      <c r="K327" s="71">
        <v>9.0517486278683492</v>
      </c>
      <c r="L327" s="71">
        <v>7.1819936973381537</v>
      </c>
      <c r="M327" s="71">
        <v>175.57558969258409</v>
      </c>
      <c r="N327" s="71">
        <v>154.5461904514496</v>
      </c>
      <c r="O327" s="71">
        <v>152.87051948770309</v>
      </c>
      <c r="P327" s="71">
        <v>119.5278785129469</v>
      </c>
      <c r="Q327" s="71">
        <v>8.2531770494598398</v>
      </c>
      <c r="R327" s="71">
        <v>0</v>
      </c>
      <c r="S327" s="71">
        <v>18.438173960229211</v>
      </c>
      <c r="T327" s="72"/>
      <c r="U327" s="71">
        <v>14385714</v>
      </c>
      <c r="V327" s="71">
        <v>4051</v>
      </c>
      <c r="W327" s="71">
        <v>101</v>
      </c>
      <c r="X327" s="71">
        <v>46396</v>
      </c>
      <c r="Y327" s="71">
        <v>56914</v>
      </c>
      <c r="Z327" s="71">
        <v>75639</v>
      </c>
      <c r="AA327" s="71">
        <v>23407</v>
      </c>
      <c r="AB327" s="71">
        <v>132680</v>
      </c>
      <c r="AC327" s="71">
        <v>0</v>
      </c>
      <c r="AD327" s="71">
        <v>18.438173960229211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2035</v>
      </c>
      <c r="B328" s="70">
        <v>243</v>
      </c>
      <c r="C328" s="70">
        <v>5</v>
      </c>
      <c r="D328" s="70">
        <v>15</v>
      </c>
      <c r="E328" s="70">
        <v>2008</v>
      </c>
      <c r="F328" s="70" t="s">
        <v>792</v>
      </c>
      <c r="G328" s="70" t="s">
        <v>2030</v>
      </c>
      <c r="H328" s="70" t="s">
        <v>2031</v>
      </c>
      <c r="I328" s="148"/>
      <c r="J328" s="71">
        <v>364.2305861790972</v>
      </c>
      <c r="K328" s="71">
        <v>7.0695949553314552</v>
      </c>
      <c r="L328" s="71">
        <v>6.2360669122652563</v>
      </c>
      <c r="M328" s="71">
        <v>183.73839405157059</v>
      </c>
      <c r="N328" s="71">
        <v>145.91221682556551</v>
      </c>
      <c r="O328" s="71">
        <v>148.43478251375379</v>
      </c>
      <c r="P328" s="71">
        <v>116.6882974507888</v>
      </c>
      <c r="Q328" s="71">
        <v>8.0914758592489893</v>
      </c>
      <c r="R328" s="71">
        <v>0</v>
      </c>
      <c r="S328" s="71">
        <v>17.837371550247781</v>
      </c>
      <c r="T328" s="72"/>
      <c r="U328" s="71">
        <v>16073609</v>
      </c>
      <c r="V328" s="71">
        <v>4051</v>
      </c>
      <c r="W328" s="71">
        <v>101</v>
      </c>
      <c r="X328" s="71">
        <v>46396</v>
      </c>
      <c r="Y328" s="71">
        <v>57407</v>
      </c>
      <c r="Z328" s="71">
        <v>76022</v>
      </c>
      <c r="AA328" s="71">
        <v>22877</v>
      </c>
      <c r="AB328" s="71">
        <v>132220</v>
      </c>
      <c r="AC328" s="71">
        <v>0</v>
      </c>
      <c r="AD328" s="71">
        <v>17.837371550247781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2036</v>
      </c>
      <c r="B329" s="70">
        <v>244</v>
      </c>
      <c r="C329" s="70">
        <v>6</v>
      </c>
      <c r="D329" s="70">
        <v>15</v>
      </c>
      <c r="E329" s="70">
        <v>2009</v>
      </c>
      <c r="F329" s="70" t="s">
        <v>176</v>
      </c>
      <c r="G329" s="1064" t="s">
        <v>2030</v>
      </c>
      <c r="H329" s="70" t="s">
        <v>2031</v>
      </c>
      <c r="I329" s="148"/>
      <c r="J329" s="71">
        <v>306.63093454517838</v>
      </c>
      <c r="K329" s="71">
        <v>5.5273522971552431</v>
      </c>
      <c r="L329" s="71">
        <v>7.211693403929222</v>
      </c>
      <c r="M329" s="71">
        <v>187.69854219880321</v>
      </c>
      <c r="N329" s="71">
        <v>142.77657578469231</v>
      </c>
      <c r="O329" s="71">
        <v>151.27261187819559</v>
      </c>
      <c r="P329" s="71">
        <v>111.2785287050539</v>
      </c>
      <c r="Q329" s="71">
        <v>7.6758382827377201</v>
      </c>
      <c r="R329" s="71">
        <v>0</v>
      </c>
      <c r="S329" s="71">
        <v>15.63810280057792</v>
      </c>
      <c r="T329" s="72"/>
      <c r="U329" s="71">
        <v>13847877</v>
      </c>
      <c r="V329" s="71">
        <v>3984</v>
      </c>
      <c r="W329" s="71">
        <v>170</v>
      </c>
      <c r="X329" s="71">
        <v>49979</v>
      </c>
      <c r="Y329" s="71">
        <v>57749</v>
      </c>
      <c r="Z329" s="71">
        <v>76472</v>
      </c>
      <c r="AA329" s="71">
        <v>22397</v>
      </c>
      <c r="AB329" s="71">
        <v>131667</v>
      </c>
      <c r="AC329" s="71">
        <v>0</v>
      </c>
      <c r="AD329" s="71">
        <v>15.63810280057792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32.201000000000001</v>
      </c>
      <c r="BK329" s="71">
        <v>0</v>
      </c>
      <c r="BL329" s="71">
        <v>30.966000000000005</v>
      </c>
      <c r="BM329" s="71">
        <v>0</v>
      </c>
      <c r="BN329" s="72"/>
      <c r="BO329" s="71">
        <v>0</v>
      </c>
      <c r="BP329" s="71">
        <v>0</v>
      </c>
      <c r="BQ329" s="71">
        <v>6</v>
      </c>
      <c r="BR329" s="71">
        <v>0</v>
      </c>
      <c r="BS329" s="71">
        <v>6</v>
      </c>
      <c r="BT329" s="71">
        <v>0</v>
      </c>
      <c r="BU329"/>
      <c r="BV329" s="70">
        <v>63.167000000000002</v>
      </c>
      <c r="BW329" s="70">
        <v>0</v>
      </c>
      <c r="BX329" s="70">
        <v>0</v>
      </c>
      <c r="BY329" s="70">
        <v>0</v>
      </c>
      <c r="BZ329" s="70">
        <v>0</v>
      </c>
      <c r="CA329" s="70">
        <v>0</v>
      </c>
      <c r="CB329" s="70">
        <v>0</v>
      </c>
      <c r="CC329" s="70">
        <v>0</v>
      </c>
      <c r="CD329" s="70">
        <v>0</v>
      </c>
    </row>
    <row r="330" spans="1:82">
      <c r="A330" s="70" t="s">
        <v>2037</v>
      </c>
      <c r="B330" s="70">
        <v>245</v>
      </c>
      <c r="C330" s="70">
        <v>7</v>
      </c>
      <c r="D330" s="70">
        <v>15</v>
      </c>
      <c r="E330" s="70">
        <v>2010</v>
      </c>
      <c r="F330" s="70" t="s">
        <v>177</v>
      </c>
      <c r="G330" s="1064" t="s">
        <v>2030</v>
      </c>
      <c r="H330" s="70" t="s">
        <v>2031</v>
      </c>
      <c r="I330" s="148"/>
      <c r="J330" s="71">
        <v>341.58879612180192</v>
      </c>
      <c r="K330" s="71">
        <v>6.1934247383903953</v>
      </c>
      <c r="L330" s="71">
        <v>6.8143540116243022</v>
      </c>
      <c r="M330" s="71">
        <v>197.4270707527233</v>
      </c>
      <c r="N330" s="71">
        <v>145.75691793040869</v>
      </c>
      <c r="O330" s="71">
        <v>151.79370610511231</v>
      </c>
      <c r="P330" s="71">
        <v>112.2331382943206</v>
      </c>
      <c r="Q330" s="71">
        <v>7.9835933397313203</v>
      </c>
      <c r="R330" s="71">
        <v>0</v>
      </c>
      <c r="S330" s="71">
        <v>16.79422797842739</v>
      </c>
      <c r="T330" s="72"/>
      <c r="U330" s="71">
        <v>14240908</v>
      </c>
      <c r="V330" s="71">
        <v>3984</v>
      </c>
      <c r="W330" s="71">
        <v>170</v>
      </c>
      <c r="X330" s="71">
        <v>49979</v>
      </c>
      <c r="Y330" s="71">
        <v>58147</v>
      </c>
      <c r="Z330" s="71">
        <v>77092</v>
      </c>
      <c r="AA330" s="71">
        <v>22025</v>
      </c>
      <c r="AB330" s="71">
        <v>131225</v>
      </c>
      <c r="AC330" s="71">
        <v>0</v>
      </c>
      <c r="AD330" s="71">
        <v>16.79422797842739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34.046999999999997</v>
      </c>
      <c r="BK330" s="71">
        <v>0</v>
      </c>
      <c r="BL330" s="71">
        <v>28.332000000000001</v>
      </c>
      <c r="BM330" s="71">
        <v>0</v>
      </c>
      <c r="BN330" s="72"/>
      <c r="BO330" s="71">
        <v>0</v>
      </c>
      <c r="BP330" s="71">
        <v>0</v>
      </c>
      <c r="BQ330" s="71">
        <v>7</v>
      </c>
      <c r="BR330" s="71">
        <v>0</v>
      </c>
      <c r="BS330" s="71">
        <v>5</v>
      </c>
      <c r="BT330" s="71">
        <v>0</v>
      </c>
      <c r="BU330"/>
      <c r="BV330" s="70">
        <v>62.378999999999998</v>
      </c>
      <c r="BW330" s="70">
        <v>0</v>
      </c>
      <c r="BX330" s="70">
        <v>0</v>
      </c>
      <c r="BY330" s="70">
        <v>0</v>
      </c>
      <c r="BZ330" s="70">
        <v>0</v>
      </c>
      <c r="CA330" s="70">
        <v>0</v>
      </c>
      <c r="CB330" s="70">
        <v>0</v>
      </c>
      <c r="CC330" s="70">
        <v>0</v>
      </c>
      <c r="CD330" s="70">
        <v>0</v>
      </c>
    </row>
    <row r="331" spans="1:82">
      <c r="A331" s="70" t="s">
        <v>2038</v>
      </c>
      <c r="B331" s="70">
        <v>246</v>
      </c>
      <c r="C331" s="70">
        <v>8</v>
      </c>
      <c r="D331" s="70">
        <v>15</v>
      </c>
      <c r="E331" s="70">
        <v>2011</v>
      </c>
      <c r="F331" s="70" t="s">
        <v>178</v>
      </c>
      <c r="G331" s="70" t="s">
        <v>2030</v>
      </c>
      <c r="H331" s="70" t="s">
        <v>2031</v>
      </c>
      <c r="I331" s="148"/>
      <c r="J331" s="71">
        <v>255.34272818514179</v>
      </c>
      <c r="K331" s="71">
        <v>10.03968229369368</v>
      </c>
      <c r="L331" s="71">
        <v>7.6631690480379904</v>
      </c>
      <c r="M331" s="71">
        <v>238.90877598890859</v>
      </c>
      <c r="N331" s="71">
        <v>179.03627312941299</v>
      </c>
      <c r="O331" s="71">
        <v>150.30244945714904</v>
      </c>
      <c r="P331" s="71">
        <v>107.6734919253456</v>
      </c>
      <c r="Q331" s="71">
        <v>9.1610513911314602</v>
      </c>
      <c r="R331" s="71">
        <v>0</v>
      </c>
      <c r="S331" s="71">
        <v>16.678624552265791</v>
      </c>
      <c r="T331" s="72"/>
      <c r="U331" s="71">
        <v>10052042</v>
      </c>
      <c r="V331" s="71">
        <v>3984</v>
      </c>
      <c r="W331" s="71">
        <v>170</v>
      </c>
      <c r="X331" s="71">
        <v>49979</v>
      </c>
      <c r="Y331" s="71">
        <v>58536</v>
      </c>
      <c r="Z331" s="71">
        <v>77993</v>
      </c>
      <c r="AA331" s="71">
        <v>21759</v>
      </c>
      <c r="AB331" s="71">
        <v>130542</v>
      </c>
      <c r="AC331" s="71">
        <v>0</v>
      </c>
      <c r="AD331" s="71">
        <v>16.678624552265791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45.673000000000002</v>
      </c>
      <c r="BK331" s="71">
        <v>0</v>
      </c>
      <c r="BL331" s="71">
        <v>28.218</v>
      </c>
      <c r="BM331" s="71">
        <v>0</v>
      </c>
      <c r="BN331" s="72"/>
      <c r="BO331" s="71">
        <v>0</v>
      </c>
      <c r="BP331" s="71">
        <v>0</v>
      </c>
      <c r="BQ331" s="71">
        <v>9</v>
      </c>
      <c r="BR331" s="71">
        <v>0</v>
      </c>
      <c r="BS331" s="71">
        <v>5</v>
      </c>
      <c r="BT331" s="71">
        <v>0</v>
      </c>
      <c r="BU331"/>
      <c r="BV331" s="70">
        <v>73.891000000000005</v>
      </c>
      <c r="BW331" s="70">
        <v>0</v>
      </c>
      <c r="BX331" s="70">
        <v>0</v>
      </c>
      <c r="BY331" s="70">
        <v>0</v>
      </c>
      <c r="BZ331" s="70">
        <v>0</v>
      </c>
      <c r="CA331" s="70">
        <v>0</v>
      </c>
      <c r="CB331" s="70">
        <v>0</v>
      </c>
      <c r="CC331" s="70">
        <v>0</v>
      </c>
      <c r="CD331" s="70">
        <v>0</v>
      </c>
    </row>
    <row r="332" spans="1:82">
      <c r="A332" s="70" t="s">
        <v>2039</v>
      </c>
      <c r="B332" s="70">
        <v>247</v>
      </c>
      <c r="C332" s="70">
        <v>9</v>
      </c>
      <c r="D332" s="70">
        <v>15</v>
      </c>
      <c r="E332" s="70">
        <v>2012</v>
      </c>
      <c r="F332" s="70" t="s">
        <v>179</v>
      </c>
      <c r="G332" s="70" t="s">
        <v>2030</v>
      </c>
      <c r="H332" s="70" t="s">
        <v>2031</v>
      </c>
      <c r="I332" s="148"/>
      <c r="J332" s="71">
        <v>358.61412631419557</v>
      </c>
      <c r="K332" s="71">
        <v>9.3785750341418765</v>
      </c>
      <c r="L332" s="71">
        <v>7.8436687966716194</v>
      </c>
      <c r="M332" s="71">
        <v>265.04307446758469</v>
      </c>
      <c r="N332" s="71">
        <v>210.9437761788345</v>
      </c>
      <c r="O332" s="71">
        <v>151.3586046224701</v>
      </c>
      <c r="P332" s="71">
        <v>106.09639143573821</v>
      </c>
      <c r="Q332" s="71">
        <v>10.036024588286001</v>
      </c>
      <c r="R332" s="71">
        <v>0</v>
      </c>
      <c r="S332" s="71">
        <v>18.60891106922595</v>
      </c>
      <c r="T332" s="72"/>
      <c r="U332" s="71">
        <v>13581049</v>
      </c>
      <c r="V332" s="71">
        <v>3984</v>
      </c>
      <c r="W332" s="71">
        <v>170</v>
      </c>
      <c r="X332" s="71">
        <v>49979</v>
      </c>
      <c r="Y332" s="71">
        <v>59669</v>
      </c>
      <c r="Z332" s="71">
        <v>79164</v>
      </c>
      <c r="AA332" s="71">
        <v>21319</v>
      </c>
      <c r="AB332" s="71">
        <v>131627</v>
      </c>
      <c r="AC332" s="71">
        <v>0</v>
      </c>
      <c r="AD332" s="71">
        <v>18.60891106922595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43.198</v>
      </c>
      <c r="BK332" s="71">
        <v>0</v>
      </c>
      <c r="BL332" s="71">
        <v>33.001999999999995</v>
      </c>
      <c r="BM332" s="71">
        <v>0</v>
      </c>
      <c r="BN332" s="72"/>
      <c r="BO332" s="71">
        <v>0</v>
      </c>
      <c r="BP332" s="71">
        <v>0</v>
      </c>
      <c r="BQ332" s="71">
        <v>8</v>
      </c>
      <c r="BR332" s="71">
        <v>0</v>
      </c>
      <c r="BS332" s="71">
        <v>5</v>
      </c>
      <c r="BT332" s="71">
        <v>0</v>
      </c>
      <c r="BU332"/>
      <c r="BV332" s="70">
        <v>76.2</v>
      </c>
      <c r="BW332" s="70">
        <v>0</v>
      </c>
      <c r="BX332" s="70">
        <v>0</v>
      </c>
      <c r="BY332" s="70">
        <v>0</v>
      </c>
      <c r="BZ332" s="70">
        <v>0</v>
      </c>
      <c r="CA332" s="70">
        <v>0</v>
      </c>
      <c r="CB332" s="70">
        <v>0</v>
      </c>
      <c r="CC332" s="70">
        <v>0</v>
      </c>
      <c r="CD332" s="70">
        <v>0</v>
      </c>
    </row>
    <row r="333" spans="1:82">
      <c r="A333" s="70" t="s">
        <v>2040</v>
      </c>
      <c r="B333" s="70">
        <v>248</v>
      </c>
      <c r="C333" s="70">
        <v>10</v>
      </c>
      <c r="D333" s="70">
        <v>15</v>
      </c>
      <c r="E333" s="70">
        <v>2013</v>
      </c>
      <c r="F333" s="70" t="s">
        <v>180</v>
      </c>
      <c r="G333" s="70" t="s">
        <v>2030</v>
      </c>
      <c r="H333" s="70" t="s">
        <v>2031</v>
      </c>
      <c r="I333" s="148"/>
      <c r="J333" s="71">
        <v>413.01085932962729</v>
      </c>
      <c r="K333" s="71">
        <v>7.8107169079305718</v>
      </c>
      <c r="L333" s="71">
        <v>7.537702870283236</v>
      </c>
      <c r="M333" s="71">
        <v>262.5904817544972</v>
      </c>
      <c r="N333" s="71">
        <v>202.80384438145489</v>
      </c>
      <c r="O333" s="71">
        <v>147.08950817735175</v>
      </c>
      <c r="P333" s="71">
        <v>105.09746151050956</v>
      </c>
      <c r="Q333" s="71">
        <v>10.1736382774193</v>
      </c>
      <c r="R333" s="71">
        <v>0</v>
      </c>
      <c r="S333" s="71">
        <v>16.901557236380611</v>
      </c>
      <c r="T333" s="72"/>
      <c r="U333" s="71">
        <v>15710597</v>
      </c>
      <c r="V333" s="71">
        <v>3984</v>
      </c>
      <c r="W333" s="71">
        <v>170</v>
      </c>
      <c r="X333" s="71">
        <v>49979</v>
      </c>
      <c r="Y333" s="71">
        <v>60199</v>
      </c>
      <c r="Z333" s="71">
        <v>80366</v>
      </c>
      <c r="AA333" s="71">
        <v>21039</v>
      </c>
      <c r="AB333" s="71">
        <v>131519</v>
      </c>
      <c r="AC333" s="71">
        <v>0</v>
      </c>
      <c r="AD333" s="71">
        <v>16.901557236380611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63.027000000000001</v>
      </c>
      <c r="BK333" s="71">
        <v>0</v>
      </c>
      <c r="BL333" s="71">
        <v>37.311999999999998</v>
      </c>
      <c r="BM333" s="71">
        <v>0</v>
      </c>
      <c r="BN333" s="72"/>
      <c r="BO333" s="71">
        <v>0</v>
      </c>
      <c r="BP333" s="71">
        <v>0</v>
      </c>
      <c r="BQ333" s="71">
        <v>9</v>
      </c>
      <c r="BR333" s="71">
        <v>0</v>
      </c>
      <c r="BS333" s="71">
        <v>5</v>
      </c>
      <c r="BT333" s="71">
        <v>0</v>
      </c>
      <c r="BU333"/>
      <c r="BV333" s="70">
        <v>100.339</v>
      </c>
      <c r="BW333" s="70">
        <v>0</v>
      </c>
      <c r="BX333" s="70">
        <v>0</v>
      </c>
      <c r="BY333" s="70">
        <v>0</v>
      </c>
      <c r="BZ333" s="70">
        <v>0</v>
      </c>
      <c r="CA333" s="70">
        <v>0</v>
      </c>
      <c r="CB333" s="70">
        <v>0</v>
      </c>
      <c r="CC333" s="70">
        <v>0</v>
      </c>
      <c r="CD333" s="70">
        <v>0</v>
      </c>
    </row>
    <row r="334" spans="1:82">
      <c r="A334" s="70" t="s">
        <v>2041</v>
      </c>
      <c r="B334" s="70">
        <v>249</v>
      </c>
      <c r="C334" s="70">
        <v>11</v>
      </c>
      <c r="D334" s="70">
        <v>15</v>
      </c>
      <c r="E334" s="70">
        <v>2014</v>
      </c>
      <c r="F334" s="70" t="s">
        <v>181</v>
      </c>
      <c r="G334" s="70" t="s">
        <v>2030</v>
      </c>
      <c r="H334" s="70" t="s">
        <v>2031</v>
      </c>
      <c r="I334" s="148"/>
      <c r="J334" s="71">
        <v>405.74389233818363</v>
      </c>
      <c r="K334" s="71">
        <v>8.3822783434536898</v>
      </c>
      <c r="L334" s="71">
        <v>8.6292005426000866</v>
      </c>
      <c r="M334" s="71">
        <v>237.55477226439569</v>
      </c>
      <c r="N334" s="71">
        <v>179.05339216075541</v>
      </c>
      <c r="O334" s="71">
        <v>141.0381440020069</v>
      </c>
      <c r="P334" s="71">
        <v>104.52398568393647</v>
      </c>
      <c r="Q334" s="71">
        <v>9.73799255361258</v>
      </c>
      <c r="R334" s="71">
        <v>0</v>
      </c>
      <c r="S334" s="71">
        <v>15.530770821825049</v>
      </c>
      <c r="T334" s="72"/>
      <c r="U334" s="71">
        <v>15745114</v>
      </c>
      <c r="V334" s="71">
        <v>3279</v>
      </c>
      <c r="W334" s="71">
        <v>198</v>
      </c>
      <c r="X334" s="71">
        <v>46222</v>
      </c>
      <c r="Y334" s="71">
        <v>60785</v>
      </c>
      <c r="Z334" s="71">
        <v>81161</v>
      </c>
      <c r="AA334" s="71">
        <v>20816</v>
      </c>
      <c r="AB334" s="71">
        <v>131209</v>
      </c>
      <c r="AC334" s="71">
        <v>0</v>
      </c>
      <c r="AD334" s="71">
        <v>15.530770821825049</v>
      </c>
      <c r="AE334" s="72"/>
      <c r="AF334" s="71"/>
      <c r="AG334" s="71"/>
      <c r="AH334" s="71"/>
      <c r="AI334" s="71"/>
      <c r="AJ334" s="71"/>
      <c r="AK334" s="71"/>
      <c r="AL334" s="71"/>
      <c r="AM334" s="71"/>
      <c r="AN334" s="71"/>
      <c r="AO334" s="71"/>
      <c r="AP334" s="71"/>
      <c r="AQ334" s="72"/>
      <c r="AR334" s="71">
        <v>2769</v>
      </c>
      <c r="AS334" s="71">
        <v>545</v>
      </c>
      <c r="AT334" s="71">
        <v>0</v>
      </c>
      <c r="AU334" s="71">
        <v>0</v>
      </c>
      <c r="AV334" s="71">
        <v>0</v>
      </c>
      <c r="AW334" s="71">
        <v>0</v>
      </c>
      <c r="AX334" s="71"/>
      <c r="AY334" s="72"/>
      <c r="AZ334" s="71">
        <v>12117.584999999999</v>
      </c>
      <c r="BA334" s="71">
        <v>54807.8</v>
      </c>
      <c r="BB334" s="71">
        <v>0</v>
      </c>
      <c r="BC334" s="71">
        <v>0</v>
      </c>
      <c r="BD334" s="71">
        <v>0</v>
      </c>
      <c r="BE334" s="71">
        <v>0</v>
      </c>
      <c r="BF334" s="71"/>
      <c r="BG334" s="72"/>
      <c r="BH334" s="71">
        <v>0</v>
      </c>
      <c r="BI334" s="71">
        <v>0</v>
      </c>
      <c r="BJ334" s="71">
        <v>55.930999999999997</v>
      </c>
      <c r="BK334" s="71">
        <v>0</v>
      </c>
      <c r="BL334" s="71">
        <v>37.555</v>
      </c>
      <c r="BM334" s="71">
        <v>0</v>
      </c>
      <c r="BN334" s="72"/>
      <c r="BO334" s="71">
        <v>0</v>
      </c>
      <c r="BP334" s="71">
        <v>0</v>
      </c>
      <c r="BQ334" s="71">
        <v>8</v>
      </c>
      <c r="BR334" s="71">
        <v>0</v>
      </c>
      <c r="BS334" s="71">
        <v>5</v>
      </c>
      <c r="BT334" s="71">
        <v>0</v>
      </c>
      <c r="BU334"/>
      <c r="BV334" s="70">
        <v>93.486000000000004</v>
      </c>
      <c r="BW334" s="70">
        <v>0</v>
      </c>
      <c r="BX334" s="70">
        <v>0</v>
      </c>
      <c r="BY334" s="70">
        <v>0</v>
      </c>
      <c r="BZ334" s="70">
        <v>0</v>
      </c>
      <c r="CA334" s="70">
        <v>0</v>
      </c>
      <c r="CB334" s="70">
        <v>0</v>
      </c>
      <c r="CC334" s="70">
        <v>0</v>
      </c>
      <c r="CD334" s="70">
        <v>0</v>
      </c>
    </row>
    <row r="335" spans="1:82">
      <c r="A335" s="70" t="s">
        <v>2042</v>
      </c>
      <c r="B335" s="70">
        <v>250</v>
      </c>
      <c r="C335" s="70">
        <v>12</v>
      </c>
      <c r="D335" s="70">
        <v>15</v>
      </c>
      <c r="E335" s="70">
        <v>2015</v>
      </c>
      <c r="F335" s="70" t="s">
        <v>182</v>
      </c>
      <c r="G335" s="70" t="s">
        <v>2030</v>
      </c>
      <c r="H335" s="70" t="s">
        <v>2031</v>
      </c>
      <c r="I335" s="148"/>
      <c r="J335" s="71">
        <v>385.45218818137818</v>
      </c>
      <c r="K335" s="71">
        <v>7.5263073184596037</v>
      </c>
      <c r="L335" s="71">
        <v>8.6311648288328691</v>
      </c>
      <c r="M335" s="71">
        <v>227.34383477313381</v>
      </c>
      <c r="N335" s="71">
        <v>159.58000096914151</v>
      </c>
      <c r="O335" s="71">
        <v>140.73506484000535</v>
      </c>
      <c r="P335" s="71">
        <v>103.52110176097943</v>
      </c>
      <c r="Q335" s="71">
        <v>9.4825904953884308</v>
      </c>
      <c r="R335" s="71">
        <v>0</v>
      </c>
      <c r="S335" s="71">
        <v>18.163044321822859</v>
      </c>
      <c r="T335" s="72"/>
      <c r="U335" s="71">
        <v>17074310</v>
      </c>
      <c r="V335" s="71">
        <v>3279</v>
      </c>
      <c r="W335" s="71">
        <v>198</v>
      </c>
      <c r="X335" s="71">
        <v>46222</v>
      </c>
      <c r="Y335" s="71">
        <v>61119</v>
      </c>
      <c r="Z335" s="71">
        <v>81766</v>
      </c>
      <c r="AA335" s="71">
        <v>20600</v>
      </c>
      <c r="AB335" s="71">
        <v>130517</v>
      </c>
      <c r="AC335" s="71">
        <v>0</v>
      </c>
      <c r="AD335" s="71">
        <v>18.163044321822859</v>
      </c>
      <c r="AE335" s="72"/>
      <c r="AF335" s="71">
        <v>195915826.49012879</v>
      </c>
      <c r="AG335" s="71">
        <v>6036029.5386096593</v>
      </c>
      <c r="AH335" s="71">
        <v>1621157.9614466589</v>
      </c>
      <c r="AI335" s="71">
        <v>285722087.75499362</v>
      </c>
      <c r="AJ335" s="71">
        <v>254735179.67758361</v>
      </c>
      <c r="AK335" s="71">
        <v>0</v>
      </c>
      <c r="AL335" s="71">
        <v>0</v>
      </c>
      <c r="AM335" s="71">
        <v>17886807.351776801</v>
      </c>
      <c r="AN335" s="71">
        <v>0</v>
      </c>
      <c r="AO335" s="71">
        <v>0</v>
      </c>
      <c r="AP335" s="71">
        <v>761917088.77453911</v>
      </c>
      <c r="AQ335" s="72"/>
      <c r="AR335" s="71">
        <v>3012</v>
      </c>
      <c r="AS335" s="71">
        <v>700</v>
      </c>
      <c r="AT335" s="71">
        <v>0</v>
      </c>
      <c r="AU335" s="71">
        <v>0</v>
      </c>
      <c r="AV335" s="71">
        <v>0</v>
      </c>
      <c r="AW335" s="71">
        <v>0</v>
      </c>
      <c r="AX335" s="71"/>
      <c r="AY335" s="72"/>
      <c r="AZ335" s="71">
        <v>13457.92</v>
      </c>
      <c r="BA335" s="71">
        <v>81197.8</v>
      </c>
      <c r="BB335" s="71">
        <v>0</v>
      </c>
      <c r="BC335" s="71">
        <v>0</v>
      </c>
      <c r="BD335" s="71">
        <v>0</v>
      </c>
      <c r="BE335" s="71">
        <v>0</v>
      </c>
      <c r="BF335" s="71"/>
      <c r="BG335" s="72"/>
      <c r="BH335" s="71">
        <v>0</v>
      </c>
      <c r="BI335" s="71">
        <v>0</v>
      </c>
      <c r="BJ335" s="71">
        <v>54.491999999999997</v>
      </c>
      <c r="BK335" s="71">
        <v>0</v>
      </c>
      <c r="BL335" s="71">
        <v>29.346000000000004</v>
      </c>
      <c r="BM335" s="71">
        <v>0</v>
      </c>
      <c r="BN335" s="72"/>
      <c r="BO335" s="71">
        <v>0</v>
      </c>
      <c r="BP335" s="71">
        <v>0</v>
      </c>
      <c r="BQ335" s="71">
        <v>8</v>
      </c>
      <c r="BR335" s="71">
        <v>0</v>
      </c>
      <c r="BS335" s="71">
        <v>4</v>
      </c>
      <c r="BT335" s="71">
        <v>0</v>
      </c>
      <c r="BU335"/>
      <c r="BV335" s="70">
        <v>83.837999999999994</v>
      </c>
      <c r="BW335" s="70">
        <v>0</v>
      </c>
      <c r="BX335" s="70">
        <v>0</v>
      </c>
      <c r="BY335" s="70">
        <v>0</v>
      </c>
      <c r="BZ335" s="70">
        <v>0</v>
      </c>
      <c r="CA335" s="70">
        <v>0</v>
      </c>
      <c r="CB335" s="70">
        <v>0</v>
      </c>
      <c r="CC335" s="70">
        <v>0</v>
      </c>
      <c r="CD335" s="70">
        <v>0</v>
      </c>
    </row>
    <row r="336" spans="1:82">
      <c r="A336" s="70" t="s">
        <v>2043</v>
      </c>
      <c r="B336" s="70">
        <v>251</v>
      </c>
      <c r="C336" s="70">
        <v>13</v>
      </c>
      <c r="D336" s="70">
        <v>15</v>
      </c>
      <c r="E336" s="70">
        <v>2016</v>
      </c>
      <c r="F336" s="70" t="s">
        <v>155</v>
      </c>
      <c r="G336" s="70" t="s">
        <v>2030</v>
      </c>
      <c r="H336" s="70" t="s">
        <v>2031</v>
      </c>
      <c r="I336" s="148"/>
      <c r="J336" s="71">
        <v>328.90757528199163</v>
      </c>
      <c r="K336" s="71">
        <v>7.3209789340026328</v>
      </c>
      <c r="L336" s="71">
        <v>8.148206005570195</v>
      </c>
      <c r="M336" s="71">
        <v>184.88178385206507</v>
      </c>
      <c r="N336" s="71">
        <v>159.6195184065177</v>
      </c>
      <c r="O336" s="71">
        <v>140.18735046548514</v>
      </c>
      <c r="P336" s="71">
        <v>99.734985140464374</v>
      </c>
      <c r="Q336" s="71">
        <v>9.1886617672321105</v>
      </c>
      <c r="R336" s="71">
        <v>0</v>
      </c>
      <c r="S336" s="71">
        <v>18.863418913958199</v>
      </c>
      <c r="T336" s="72"/>
      <c r="U336" s="71">
        <v>15410469</v>
      </c>
      <c r="V336" s="71">
        <v>3279</v>
      </c>
      <c r="W336" s="71">
        <v>198</v>
      </c>
      <c r="X336" s="71">
        <v>46222</v>
      </c>
      <c r="Y336" s="71">
        <v>61480</v>
      </c>
      <c r="Z336" s="71">
        <v>82449</v>
      </c>
      <c r="AA336" s="71">
        <v>20527</v>
      </c>
      <c r="AB336" s="71">
        <v>130092</v>
      </c>
      <c r="AC336" s="71">
        <v>0</v>
      </c>
      <c r="AD336" s="71">
        <v>18.863418913958199</v>
      </c>
      <c r="AE336" s="72"/>
      <c r="AF336" s="71">
        <v>172274218.37003329</v>
      </c>
      <c r="AG336" s="71">
        <v>6082170.3370412467</v>
      </c>
      <c r="AH336" s="71">
        <v>1202390.678557114</v>
      </c>
      <c r="AI336" s="71">
        <v>297074643.04985452</v>
      </c>
      <c r="AJ336" s="71">
        <v>267120758.08270669</v>
      </c>
      <c r="AK336" s="71">
        <v>0</v>
      </c>
      <c r="AL336" s="71">
        <v>0</v>
      </c>
      <c r="AM336" s="71">
        <v>17842413.928623158</v>
      </c>
      <c r="AN336" s="71">
        <v>0</v>
      </c>
      <c r="AO336" s="71">
        <v>0</v>
      </c>
      <c r="AP336" s="71">
        <v>761596594.44681609</v>
      </c>
      <c r="AQ336" s="72"/>
      <c r="AR336" s="71">
        <v>3212</v>
      </c>
      <c r="AS336" s="71">
        <v>776</v>
      </c>
      <c r="AT336" s="71">
        <v>0</v>
      </c>
      <c r="AU336" s="71">
        <v>0</v>
      </c>
      <c r="AV336" s="71">
        <v>0</v>
      </c>
      <c r="AW336" s="71">
        <v>0</v>
      </c>
      <c r="AX336" s="71"/>
      <c r="AY336" s="72"/>
      <c r="AZ336" s="71">
        <v>14531.56</v>
      </c>
      <c r="BA336" s="71">
        <v>102949.4</v>
      </c>
      <c r="BB336" s="71">
        <v>0</v>
      </c>
      <c r="BC336" s="71">
        <v>0</v>
      </c>
      <c r="BD336" s="71">
        <v>0</v>
      </c>
      <c r="BE336" s="71">
        <v>0</v>
      </c>
      <c r="BF336" s="71"/>
      <c r="BG336" s="72"/>
      <c r="BH336" s="71">
        <v>0</v>
      </c>
      <c r="BI336" s="71">
        <v>0</v>
      </c>
      <c r="BJ336" s="71">
        <v>53.326999999999998</v>
      </c>
      <c r="BK336" s="71">
        <v>0</v>
      </c>
      <c r="BL336" s="71">
        <v>25.464000000000002</v>
      </c>
      <c r="BM336" s="71">
        <v>0</v>
      </c>
      <c r="BN336" s="72"/>
      <c r="BO336" s="71">
        <v>0</v>
      </c>
      <c r="BP336" s="71">
        <v>0</v>
      </c>
      <c r="BQ336" s="71">
        <v>8</v>
      </c>
      <c r="BR336" s="71">
        <v>0</v>
      </c>
      <c r="BS336" s="71">
        <v>4</v>
      </c>
      <c r="BT336" s="71">
        <v>0</v>
      </c>
      <c r="BU336"/>
      <c r="BV336" s="70">
        <v>78.790999999999997</v>
      </c>
      <c r="BW336" s="70">
        <v>0</v>
      </c>
      <c r="BX336" s="70">
        <v>0</v>
      </c>
      <c r="BY336" s="70">
        <v>0</v>
      </c>
      <c r="BZ336" s="70">
        <v>0</v>
      </c>
      <c r="CA336" s="70">
        <v>0</v>
      </c>
      <c r="CB336" s="70">
        <v>0</v>
      </c>
      <c r="CC336" s="70">
        <v>0</v>
      </c>
      <c r="CD336" s="70">
        <v>0</v>
      </c>
    </row>
    <row r="337" spans="1:82">
      <c r="A337" s="70" t="s">
        <v>2044</v>
      </c>
      <c r="B337" s="70">
        <v>252</v>
      </c>
      <c r="C337" s="70">
        <v>14</v>
      </c>
      <c r="D337" s="70">
        <v>15</v>
      </c>
      <c r="E337" s="70">
        <v>2017</v>
      </c>
      <c r="F337" s="70" t="s">
        <v>156</v>
      </c>
      <c r="G337" s="70" t="s">
        <v>2030</v>
      </c>
      <c r="H337" s="70" t="s">
        <v>2031</v>
      </c>
      <c r="I337" s="148"/>
      <c r="J337" s="71">
        <v>337.66368762030993</v>
      </c>
      <c r="K337" s="71">
        <v>7.5217524520555203</v>
      </c>
      <c r="L337" s="71">
        <v>8.0824038837488121</v>
      </c>
      <c r="M337" s="71">
        <v>172.13693964263251</v>
      </c>
      <c r="N337" s="71">
        <v>149.06478939341432</v>
      </c>
      <c r="O337" s="71">
        <v>138.65749072376946</v>
      </c>
      <c r="P337" s="71">
        <v>98.35969629917399</v>
      </c>
      <c r="Q337" s="71">
        <v>8.86576436104618</v>
      </c>
      <c r="R337" s="71">
        <v>0</v>
      </c>
      <c r="S337" s="71">
        <v>18.493632783503962</v>
      </c>
      <c r="T337" s="72"/>
      <c r="U337" s="71">
        <v>17015314</v>
      </c>
      <c r="V337" s="71">
        <v>3279</v>
      </c>
      <c r="W337" s="71">
        <v>198</v>
      </c>
      <c r="X337" s="71">
        <v>46222</v>
      </c>
      <c r="Y337" s="71">
        <v>62034</v>
      </c>
      <c r="Z337" s="71">
        <v>82902</v>
      </c>
      <c r="AA337" s="71">
        <v>20373</v>
      </c>
      <c r="AB337" s="71">
        <v>129801</v>
      </c>
      <c r="AC337" s="71">
        <v>0</v>
      </c>
      <c r="AD337" s="71">
        <v>18.493632783503958</v>
      </c>
      <c r="AE337" s="72"/>
      <c r="AF337" s="71">
        <v>181144604.32641539</v>
      </c>
      <c r="AG337" s="71">
        <v>6157239.5401675655</v>
      </c>
      <c r="AH337" s="71">
        <v>1613502.6368777589</v>
      </c>
      <c r="AI337" s="71">
        <v>282264191.88759828</v>
      </c>
      <c r="AJ337" s="71">
        <v>274865037.01454532</v>
      </c>
      <c r="AK337" s="71">
        <v>0</v>
      </c>
      <c r="AL337" s="71">
        <v>0</v>
      </c>
      <c r="AM337" s="71">
        <v>17830358.673252869</v>
      </c>
      <c r="AN337" s="71">
        <v>0</v>
      </c>
      <c r="AO337" s="71">
        <v>0</v>
      </c>
      <c r="AP337" s="71">
        <v>763874934.07885718</v>
      </c>
      <c r="AQ337" s="72"/>
      <c r="AR337" s="71">
        <v>3471</v>
      </c>
      <c r="AS337" s="71">
        <v>875</v>
      </c>
      <c r="AT337" s="71">
        <v>0</v>
      </c>
      <c r="AU337" s="71">
        <v>0</v>
      </c>
      <c r="AV337" s="71">
        <v>0</v>
      </c>
      <c r="AW337" s="71">
        <v>0</v>
      </c>
      <c r="AX337" s="71"/>
      <c r="AY337" s="72"/>
      <c r="AZ337" s="71">
        <v>15669.11</v>
      </c>
      <c r="BA337" s="71">
        <v>110532.4</v>
      </c>
      <c r="BB337" s="71">
        <v>0</v>
      </c>
      <c r="BC337" s="71">
        <v>0</v>
      </c>
      <c r="BD337" s="71">
        <v>0</v>
      </c>
      <c r="BE337" s="71">
        <v>0</v>
      </c>
      <c r="BF337" s="71"/>
      <c r="BG337" s="72"/>
      <c r="BH337" s="71">
        <v>0</v>
      </c>
      <c r="BI337" s="71">
        <v>0</v>
      </c>
      <c r="BJ337" s="71">
        <v>50.390999999999998</v>
      </c>
      <c r="BK337" s="71">
        <v>0</v>
      </c>
      <c r="BL337" s="71">
        <v>16.28</v>
      </c>
      <c r="BM337" s="71">
        <v>0</v>
      </c>
      <c r="BN337" s="72"/>
      <c r="BO337" s="71">
        <v>0</v>
      </c>
      <c r="BP337" s="71">
        <v>0</v>
      </c>
      <c r="BQ337" s="71">
        <v>8</v>
      </c>
      <c r="BR337" s="71">
        <v>0</v>
      </c>
      <c r="BS337" s="71">
        <v>3</v>
      </c>
      <c r="BT337" s="71">
        <v>0</v>
      </c>
      <c r="BU337"/>
      <c r="BV337" s="70">
        <v>66.671000000000006</v>
      </c>
      <c r="BW337" s="70">
        <v>0</v>
      </c>
      <c r="BX337" s="70">
        <v>0</v>
      </c>
      <c r="BY337" s="70">
        <v>0</v>
      </c>
      <c r="BZ337" s="70">
        <v>0</v>
      </c>
      <c r="CA337" s="70">
        <v>0</v>
      </c>
      <c r="CB337" s="70">
        <v>0</v>
      </c>
      <c r="CC337" s="70">
        <v>0</v>
      </c>
      <c r="CD337" s="70">
        <v>0</v>
      </c>
    </row>
    <row r="338" spans="1:82">
      <c r="A338" s="70" t="s">
        <v>2045</v>
      </c>
      <c r="B338" s="70">
        <v>253</v>
      </c>
      <c r="C338" s="70">
        <v>15</v>
      </c>
      <c r="D338" s="70">
        <v>15</v>
      </c>
      <c r="E338" s="70">
        <v>2018</v>
      </c>
      <c r="F338" s="70" t="s">
        <v>183</v>
      </c>
      <c r="G338" s="70" t="s">
        <v>2030</v>
      </c>
      <c r="H338" s="70" t="s">
        <v>2031</v>
      </c>
      <c r="I338" s="148"/>
      <c r="J338" s="71">
        <v>312.2117698841418</v>
      </c>
      <c r="K338" s="71">
        <v>6.3476028765103445</v>
      </c>
      <c r="L338" s="71">
        <v>7.2993215738877462</v>
      </c>
      <c r="M338" s="71">
        <v>157.05594024473794</v>
      </c>
      <c r="N338" s="71">
        <v>103.33718444489936</v>
      </c>
      <c r="O338" s="71">
        <v>136.82538824625152</v>
      </c>
      <c r="P338" s="71">
        <v>97.203744784628796</v>
      </c>
      <c r="Q338" s="71">
        <v>8.1762542677124603</v>
      </c>
      <c r="R338" s="71">
        <v>0</v>
      </c>
      <c r="S338" s="71">
        <v>16.13034796526485</v>
      </c>
      <c r="T338" s="72"/>
      <c r="U338" s="71">
        <v>17361999</v>
      </c>
      <c r="V338" s="71">
        <v>3279</v>
      </c>
      <c r="W338" s="71">
        <v>198</v>
      </c>
      <c r="X338" s="71">
        <v>46222</v>
      </c>
      <c r="Y338" s="71">
        <v>62211</v>
      </c>
      <c r="Z338" s="71">
        <v>83373</v>
      </c>
      <c r="AA338" s="71">
        <v>20336</v>
      </c>
      <c r="AB338" s="71">
        <v>129002</v>
      </c>
      <c r="AC338" s="71">
        <v>0</v>
      </c>
      <c r="AD338" s="71">
        <v>16.13034796526485</v>
      </c>
      <c r="AE338" s="72"/>
      <c r="AF338" s="71">
        <v>169615218.14864659</v>
      </c>
      <c r="AG338" s="71">
        <v>5569963.3677424286</v>
      </c>
      <c r="AH338" s="71">
        <v>1532408.6670842881</v>
      </c>
      <c r="AI338" s="71">
        <v>271106345.74233532</v>
      </c>
      <c r="AJ338" s="71">
        <v>231592473.80677509</v>
      </c>
      <c r="AK338" s="71">
        <v>0</v>
      </c>
      <c r="AL338" s="71">
        <v>0</v>
      </c>
      <c r="AM338" s="71">
        <v>17757268.584024131</v>
      </c>
      <c r="AN338" s="71">
        <v>0</v>
      </c>
      <c r="AO338" s="71">
        <v>0</v>
      </c>
      <c r="AP338" s="71">
        <v>697173678.31660795</v>
      </c>
      <c r="AQ338" s="72"/>
      <c r="AR338" s="71">
        <v>3636</v>
      </c>
      <c r="AS338" s="71">
        <v>899</v>
      </c>
      <c r="AT338" s="71">
        <v>0</v>
      </c>
      <c r="AU338" s="71">
        <v>0</v>
      </c>
      <c r="AV338" s="71">
        <v>0</v>
      </c>
      <c r="AW338" s="71">
        <v>0</v>
      </c>
      <c r="AX338" s="71"/>
      <c r="AY338" s="72"/>
      <c r="AZ338" s="71">
        <v>16549.64</v>
      </c>
      <c r="BA338" s="71">
        <v>116804</v>
      </c>
      <c r="BB338" s="71">
        <v>0</v>
      </c>
      <c r="BC338" s="71">
        <v>0</v>
      </c>
      <c r="BD338" s="71">
        <v>0</v>
      </c>
      <c r="BE338" s="71">
        <v>0</v>
      </c>
      <c r="BF338" s="71"/>
      <c r="BG338" s="72"/>
      <c r="BH338" s="71">
        <v>0</v>
      </c>
      <c r="BI338" s="71">
        <v>0</v>
      </c>
      <c r="BJ338" s="71">
        <v>49.863999999999997</v>
      </c>
      <c r="BK338" s="71">
        <v>0</v>
      </c>
      <c r="BL338" s="71">
        <v>21.228999999999999</v>
      </c>
      <c r="BM338" s="71">
        <v>0</v>
      </c>
      <c r="BN338" s="72"/>
      <c r="BO338" s="71">
        <v>0</v>
      </c>
      <c r="BP338" s="71">
        <v>0</v>
      </c>
      <c r="BQ338" s="71">
        <v>8</v>
      </c>
      <c r="BR338" s="71">
        <v>0</v>
      </c>
      <c r="BS338" s="71">
        <v>4</v>
      </c>
      <c r="BT338" s="71">
        <v>0</v>
      </c>
      <c r="BU338"/>
      <c r="BV338" s="70">
        <v>71.093000000000004</v>
      </c>
      <c r="BW338" s="70">
        <v>0</v>
      </c>
      <c r="BX338" s="70">
        <v>0</v>
      </c>
      <c r="BY338" s="70">
        <v>0</v>
      </c>
      <c r="BZ338" s="70">
        <v>0</v>
      </c>
      <c r="CA338" s="70">
        <v>0</v>
      </c>
      <c r="CB338" s="70">
        <v>0</v>
      </c>
      <c r="CC338" s="70">
        <v>0</v>
      </c>
      <c r="CD338" s="70">
        <v>0</v>
      </c>
    </row>
    <row r="339" spans="1:82">
      <c r="A339" s="70" t="s">
        <v>2046</v>
      </c>
      <c r="B339" s="70">
        <v>254</v>
      </c>
      <c r="C339" s="70">
        <v>16</v>
      </c>
      <c r="D339" s="70">
        <v>15</v>
      </c>
      <c r="E339" s="70">
        <v>2019</v>
      </c>
      <c r="F339" s="70" t="s">
        <v>158</v>
      </c>
      <c r="G339" s="70" t="s">
        <v>2030</v>
      </c>
      <c r="H339" s="70" t="s">
        <v>2031</v>
      </c>
      <c r="I339" s="148"/>
      <c r="J339" s="71">
        <v>313.95132002713348</v>
      </c>
      <c r="K339" s="71">
        <v>6.0313682710269561</v>
      </c>
      <c r="L339" s="71">
        <v>7.4228446214502144</v>
      </c>
      <c r="M339" s="71">
        <v>164.93292885326289</v>
      </c>
      <c r="N339" s="71">
        <v>101.71974012304062</v>
      </c>
      <c r="O339" s="71">
        <v>133.95850295244918</v>
      </c>
      <c r="P339" s="71">
        <v>97.094020427742834</v>
      </c>
      <c r="Q339" s="71">
        <v>7.9102627820248097</v>
      </c>
      <c r="R339" s="71">
        <v>0</v>
      </c>
      <c r="S339" s="71">
        <v>0</v>
      </c>
      <c r="T339" s="72"/>
      <c r="U339" s="71">
        <v>17422180</v>
      </c>
      <c r="V339" s="71">
        <v>3279</v>
      </c>
      <c r="W339" s="71">
        <v>198</v>
      </c>
      <c r="X339" s="71">
        <v>46222</v>
      </c>
      <c r="Y339" s="71">
        <v>62394</v>
      </c>
      <c r="Z339" s="71">
        <v>83867</v>
      </c>
      <c r="AA339" s="71">
        <v>20161</v>
      </c>
      <c r="AB339" s="71">
        <v>128184</v>
      </c>
      <c r="AC339" s="71">
        <v>0</v>
      </c>
      <c r="AD339" s="71">
        <v>0</v>
      </c>
      <c r="AE339" s="72"/>
      <c r="AF339" s="71">
        <v>174214320.4364627</v>
      </c>
      <c r="AG339" s="71">
        <v>5397964.0278962748</v>
      </c>
      <c r="AH339" s="71">
        <v>1628479.0763557099</v>
      </c>
      <c r="AI339" s="71">
        <v>277184051.13557738</v>
      </c>
      <c r="AJ339" s="71">
        <v>209539220.44765449</v>
      </c>
      <c r="AK339" s="71">
        <v>0</v>
      </c>
      <c r="AL339" s="71">
        <v>0</v>
      </c>
      <c r="AM339" s="71">
        <v>17457695.831364643</v>
      </c>
      <c r="AN339" s="71">
        <v>0</v>
      </c>
      <c r="AO339" s="71">
        <v>0</v>
      </c>
      <c r="AP339" s="71">
        <v>685421730.95531118</v>
      </c>
      <c r="AQ339" s="72"/>
      <c r="AR339" s="71">
        <v>3871</v>
      </c>
      <c r="AS339" s="71">
        <v>926</v>
      </c>
      <c r="AT339" s="71">
        <v>0</v>
      </c>
      <c r="AU339" s="71">
        <v>0</v>
      </c>
      <c r="AV339" s="71">
        <v>0</v>
      </c>
      <c r="AW339" s="71">
        <v>0</v>
      </c>
      <c r="AX339" s="71"/>
      <c r="AY339" s="72"/>
      <c r="AZ339" s="71">
        <v>17892.129999999979</v>
      </c>
      <c r="BA339" s="71">
        <v>121320.6</v>
      </c>
      <c r="BB339" s="71">
        <v>0</v>
      </c>
      <c r="BC339" s="71">
        <v>0</v>
      </c>
      <c r="BD339" s="71">
        <v>0</v>
      </c>
      <c r="BE339" s="71">
        <v>0</v>
      </c>
      <c r="BF339" s="71"/>
      <c r="BG339" s="72"/>
      <c r="BH339" s="71">
        <v>0</v>
      </c>
      <c r="BI339" s="71">
        <v>0</v>
      </c>
      <c r="BJ339" s="71">
        <v>41.609000000000002</v>
      </c>
      <c r="BK339" s="71">
        <v>0</v>
      </c>
      <c r="BL339" s="71">
        <v>11.625</v>
      </c>
      <c r="BM339" s="71">
        <v>0</v>
      </c>
      <c r="BN339" s="72"/>
      <c r="BO339" s="71">
        <v>0</v>
      </c>
      <c r="BP339" s="71">
        <v>0</v>
      </c>
      <c r="BQ339" s="71">
        <v>8</v>
      </c>
      <c r="BR339" s="71">
        <v>0</v>
      </c>
      <c r="BS339" s="71">
        <v>3</v>
      </c>
      <c r="BT339" s="71">
        <v>0</v>
      </c>
      <c r="BU339"/>
      <c r="BV339" s="70">
        <v>53.234000000000002</v>
      </c>
      <c r="BW339" s="70">
        <v>0</v>
      </c>
      <c r="BX339" s="70">
        <v>0</v>
      </c>
      <c r="BY339" s="70">
        <v>0</v>
      </c>
      <c r="BZ339" s="70">
        <v>0</v>
      </c>
      <c r="CA339" s="70">
        <v>0</v>
      </c>
      <c r="CB339" s="70">
        <v>0</v>
      </c>
      <c r="CC339" s="70">
        <v>0</v>
      </c>
      <c r="CD339" s="70">
        <v>0</v>
      </c>
    </row>
    <row r="340" spans="1:82">
      <c r="A340" s="70" t="s">
        <v>2047</v>
      </c>
      <c r="B340" s="70">
        <v>255</v>
      </c>
      <c r="C340" s="70">
        <v>17</v>
      </c>
      <c r="D340" s="70">
        <v>15</v>
      </c>
      <c r="E340" s="70">
        <v>2020</v>
      </c>
      <c r="F340" s="70" t="s">
        <v>159</v>
      </c>
      <c r="G340" s="70" t="s">
        <v>2030</v>
      </c>
      <c r="H340" s="70" t="s">
        <v>2031</v>
      </c>
      <c r="I340" s="148"/>
      <c r="J340" s="71">
        <v>361.18462107953371</v>
      </c>
      <c r="K340" s="71">
        <v>6.7819237702202697</v>
      </c>
      <c r="L340" s="71">
        <v>4.9613720745280832</v>
      </c>
      <c r="M340" s="71">
        <v>167.19422357902076</v>
      </c>
      <c r="N340" s="71">
        <v>118.7161028708835</v>
      </c>
      <c r="O340" s="71">
        <v>117.50093399743353</v>
      </c>
      <c r="P340" s="71">
        <v>91.511790242065928</v>
      </c>
      <c r="Q340" s="71">
        <v>7.5205581909790302</v>
      </c>
      <c r="R340" s="71">
        <v>0</v>
      </c>
      <c r="S340" s="71">
        <v>12.813520440736401</v>
      </c>
      <c r="T340" s="72"/>
      <c r="U340" s="71">
        <v>20389428</v>
      </c>
      <c r="V340" s="71">
        <v>3644</v>
      </c>
      <c r="W340" s="71">
        <v>175</v>
      </c>
      <c r="X340" s="71">
        <v>49340</v>
      </c>
      <c r="Y340" s="71">
        <v>62778</v>
      </c>
      <c r="Z340" s="71">
        <v>83963</v>
      </c>
      <c r="AA340" s="71">
        <v>20197</v>
      </c>
      <c r="AB340" s="71">
        <v>127552</v>
      </c>
      <c r="AC340" s="71">
        <v>0</v>
      </c>
      <c r="AD340" s="71">
        <v>12.813520440736401</v>
      </c>
      <c r="AE340" s="72"/>
      <c r="AF340" s="71">
        <v>207322523.85809761</v>
      </c>
      <c r="AG340" s="71">
        <v>5476387.821021243</v>
      </c>
      <c r="AH340" s="71">
        <v>1128972.4136466938</v>
      </c>
      <c r="AI340" s="71">
        <v>278433035.58060646</v>
      </c>
      <c r="AJ340" s="71">
        <v>247785208.43261841</v>
      </c>
      <c r="AK340" s="71"/>
      <c r="AL340" s="71"/>
      <c r="AM340" s="71">
        <v>16646953.132277194</v>
      </c>
      <c r="AN340" s="71"/>
      <c r="AO340" s="71"/>
      <c r="AP340" s="71">
        <v>756793081.23826766</v>
      </c>
      <c r="AQ340" s="72"/>
      <c r="AR340" s="71">
        <v>4044</v>
      </c>
      <c r="AS340" s="71">
        <v>1056</v>
      </c>
      <c r="AT340" s="71">
        <v>0</v>
      </c>
      <c r="AU340" s="71">
        <v>0</v>
      </c>
      <c r="AV340" s="71">
        <v>0</v>
      </c>
      <c r="AW340" s="71">
        <v>0</v>
      </c>
      <c r="AX340" s="71"/>
      <c r="AY340" s="72"/>
      <c r="AZ340" s="71">
        <v>18901.70899999997</v>
      </c>
      <c r="BA340" s="71">
        <v>160794.90000000011</v>
      </c>
      <c r="BB340" s="71">
        <v>0</v>
      </c>
      <c r="BC340" s="71">
        <v>0</v>
      </c>
      <c r="BD340" s="71">
        <v>0</v>
      </c>
      <c r="BE340" s="71">
        <v>0</v>
      </c>
      <c r="BF340" s="71"/>
      <c r="BG340" s="72"/>
      <c r="BH340" s="71">
        <v>0</v>
      </c>
      <c r="BI340" s="71">
        <v>0</v>
      </c>
      <c r="BJ340" s="71">
        <v>36.399000000000001</v>
      </c>
      <c r="BK340" s="71">
        <v>0</v>
      </c>
      <c r="BL340" s="71">
        <v>10.987</v>
      </c>
      <c r="BM340" s="71">
        <v>0</v>
      </c>
      <c r="BN340" s="72"/>
      <c r="BO340" s="71">
        <v>0</v>
      </c>
      <c r="BP340" s="71">
        <v>0</v>
      </c>
      <c r="BQ340" s="71">
        <v>7</v>
      </c>
      <c r="BR340" s="71">
        <v>0</v>
      </c>
      <c r="BS340" s="71">
        <v>3</v>
      </c>
      <c r="BT340" s="71">
        <v>0</v>
      </c>
      <c r="BU340"/>
      <c r="BV340" s="70">
        <v>47.386000000000003</v>
      </c>
      <c r="BW340" s="70">
        <v>0</v>
      </c>
      <c r="BX340" s="70">
        <v>0</v>
      </c>
      <c r="BY340" s="70">
        <v>0</v>
      </c>
      <c r="BZ340" s="70">
        <v>0</v>
      </c>
      <c r="CA340" s="70">
        <v>0</v>
      </c>
      <c r="CB340" s="70">
        <v>0</v>
      </c>
      <c r="CC340" s="70">
        <v>0</v>
      </c>
      <c r="CD340" s="70">
        <v>0</v>
      </c>
    </row>
    <row r="341" spans="1:82">
      <c r="A341" s="70" t="s">
        <v>2048</v>
      </c>
      <c r="B341" s="70">
        <v>255</v>
      </c>
      <c r="C341" s="70">
        <v>18</v>
      </c>
      <c r="D341" s="70">
        <v>15</v>
      </c>
      <c r="E341" s="70">
        <v>2021</v>
      </c>
      <c r="F341" s="70" t="s">
        <v>160</v>
      </c>
      <c r="G341" s="70" t="s">
        <v>2030</v>
      </c>
      <c r="H341" s="70" t="s">
        <v>2031</v>
      </c>
      <c r="I341" s="148"/>
      <c r="J341" s="71">
        <v>322.94318639978371</v>
      </c>
      <c r="K341" s="71">
        <v>7.3302311400106346</v>
      </c>
      <c r="L341" s="71">
        <v>4.5082053587279809</v>
      </c>
      <c r="M341" s="71">
        <v>153.84965940745718</v>
      </c>
      <c r="N341" s="71">
        <v>114.0141965041522</v>
      </c>
      <c r="O341" s="71">
        <v>114.50853910128158</v>
      </c>
      <c r="P341" s="71">
        <v>94.27042168422777</v>
      </c>
      <c r="Q341" s="71">
        <v>7.3891803766825204</v>
      </c>
      <c r="R341" s="71">
        <v>0</v>
      </c>
      <c r="S341" s="71">
        <v>22.862527429570932</v>
      </c>
      <c r="T341" s="72"/>
      <c r="U341" s="71">
        <v>19875364</v>
      </c>
      <c r="V341" s="71">
        <v>3644</v>
      </c>
      <c r="W341" s="71">
        <v>175</v>
      </c>
      <c r="X341" s="71">
        <v>49340</v>
      </c>
      <c r="Y341" s="71">
        <v>62964</v>
      </c>
      <c r="Z341" s="71">
        <v>84251</v>
      </c>
      <c r="AA341" s="71">
        <v>20288</v>
      </c>
      <c r="AB341" s="71">
        <v>126555</v>
      </c>
      <c r="AC341" s="71">
        <v>0</v>
      </c>
      <c r="AD341" s="71">
        <v>22.862527429570932</v>
      </c>
      <c r="AE341" s="72"/>
      <c r="AF341" s="71">
        <v>192761611.49016976</v>
      </c>
      <c r="AG341" s="71">
        <v>6106354.2220039181</v>
      </c>
      <c r="AH341" s="71">
        <v>1010435.273696827</v>
      </c>
      <c r="AI341" s="71">
        <v>296140505.78147024</v>
      </c>
      <c r="AJ341" s="71">
        <v>261783526.56113839</v>
      </c>
      <c r="AK341" s="71">
        <v>0</v>
      </c>
      <c r="AL341" s="71">
        <v>0</v>
      </c>
      <c r="AM341" s="71">
        <v>16612101.321516497</v>
      </c>
      <c r="AN341" s="71">
        <v>0</v>
      </c>
      <c r="AO341" s="71">
        <v>0</v>
      </c>
      <c r="AP341" s="71">
        <v>774414534.64999568</v>
      </c>
      <c r="AQ341" s="72"/>
      <c r="AR341" s="71">
        <v>4230</v>
      </c>
      <c r="AS341" s="71">
        <v>1065</v>
      </c>
      <c r="AT341" s="71">
        <v>0</v>
      </c>
      <c r="AU341" s="71">
        <v>0</v>
      </c>
      <c r="AV341" s="71">
        <v>0</v>
      </c>
      <c r="AW341" s="71">
        <v>0</v>
      </c>
      <c r="AX341" s="71"/>
      <c r="AY341" s="72"/>
      <c r="AZ341" s="71">
        <v>20071.06899999997</v>
      </c>
      <c r="BA341" s="71">
        <v>180545.50000000009</v>
      </c>
      <c r="BB341" s="71">
        <v>0</v>
      </c>
      <c r="BC341" s="71">
        <v>0</v>
      </c>
      <c r="BD341" s="71">
        <v>0</v>
      </c>
      <c r="BE341" s="71">
        <v>0</v>
      </c>
      <c r="BF341" s="71"/>
      <c r="BG341" s="72"/>
      <c r="BH341" s="71">
        <v>0</v>
      </c>
      <c r="BI341" s="71">
        <v>0</v>
      </c>
      <c r="BJ341" s="71">
        <v>39.994</v>
      </c>
      <c r="BK341" s="71">
        <v>0</v>
      </c>
      <c r="BL341" s="71">
        <v>11.891999999999999</v>
      </c>
      <c r="BM341" s="71">
        <v>0</v>
      </c>
      <c r="BN341" s="72"/>
      <c r="BO341" s="71">
        <v>0</v>
      </c>
      <c r="BP341" s="71">
        <v>0</v>
      </c>
      <c r="BQ341" s="71">
        <v>7</v>
      </c>
      <c r="BR341" s="71">
        <v>0</v>
      </c>
      <c r="BS341" s="71">
        <v>3</v>
      </c>
      <c r="BT341" s="71">
        <v>0</v>
      </c>
      <c r="BU341"/>
      <c r="BV341" s="70">
        <v>51.886000000000003</v>
      </c>
      <c r="BW341" s="70">
        <v>0</v>
      </c>
      <c r="BX341" s="70">
        <v>0</v>
      </c>
      <c r="BY341" s="70">
        <v>0</v>
      </c>
      <c r="BZ341" s="70">
        <v>0</v>
      </c>
      <c r="CA341" s="70">
        <v>0</v>
      </c>
      <c r="CB341" s="70">
        <v>0</v>
      </c>
      <c r="CC341" s="70">
        <v>0</v>
      </c>
      <c r="CD341" s="70">
        <v>0</v>
      </c>
    </row>
    <row r="342" spans="1:82">
      <c r="A342" s="70" t="s">
        <v>2049</v>
      </c>
      <c r="B342" s="70">
        <v>255</v>
      </c>
      <c r="C342" s="70">
        <v>19</v>
      </c>
      <c r="D342" s="70">
        <v>15</v>
      </c>
      <c r="E342" s="70">
        <v>2022</v>
      </c>
      <c r="F342" s="70" t="s">
        <v>161</v>
      </c>
      <c r="G342" s="70" t="s">
        <v>2030</v>
      </c>
      <c r="H342" s="70" t="s">
        <v>2031</v>
      </c>
      <c r="I342" s="148"/>
      <c r="J342" s="71">
        <v>307.77068446018677</v>
      </c>
      <c r="K342" s="71">
        <v>7.293099599411704</v>
      </c>
      <c r="L342" s="71">
        <v>3.826110181078298</v>
      </c>
      <c r="M342" s="71">
        <v>174.12465759412163</v>
      </c>
      <c r="N342" s="71">
        <v>145.36127419192979</v>
      </c>
      <c r="O342" s="71">
        <v>120.80199977911153</v>
      </c>
      <c r="P342" s="71">
        <v>93.523120879837165</v>
      </c>
      <c r="Q342" s="71">
        <v>7.4030593047933673</v>
      </c>
      <c r="R342" s="71">
        <v>0</v>
      </c>
      <c r="S342" s="71">
        <v>18.859196739662512</v>
      </c>
      <c r="T342" s="72"/>
      <c r="U342" s="71">
        <v>20353047</v>
      </c>
      <c r="V342" s="71">
        <v>3644</v>
      </c>
      <c r="W342" s="71">
        <v>175</v>
      </c>
      <c r="X342" s="71">
        <v>49340</v>
      </c>
      <c r="Y342" s="71">
        <v>63394</v>
      </c>
      <c r="Z342" s="71">
        <v>84447</v>
      </c>
      <c r="AA342" s="71">
        <v>20434</v>
      </c>
      <c r="AB342" s="71">
        <v>125753</v>
      </c>
      <c r="AC342" s="71">
        <v>0</v>
      </c>
      <c r="AD342" s="71">
        <v>18.859196739662512</v>
      </c>
      <c r="AE342" s="72"/>
      <c r="AF342" s="71">
        <v>183401314.58253145</v>
      </c>
      <c r="AG342" s="71">
        <v>6100877.3109312365</v>
      </c>
      <c r="AH342" s="71">
        <v>1000032.7832777853</v>
      </c>
      <c r="AI342" s="71">
        <v>296576468.47275412</v>
      </c>
      <c r="AJ342" s="71">
        <v>278139027.62679994</v>
      </c>
      <c r="AK342" s="71">
        <v>0</v>
      </c>
      <c r="AL342" s="71">
        <v>0</v>
      </c>
      <c r="AM342" s="71">
        <v>16238144.653578004</v>
      </c>
      <c r="AN342" s="71">
        <v>0</v>
      </c>
      <c r="AO342" s="71">
        <v>0</v>
      </c>
      <c r="AP342" s="71">
        <v>781455865.42987251</v>
      </c>
      <c r="AQ342" s="72"/>
      <c r="AR342" s="71">
        <v>4499</v>
      </c>
      <c r="AS342" s="71">
        <v>1080</v>
      </c>
      <c r="AT342" s="71">
        <v>0</v>
      </c>
      <c r="AU342" s="71">
        <v>0</v>
      </c>
      <c r="AV342" s="71">
        <v>0</v>
      </c>
      <c r="AW342" s="71">
        <v>0</v>
      </c>
      <c r="AX342" s="71"/>
      <c r="AY342" s="72"/>
      <c r="AZ342" s="71">
        <v>21821.269999999939</v>
      </c>
      <c r="BA342" s="71">
        <v>184792.60000000015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2050</v>
      </c>
      <c r="B343" s="70">
        <v>255</v>
      </c>
      <c r="C343" s="70">
        <v>20</v>
      </c>
      <c r="D343" s="70">
        <v>15</v>
      </c>
      <c r="E343" s="70">
        <v>2023</v>
      </c>
      <c r="F343" s="70" t="s">
        <v>1539</v>
      </c>
      <c r="G343" s="70" t="s">
        <v>2030</v>
      </c>
      <c r="H343" s="70" t="s">
        <v>2031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4730</v>
      </c>
      <c r="AS343" s="71">
        <v>1085</v>
      </c>
      <c r="AT343" s="71">
        <v>0</v>
      </c>
      <c r="AU343" s="71">
        <v>0</v>
      </c>
      <c r="AV343" s="71">
        <v>0</v>
      </c>
      <c r="AW343" s="71">
        <v>0</v>
      </c>
      <c r="AX343" s="71"/>
      <c r="AY343" s="72"/>
      <c r="AZ343" s="71">
        <v>23291.569999999901</v>
      </c>
      <c r="BA343" s="71">
        <v>189290.40000000011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2051</v>
      </c>
      <c r="B344" s="70">
        <v>255</v>
      </c>
      <c r="C344" s="70">
        <v>21</v>
      </c>
      <c r="D344" s="70">
        <v>15</v>
      </c>
      <c r="E344" s="70">
        <v>2024</v>
      </c>
      <c r="F344" s="70" t="s">
        <v>1558</v>
      </c>
      <c r="G344" s="70" t="s">
        <v>2030</v>
      </c>
      <c r="H344" s="70" t="s">
        <v>2031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2052</v>
      </c>
      <c r="B345" s="70">
        <v>426</v>
      </c>
      <c r="C345" s="70">
        <v>1</v>
      </c>
      <c r="D345" s="70">
        <v>26</v>
      </c>
      <c r="E345" s="70">
        <v>1990</v>
      </c>
      <c r="F345" s="70" t="s">
        <v>787</v>
      </c>
      <c r="G345" s="70" t="s">
        <v>2053</v>
      </c>
      <c r="H345" s="70" t="s">
        <v>2054</v>
      </c>
      <c r="I345" s="148"/>
      <c r="J345" s="71">
        <v>13.859441162886521</v>
      </c>
      <c r="K345" s="71">
        <v>5.0631231000254022</v>
      </c>
      <c r="L345" s="71">
        <v>1.861034253427593</v>
      </c>
      <c r="M345" s="71">
        <v>54.356301881328598</v>
      </c>
      <c r="N345" s="71">
        <v>101.89816819309689</v>
      </c>
      <c r="O345" s="71">
        <v>61.979759846058073</v>
      </c>
      <c r="P345" s="71">
        <v>26.082004371806551</v>
      </c>
      <c r="Q345" s="71">
        <v>6.5222366564329004</v>
      </c>
      <c r="R345" s="71">
        <v>0</v>
      </c>
      <c r="S345" s="71">
        <v>8.2020291838245054</v>
      </c>
      <c r="T345" s="72"/>
      <c r="U345" s="71">
        <v>3457177</v>
      </c>
      <c r="V345" s="71">
        <v>1944</v>
      </c>
      <c r="W345" s="71">
        <v>17</v>
      </c>
      <c r="X345" s="71">
        <v>22673</v>
      </c>
      <c r="Y345" s="71">
        <v>44607</v>
      </c>
      <c r="Z345" s="71">
        <v>25493</v>
      </c>
      <c r="AA345" s="71">
        <v>6333</v>
      </c>
      <c r="AB345" s="71">
        <v>105899</v>
      </c>
      <c r="AC345" s="71">
        <v>0</v>
      </c>
      <c r="AD345" s="71">
        <v>8.2020291838245054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2055</v>
      </c>
      <c r="B346" s="70">
        <v>427</v>
      </c>
      <c r="C346" s="70">
        <v>2</v>
      </c>
      <c r="D346" s="70">
        <v>26</v>
      </c>
      <c r="E346" s="70">
        <v>2005</v>
      </c>
      <c r="F346" s="70" t="s">
        <v>789</v>
      </c>
      <c r="G346" s="70" t="s">
        <v>2053</v>
      </c>
      <c r="H346" s="70" t="s">
        <v>2054</v>
      </c>
      <c r="I346" s="148"/>
      <c r="J346" s="71">
        <v>8.6939127147515567</v>
      </c>
      <c r="K346" s="71">
        <v>3.0194143555152211</v>
      </c>
      <c r="L346" s="71">
        <v>0.99902967614321314</v>
      </c>
      <c r="M346" s="71">
        <v>79.60543096046591</v>
      </c>
      <c r="N346" s="71">
        <v>136.97799955860771</v>
      </c>
      <c r="O346" s="71">
        <v>61.830039598596919</v>
      </c>
      <c r="P346" s="71">
        <v>21.894800913981001</v>
      </c>
      <c r="Q346" s="71">
        <v>6.4490557038893002</v>
      </c>
      <c r="R346" s="71">
        <v>0</v>
      </c>
      <c r="S346" s="71">
        <v>7.0699080896829143</v>
      </c>
      <c r="T346" s="72"/>
      <c r="U346" s="71">
        <v>1104792</v>
      </c>
      <c r="V346" s="71">
        <v>1415</v>
      </c>
      <c r="W346" s="71">
        <v>12</v>
      </c>
      <c r="X346" s="71">
        <v>18958</v>
      </c>
      <c r="Y346" s="71">
        <v>51753</v>
      </c>
      <c r="Z346" s="71">
        <v>29429</v>
      </c>
      <c r="AA346" s="71">
        <v>4354</v>
      </c>
      <c r="AB346" s="71">
        <v>109465</v>
      </c>
      <c r="AC346" s="71">
        <v>0</v>
      </c>
      <c r="AD346" s="71">
        <v>7.0699080896829143</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2056</v>
      </c>
      <c r="B347" s="70">
        <v>428</v>
      </c>
      <c r="C347" s="70">
        <v>3</v>
      </c>
      <c r="D347" s="70">
        <v>26</v>
      </c>
      <c r="E347" s="70">
        <v>2006</v>
      </c>
      <c r="F347" s="70" t="s">
        <v>790</v>
      </c>
      <c r="G347" s="70" t="s">
        <v>2053</v>
      </c>
      <c r="H347" s="70" t="s">
        <v>2054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2057</v>
      </c>
      <c r="B348" s="70">
        <v>429</v>
      </c>
      <c r="C348" s="70">
        <v>4</v>
      </c>
      <c r="D348" s="70">
        <v>26</v>
      </c>
      <c r="E348" s="70">
        <v>2007</v>
      </c>
      <c r="F348" s="70" t="s">
        <v>791</v>
      </c>
      <c r="G348" s="70" t="s">
        <v>2053</v>
      </c>
      <c r="H348" s="70" t="s">
        <v>2054</v>
      </c>
      <c r="I348" s="148"/>
      <c r="J348" s="71">
        <v>14.94305990265565</v>
      </c>
      <c r="K348" s="71">
        <v>3.313504167845275</v>
      </c>
      <c r="L348" s="71">
        <v>3.9066593658074669</v>
      </c>
      <c r="M348" s="71">
        <v>95.295000024569717</v>
      </c>
      <c r="N348" s="71">
        <v>146.8884656845247</v>
      </c>
      <c r="O348" s="71">
        <v>58.535793121568837</v>
      </c>
      <c r="P348" s="71">
        <v>21.309430385548229</v>
      </c>
      <c r="Q348" s="71">
        <v>6.8771084431276801</v>
      </c>
      <c r="R348" s="71">
        <v>0</v>
      </c>
      <c r="S348" s="71">
        <v>0</v>
      </c>
      <c r="T348" s="72"/>
      <c r="U348" s="71">
        <v>1643559</v>
      </c>
      <c r="V348" s="71">
        <v>1398</v>
      </c>
      <c r="W348" s="71">
        <v>35</v>
      </c>
      <c r="X348" s="71">
        <v>24309</v>
      </c>
      <c r="Y348" s="71">
        <v>52875</v>
      </c>
      <c r="Z348" s="71">
        <v>28963</v>
      </c>
      <c r="AA348" s="71">
        <v>4173</v>
      </c>
      <c r="AB348" s="71">
        <v>110558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2058</v>
      </c>
      <c r="B349" s="70">
        <v>430</v>
      </c>
      <c r="C349" s="70">
        <v>5</v>
      </c>
      <c r="D349" s="70">
        <v>26</v>
      </c>
      <c r="E349" s="70">
        <v>2008</v>
      </c>
      <c r="F349" s="70" t="s">
        <v>792</v>
      </c>
      <c r="G349" s="1064" t="s">
        <v>2053</v>
      </c>
      <c r="H349" s="70" t="s">
        <v>2054</v>
      </c>
      <c r="I349" s="148"/>
      <c r="J349" s="71">
        <v>10.55976154538034</v>
      </c>
      <c r="K349" s="71">
        <v>2.6284717502294841</v>
      </c>
      <c r="L349" s="71">
        <v>3.4959667822260618</v>
      </c>
      <c r="M349" s="71">
        <v>95.094620643580043</v>
      </c>
      <c r="N349" s="71">
        <v>146.105527562286</v>
      </c>
      <c r="O349" s="71">
        <v>55.808994614593473</v>
      </c>
      <c r="P349" s="71">
        <v>20.780177637562339</v>
      </c>
      <c r="Q349" s="71">
        <v>6.8125184096767297</v>
      </c>
      <c r="R349" s="71">
        <v>0</v>
      </c>
      <c r="S349" s="71">
        <v>0</v>
      </c>
      <c r="T349" s="72"/>
      <c r="U349" s="71">
        <v>1481153</v>
      </c>
      <c r="V349" s="71">
        <v>1398</v>
      </c>
      <c r="W349" s="71">
        <v>35</v>
      </c>
      <c r="X349" s="71">
        <v>24309</v>
      </c>
      <c r="Y349" s="71">
        <v>53496</v>
      </c>
      <c r="Z349" s="71">
        <v>28583</v>
      </c>
      <c r="AA349" s="71">
        <v>4074</v>
      </c>
      <c r="AB349" s="71">
        <v>111321</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2059</v>
      </c>
      <c r="B350" s="70">
        <v>431</v>
      </c>
      <c r="C350" s="70">
        <v>6</v>
      </c>
      <c r="D350" s="70">
        <v>26</v>
      </c>
      <c r="E350" s="70">
        <v>2009</v>
      </c>
      <c r="F350" s="70" t="s">
        <v>176</v>
      </c>
      <c r="G350" s="1064" t="s">
        <v>2053</v>
      </c>
      <c r="H350" s="70" t="s">
        <v>2054</v>
      </c>
      <c r="I350" s="148"/>
      <c r="J350" s="71">
        <v>6.8835120183582026</v>
      </c>
      <c r="K350" s="71">
        <v>2.2993770488013552</v>
      </c>
      <c r="L350" s="71">
        <v>3.5251992361051232</v>
      </c>
      <c r="M350" s="71">
        <v>102.5142992190672</v>
      </c>
      <c r="N350" s="71">
        <v>134.08758564766401</v>
      </c>
      <c r="O350" s="71">
        <v>56.203021350079688</v>
      </c>
      <c r="P350" s="71">
        <v>19.804269117218581</v>
      </c>
      <c r="Q350" s="71">
        <v>6.5188106114343896</v>
      </c>
      <c r="R350" s="71">
        <v>0</v>
      </c>
      <c r="S350" s="71">
        <v>0</v>
      </c>
      <c r="T350" s="72"/>
      <c r="U350" s="71">
        <v>850344</v>
      </c>
      <c r="V350" s="71">
        <v>1410</v>
      </c>
      <c r="W350" s="71">
        <v>34</v>
      </c>
      <c r="X350" s="71">
        <v>29944</v>
      </c>
      <c r="Y350" s="71">
        <v>53799</v>
      </c>
      <c r="Z350" s="71">
        <v>28412</v>
      </c>
      <c r="AA350" s="71">
        <v>3986</v>
      </c>
      <c r="AB350" s="71">
        <v>111820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26.599999999999998</v>
      </c>
      <c r="BM350" s="71">
        <v>0</v>
      </c>
      <c r="BN350" s="72"/>
      <c r="BO350" s="71">
        <v>0</v>
      </c>
      <c r="BP350" s="71">
        <v>0</v>
      </c>
      <c r="BQ350" s="71">
        <v>0</v>
      </c>
      <c r="BR350" s="71">
        <v>0</v>
      </c>
      <c r="BS350" s="71">
        <v>5</v>
      </c>
      <c r="BT350" s="71">
        <v>0</v>
      </c>
      <c r="BU350"/>
      <c r="BV350" s="70">
        <v>26.6</v>
      </c>
      <c r="BW350" s="70">
        <v>0</v>
      </c>
      <c r="BX350" s="70">
        <v>0</v>
      </c>
      <c r="BY350" s="70">
        <v>0</v>
      </c>
      <c r="BZ350" s="70">
        <v>0</v>
      </c>
      <c r="CA350" s="70">
        <v>0</v>
      </c>
      <c r="CB350" s="70">
        <v>0</v>
      </c>
      <c r="CC350" s="70">
        <v>0</v>
      </c>
      <c r="CD350" s="70">
        <v>0</v>
      </c>
    </row>
    <row r="351" spans="1:82">
      <c r="A351" s="70" t="s">
        <v>2060</v>
      </c>
      <c r="B351" s="70">
        <v>432</v>
      </c>
      <c r="C351" s="70">
        <v>7</v>
      </c>
      <c r="D351" s="70">
        <v>26</v>
      </c>
      <c r="E351" s="70">
        <v>2010</v>
      </c>
      <c r="F351" s="70" t="s">
        <v>177</v>
      </c>
      <c r="G351" s="70" t="s">
        <v>2053</v>
      </c>
      <c r="H351" s="70" t="s">
        <v>2054</v>
      </c>
      <c r="I351" s="148"/>
      <c r="J351" s="71">
        <v>7.6804777872330092</v>
      </c>
      <c r="K351" s="71">
        <v>2.0613015560313679</v>
      </c>
      <c r="L351" s="71">
        <v>3.2927223075077592</v>
      </c>
      <c r="M351" s="71">
        <v>103.7068195598609</v>
      </c>
      <c r="N351" s="71">
        <v>137.84309521971079</v>
      </c>
      <c r="O351" s="71">
        <v>55.722537783099114</v>
      </c>
      <c r="P351" s="71">
        <v>19.883482661722539</v>
      </c>
      <c r="Q351" s="71">
        <v>6.8915338964226702</v>
      </c>
      <c r="R351" s="71">
        <v>0</v>
      </c>
      <c r="S351" s="71">
        <v>0</v>
      </c>
      <c r="T351" s="72"/>
      <c r="U351" s="71">
        <v>1014178</v>
      </c>
      <c r="V351" s="71">
        <v>1410</v>
      </c>
      <c r="W351" s="71">
        <v>34</v>
      </c>
      <c r="X351" s="71">
        <v>29944</v>
      </c>
      <c r="Y351" s="71">
        <v>54554</v>
      </c>
      <c r="Z351" s="71">
        <v>28300</v>
      </c>
      <c r="AA351" s="71">
        <v>3902</v>
      </c>
      <c r="AB351" s="71">
        <v>113275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26.98</v>
      </c>
      <c r="BM351" s="71">
        <v>0</v>
      </c>
      <c r="BN351" s="72"/>
      <c r="BO351" s="71">
        <v>0</v>
      </c>
      <c r="BP351" s="71">
        <v>0</v>
      </c>
      <c r="BQ351" s="71">
        <v>0</v>
      </c>
      <c r="BR351" s="71">
        <v>0</v>
      </c>
      <c r="BS351" s="71">
        <v>5</v>
      </c>
      <c r="BT351" s="71">
        <v>0</v>
      </c>
      <c r="BU351"/>
      <c r="BV351" s="70">
        <v>26.98</v>
      </c>
      <c r="BW351" s="70">
        <v>0</v>
      </c>
      <c r="BX351" s="70">
        <v>0</v>
      </c>
      <c r="BY351" s="70">
        <v>0</v>
      </c>
      <c r="BZ351" s="70">
        <v>0</v>
      </c>
      <c r="CA351" s="70">
        <v>0</v>
      </c>
      <c r="CB351" s="70">
        <v>0</v>
      </c>
      <c r="CC351" s="70">
        <v>0</v>
      </c>
      <c r="CD351" s="70">
        <v>0</v>
      </c>
    </row>
    <row r="352" spans="1:82">
      <c r="A352" s="70" t="s">
        <v>2061</v>
      </c>
      <c r="B352" s="70">
        <v>433</v>
      </c>
      <c r="C352" s="70">
        <v>8</v>
      </c>
      <c r="D352" s="70">
        <v>26</v>
      </c>
      <c r="E352" s="70">
        <v>2011</v>
      </c>
      <c r="F352" s="70" t="s">
        <v>178</v>
      </c>
      <c r="G352" s="70" t="s">
        <v>2053</v>
      </c>
      <c r="H352" s="70" t="s">
        <v>2054</v>
      </c>
      <c r="I352" s="148"/>
      <c r="J352" s="71">
        <v>6.9655724843272662</v>
      </c>
      <c r="K352" s="71">
        <v>3.1118465677805411</v>
      </c>
      <c r="L352" s="71">
        <v>1.45185501208057</v>
      </c>
      <c r="M352" s="71">
        <v>131.87577408957961</v>
      </c>
      <c r="N352" s="71">
        <v>160.04765520965441</v>
      </c>
      <c r="O352" s="71">
        <v>54.424005681527142</v>
      </c>
      <c r="P352" s="71">
        <v>19.160428362284026</v>
      </c>
      <c r="Q352" s="71">
        <v>7.98095425616137</v>
      </c>
      <c r="R352" s="71">
        <v>0</v>
      </c>
      <c r="S352" s="71">
        <v>0</v>
      </c>
      <c r="T352" s="72"/>
      <c r="U352" s="71">
        <v>864189</v>
      </c>
      <c r="V352" s="71">
        <v>1410</v>
      </c>
      <c r="W352" s="71">
        <v>34</v>
      </c>
      <c r="X352" s="71">
        <v>29944</v>
      </c>
      <c r="Y352" s="71">
        <v>54837</v>
      </c>
      <c r="Z352" s="71">
        <v>28241</v>
      </c>
      <c r="AA352" s="71">
        <v>3872</v>
      </c>
      <c r="AB352" s="71">
        <v>113726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23.75</v>
      </c>
      <c r="BM352" s="71">
        <v>0</v>
      </c>
      <c r="BN352" s="72"/>
      <c r="BO352" s="71">
        <v>0</v>
      </c>
      <c r="BP352" s="71">
        <v>0</v>
      </c>
      <c r="BQ352" s="71">
        <v>0</v>
      </c>
      <c r="BR352" s="71">
        <v>0</v>
      </c>
      <c r="BS352" s="71">
        <v>5</v>
      </c>
      <c r="BT352" s="71">
        <v>0</v>
      </c>
      <c r="BU352"/>
      <c r="BV352" s="70">
        <v>23.75</v>
      </c>
      <c r="BW352" s="70">
        <v>0</v>
      </c>
      <c r="BX352" s="70">
        <v>0</v>
      </c>
      <c r="BY352" s="70">
        <v>0</v>
      </c>
      <c r="BZ352" s="70">
        <v>0</v>
      </c>
      <c r="CA352" s="70">
        <v>0</v>
      </c>
      <c r="CB352" s="70">
        <v>0</v>
      </c>
      <c r="CC352" s="70">
        <v>0</v>
      </c>
      <c r="CD352" s="70">
        <v>0</v>
      </c>
    </row>
    <row r="353" spans="1:82">
      <c r="A353" s="70" t="s">
        <v>2062</v>
      </c>
      <c r="B353" s="70">
        <v>434</v>
      </c>
      <c r="C353" s="70">
        <v>9</v>
      </c>
      <c r="D353" s="70">
        <v>26</v>
      </c>
      <c r="E353" s="70">
        <v>2012</v>
      </c>
      <c r="F353" s="70" t="s">
        <v>179</v>
      </c>
      <c r="G353" s="70" t="s">
        <v>2053</v>
      </c>
      <c r="H353" s="70" t="s">
        <v>2054</v>
      </c>
      <c r="I353" s="148"/>
      <c r="J353" s="71">
        <v>5.3392496426587854</v>
      </c>
      <c r="K353" s="71">
        <v>3.0696170721912548</v>
      </c>
      <c r="L353" s="71">
        <v>1.4374128772388559</v>
      </c>
      <c r="M353" s="71">
        <v>138.85384127189531</v>
      </c>
      <c r="N353" s="71">
        <v>174.1640655070897</v>
      </c>
      <c r="O353" s="71">
        <v>54.077949233767164</v>
      </c>
      <c r="P353" s="71">
        <v>19.08033044535955</v>
      </c>
      <c r="Q353" s="71">
        <v>8.8784586990736898</v>
      </c>
      <c r="R353" s="71">
        <v>0</v>
      </c>
      <c r="S353" s="71">
        <v>0</v>
      </c>
      <c r="T353" s="72"/>
      <c r="U353" s="71">
        <v>714291</v>
      </c>
      <c r="V353" s="71">
        <v>1410</v>
      </c>
      <c r="W353" s="71">
        <v>34</v>
      </c>
      <c r="X353" s="71">
        <v>29944</v>
      </c>
      <c r="Y353" s="71">
        <v>56521</v>
      </c>
      <c r="Z353" s="71">
        <v>28284</v>
      </c>
      <c r="AA353" s="71">
        <v>3834</v>
      </c>
      <c r="AB353" s="71">
        <v>116445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27.786000000000001</v>
      </c>
      <c r="BM353" s="71">
        <v>0</v>
      </c>
      <c r="BN353" s="72"/>
      <c r="BO353" s="71">
        <v>0</v>
      </c>
      <c r="BP353" s="71">
        <v>0</v>
      </c>
      <c r="BQ353" s="71">
        <v>0</v>
      </c>
      <c r="BR353" s="71">
        <v>0</v>
      </c>
      <c r="BS353" s="71">
        <v>5</v>
      </c>
      <c r="BT353" s="71">
        <v>0</v>
      </c>
      <c r="BU353"/>
      <c r="BV353" s="70">
        <v>27.786000000000001</v>
      </c>
      <c r="BW353" s="70">
        <v>0</v>
      </c>
      <c r="BX353" s="70">
        <v>0</v>
      </c>
      <c r="BY353" s="70">
        <v>0</v>
      </c>
      <c r="BZ353" s="70">
        <v>0</v>
      </c>
      <c r="CA353" s="70">
        <v>0</v>
      </c>
      <c r="CB353" s="70">
        <v>0</v>
      </c>
      <c r="CC353" s="70">
        <v>0</v>
      </c>
      <c r="CD353" s="70">
        <v>0</v>
      </c>
    </row>
    <row r="354" spans="1:82">
      <c r="A354" s="70" t="s">
        <v>2063</v>
      </c>
      <c r="B354" s="70">
        <v>435</v>
      </c>
      <c r="C354" s="70">
        <v>10</v>
      </c>
      <c r="D354" s="70">
        <v>26</v>
      </c>
      <c r="E354" s="70">
        <v>2013</v>
      </c>
      <c r="F354" s="70" t="s">
        <v>180</v>
      </c>
      <c r="G354" s="70" t="s">
        <v>2053</v>
      </c>
      <c r="H354" s="70" t="s">
        <v>2054</v>
      </c>
      <c r="I354" s="148"/>
      <c r="J354" s="71">
        <v>4.2732114330169777</v>
      </c>
      <c r="K354" s="71">
        <v>2.6470175923008501</v>
      </c>
      <c r="L354" s="71">
        <v>1.317424691487086</v>
      </c>
      <c r="M354" s="71">
        <v>147.7431794856187</v>
      </c>
      <c r="N354" s="71">
        <v>168.34899482984619</v>
      </c>
      <c r="O354" s="71">
        <v>52.085125845644633</v>
      </c>
      <c r="P354" s="71">
        <v>18.92243852853321</v>
      </c>
      <c r="Q354" s="71">
        <v>9.0505999292599704</v>
      </c>
      <c r="R354" s="71">
        <v>0</v>
      </c>
      <c r="S354" s="71">
        <v>0</v>
      </c>
      <c r="T354" s="72"/>
      <c r="U354" s="71">
        <v>553163</v>
      </c>
      <c r="V354" s="71">
        <v>1410</v>
      </c>
      <c r="W354" s="71">
        <v>34</v>
      </c>
      <c r="X354" s="71">
        <v>29944</v>
      </c>
      <c r="Y354" s="71">
        <v>56828</v>
      </c>
      <c r="Z354" s="71">
        <v>28458</v>
      </c>
      <c r="AA354" s="71">
        <v>3788</v>
      </c>
      <c r="AB354" s="71">
        <v>117001</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30.870999999999999</v>
      </c>
      <c r="BM354" s="71">
        <v>0</v>
      </c>
      <c r="BN354" s="72"/>
      <c r="BO354" s="71">
        <v>0</v>
      </c>
      <c r="BP354" s="71">
        <v>0</v>
      </c>
      <c r="BQ354" s="71">
        <v>0</v>
      </c>
      <c r="BR354" s="71">
        <v>0</v>
      </c>
      <c r="BS354" s="71">
        <v>5</v>
      </c>
      <c r="BT354" s="71">
        <v>0</v>
      </c>
      <c r="BU354"/>
      <c r="BV354" s="70">
        <v>30.870999999999999</v>
      </c>
      <c r="BW354" s="70">
        <v>0</v>
      </c>
      <c r="BX354" s="70">
        <v>0</v>
      </c>
      <c r="BY354" s="70">
        <v>0</v>
      </c>
      <c r="BZ354" s="70">
        <v>0</v>
      </c>
      <c r="CA354" s="70">
        <v>0</v>
      </c>
      <c r="CB354" s="70">
        <v>0</v>
      </c>
      <c r="CC354" s="70">
        <v>0</v>
      </c>
      <c r="CD354" s="70">
        <v>0</v>
      </c>
    </row>
    <row r="355" spans="1:82">
      <c r="A355" s="70" t="s">
        <v>2064</v>
      </c>
      <c r="B355" s="70">
        <v>436</v>
      </c>
      <c r="C355" s="70">
        <v>11</v>
      </c>
      <c r="D355" s="70">
        <v>26</v>
      </c>
      <c r="E355" s="70">
        <v>2014</v>
      </c>
      <c r="F355" s="70" t="s">
        <v>181</v>
      </c>
      <c r="G355" s="70" t="s">
        <v>2053</v>
      </c>
      <c r="H355" s="70" t="s">
        <v>2054</v>
      </c>
      <c r="I355" s="148"/>
      <c r="J355" s="71">
        <v>3.1638798873038509</v>
      </c>
      <c r="K355" s="71">
        <v>2.3580441837511459</v>
      </c>
      <c r="L355" s="71">
        <v>1.7698662556802109</v>
      </c>
      <c r="M355" s="71">
        <v>129.16867858798039</v>
      </c>
      <c r="N355" s="71">
        <v>152.43639818252669</v>
      </c>
      <c r="O355" s="71">
        <v>49.279329821082932</v>
      </c>
      <c r="P355" s="71">
        <v>18.880197260357477</v>
      </c>
      <c r="Q355" s="71">
        <v>8.7151281664601097</v>
      </c>
      <c r="R355" s="71">
        <v>0</v>
      </c>
      <c r="S355" s="71">
        <v>0</v>
      </c>
      <c r="T355" s="72"/>
      <c r="U355" s="71">
        <v>469779</v>
      </c>
      <c r="V355" s="71">
        <v>1201</v>
      </c>
      <c r="W355" s="71">
        <v>20</v>
      </c>
      <c r="X355" s="71">
        <v>28911</v>
      </c>
      <c r="Y355" s="71">
        <v>57356</v>
      </c>
      <c r="Z355" s="71">
        <v>28358</v>
      </c>
      <c r="AA355" s="71">
        <v>3760</v>
      </c>
      <c r="AB355" s="71">
        <v>117427</v>
      </c>
      <c r="AC355" s="71">
        <v>0</v>
      </c>
      <c r="AD355" s="71">
        <v>0</v>
      </c>
      <c r="AE355" s="72"/>
      <c r="AF355" s="71"/>
      <c r="AG355" s="71"/>
      <c r="AH355" s="71"/>
      <c r="AI355" s="71"/>
      <c r="AJ355" s="71"/>
      <c r="AK355" s="71"/>
      <c r="AL355" s="71"/>
      <c r="AM355" s="71"/>
      <c r="AN355" s="71"/>
      <c r="AO355" s="71"/>
      <c r="AP355" s="71"/>
      <c r="AQ355" s="72"/>
      <c r="AR355" s="71">
        <v>930</v>
      </c>
      <c r="AS355" s="71">
        <v>57</v>
      </c>
      <c r="AT355" s="71">
        <v>0</v>
      </c>
      <c r="AU355" s="71">
        <v>0</v>
      </c>
      <c r="AV355" s="71">
        <v>0</v>
      </c>
      <c r="AW355" s="71">
        <v>0</v>
      </c>
      <c r="AX355" s="71"/>
      <c r="AY355" s="72"/>
      <c r="AZ355" s="71">
        <v>3448.1</v>
      </c>
      <c r="BA355" s="71">
        <v>686.7</v>
      </c>
      <c r="BB355" s="71">
        <v>0</v>
      </c>
      <c r="BC355" s="71">
        <v>0</v>
      </c>
      <c r="BD355" s="71">
        <v>0</v>
      </c>
      <c r="BE355" s="71">
        <v>0</v>
      </c>
      <c r="BF355" s="71"/>
      <c r="BG355" s="72"/>
      <c r="BH355" s="71">
        <v>0</v>
      </c>
      <c r="BI355" s="71">
        <v>0</v>
      </c>
      <c r="BJ355" s="71">
        <v>0</v>
      </c>
      <c r="BK355" s="71">
        <v>0</v>
      </c>
      <c r="BL355" s="71">
        <v>30.853999999999999</v>
      </c>
      <c r="BM355" s="71">
        <v>0</v>
      </c>
      <c r="BN355" s="72"/>
      <c r="BO355" s="71">
        <v>0</v>
      </c>
      <c r="BP355" s="71">
        <v>0</v>
      </c>
      <c r="BQ355" s="71">
        <v>0</v>
      </c>
      <c r="BR355" s="71">
        <v>0</v>
      </c>
      <c r="BS355" s="71">
        <v>5</v>
      </c>
      <c r="BT355" s="71">
        <v>0</v>
      </c>
      <c r="BU355"/>
      <c r="BV355" s="70">
        <v>30.853999999999999</v>
      </c>
      <c r="BW355" s="70">
        <v>0</v>
      </c>
      <c r="BX355" s="70">
        <v>0</v>
      </c>
      <c r="BY355" s="70">
        <v>0</v>
      </c>
      <c r="BZ355" s="70">
        <v>0</v>
      </c>
      <c r="CA355" s="70">
        <v>0</v>
      </c>
      <c r="CB355" s="70">
        <v>0</v>
      </c>
      <c r="CC355" s="70">
        <v>0</v>
      </c>
      <c r="CD355" s="70">
        <v>0</v>
      </c>
    </row>
    <row r="356" spans="1:82">
      <c r="A356" s="70" t="s">
        <v>2065</v>
      </c>
      <c r="B356" s="70">
        <v>437</v>
      </c>
      <c r="C356" s="70">
        <v>12</v>
      </c>
      <c r="D356" s="70">
        <v>26</v>
      </c>
      <c r="E356" s="70">
        <v>2015</v>
      </c>
      <c r="F356" s="70" t="s">
        <v>182</v>
      </c>
      <c r="G356" s="70" t="s">
        <v>2053</v>
      </c>
      <c r="H356" s="70" t="s">
        <v>2054</v>
      </c>
      <c r="I356" s="148"/>
      <c r="J356" s="71">
        <v>4.7224068655457554</v>
      </c>
      <c r="K356" s="71">
        <v>2.507812124634333</v>
      </c>
      <c r="L356" s="71">
        <v>2.2060913212569382</v>
      </c>
      <c r="M356" s="71">
        <v>137.4276476196502</v>
      </c>
      <c r="N356" s="71">
        <v>153.49099638854719</v>
      </c>
      <c r="O356" s="71">
        <v>48.646077068378922</v>
      </c>
      <c r="P356" s="71">
        <v>18.829784868853885</v>
      </c>
      <c r="Q356" s="71">
        <v>8.5715811845578394</v>
      </c>
      <c r="R356" s="71">
        <v>0</v>
      </c>
      <c r="S356" s="71">
        <v>0</v>
      </c>
      <c r="T356" s="72"/>
      <c r="U356" s="71">
        <v>636106</v>
      </c>
      <c r="V356" s="71">
        <v>1201</v>
      </c>
      <c r="W356" s="71">
        <v>20</v>
      </c>
      <c r="X356" s="71">
        <v>28911</v>
      </c>
      <c r="Y356" s="71">
        <v>58011</v>
      </c>
      <c r="Z356" s="71">
        <v>28263</v>
      </c>
      <c r="AA356" s="71">
        <v>3747</v>
      </c>
      <c r="AB356" s="71">
        <v>117978</v>
      </c>
      <c r="AC356" s="71">
        <v>0</v>
      </c>
      <c r="AD356" s="71">
        <v>0</v>
      </c>
      <c r="AE356" s="72"/>
      <c r="AF356" s="71">
        <v>6396664.0393006355</v>
      </c>
      <c r="AG356" s="71">
        <v>2078648.750390433</v>
      </c>
      <c r="AH356" s="71">
        <v>449622.66030682152</v>
      </c>
      <c r="AI356" s="71">
        <v>169158299.3591826</v>
      </c>
      <c r="AJ356" s="71">
        <v>226425033.75331321</v>
      </c>
      <c r="AK356" s="71">
        <v>0</v>
      </c>
      <c r="AL356" s="71">
        <v>0</v>
      </c>
      <c r="AM356" s="71">
        <v>16168390.00090351</v>
      </c>
      <c r="AN356" s="71">
        <v>0</v>
      </c>
      <c r="AO356" s="71">
        <v>0</v>
      </c>
      <c r="AP356" s="71">
        <v>420676658.56339717</v>
      </c>
      <c r="AQ356" s="72"/>
      <c r="AR356" s="71">
        <v>1004</v>
      </c>
      <c r="AS356" s="71">
        <v>66</v>
      </c>
      <c r="AT356" s="71">
        <v>0</v>
      </c>
      <c r="AU356" s="71">
        <v>0</v>
      </c>
      <c r="AV356" s="71">
        <v>0</v>
      </c>
      <c r="AW356" s="71">
        <v>0</v>
      </c>
      <c r="AX356" s="71"/>
      <c r="AY356" s="72"/>
      <c r="AZ356" s="71">
        <v>3753.5</v>
      </c>
      <c r="BA356" s="71">
        <v>791.5</v>
      </c>
      <c r="BB356" s="71">
        <v>0</v>
      </c>
      <c r="BC356" s="71">
        <v>0</v>
      </c>
      <c r="BD356" s="71">
        <v>0</v>
      </c>
      <c r="BE356" s="71">
        <v>0</v>
      </c>
      <c r="BF356" s="71"/>
      <c r="BG356" s="72"/>
      <c r="BH356" s="71">
        <v>0</v>
      </c>
      <c r="BI356" s="71">
        <v>0</v>
      </c>
      <c r="BJ356" s="71">
        <v>0</v>
      </c>
      <c r="BK356" s="71">
        <v>0</v>
      </c>
      <c r="BL356" s="71">
        <v>29.081000000000003</v>
      </c>
      <c r="BM356" s="71">
        <v>0</v>
      </c>
      <c r="BN356" s="72"/>
      <c r="BO356" s="71">
        <v>0</v>
      </c>
      <c r="BP356" s="71">
        <v>0</v>
      </c>
      <c r="BQ356" s="71">
        <v>0</v>
      </c>
      <c r="BR356" s="71">
        <v>0</v>
      </c>
      <c r="BS356" s="71">
        <v>5</v>
      </c>
      <c r="BT356" s="71">
        <v>0</v>
      </c>
      <c r="BU356"/>
      <c r="BV356" s="70">
        <v>29.081</v>
      </c>
      <c r="BW356" s="70">
        <v>0</v>
      </c>
      <c r="BX356" s="70">
        <v>0</v>
      </c>
      <c r="BY356" s="70">
        <v>0</v>
      </c>
      <c r="BZ356" s="70">
        <v>0</v>
      </c>
      <c r="CA356" s="70">
        <v>0</v>
      </c>
      <c r="CB356" s="70">
        <v>0</v>
      </c>
      <c r="CC356" s="70">
        <v>0</v>
      </c>
      <c r="CD356" s="70">
        <v>0</v>
      </c>
    </row>
    <row r="357" spans="1:82">
      <c r="A357" s="70" t="s">
        <v>2066</v>
      </c>
      <c r="B357" s="70">
        <v>438</v>
      </c>
      <c r="C357" s="70">
        <v>13</v>
      </c>
      <c r="D357" s="70">
        <v>26</v>
      </c>
      <c r="E357" s="70">
        <v>2016</v>
      </c>
      <c r="F357" s="70" t="s">
        <v>155</v>
      </c>
      <c r="G357" s="70" t="s">
        <v>2053</v>
      </c>
      <c r="H357" s="70" t="s">
        <v>2054</v>
      </c>
      <c r="I357" s="148"/>
      <c r="J357" s="71">
        <v>2.5078740471339542</v>
      </c>
      <c r="K357" s="71">
        <v>2.5830172531933697</v>
      </c>
      <c r="L357" s="71">
        <v>2.4929784380167099</v>
      </c>
      <c r="M357" s="71">
        <v>105.8547201994992</v>
      </c>
      <c r="N357" s="71">
        <v>147.64598293929689</v>
      </c>
      <c r="O357" s="71">
        <v>48.109753683136262</v>
      </c>
      <c r="P357" s="71">
        <v>18.089021760508054</v>
      </c>
      <c r="Q357" s="71">
        <v>8.430568212304042</v>
      </c>
      <c r="R357" s="71">
        <v>0</v>
      </c>
      <c r="S357" s="71">
        <v>0</v>
      </c>
      <c r="T357" s="72"/>
      <c r="U357" s="71">
        <v>395001</v>
      </c>
      <c r="V357" s="71">
        <v>1201</v>
      </c>
      <c r="W357" s="71">
        <v>20</v>
      </c>
      <c r="X357" s="71">
        <v>28911</v>
      </c>
      <c r="Y357" s="71">
        <v>58829</v>
      </c>
      <c r="Z357" s="71">
        <v>28295</v>
      </c>
      <c r="AA357" s="71">
        <v>3723</v>
      </c>
      <c r="AB357" s="71">
        <v>119359</v>
      </c>
      <c r="AC357" s="71">
        <v>0</v>
      </c>
      <c r="AD357" s="71">
        <v>0</v>
      </c>
      <c r="AE357" s="72"/>
      <c r="AF357" s="71">
        <v>3608558.9172728448</v>
      </c>
      <c r="AG357" s="71">
        <v>2043366.8541430479</v>
      </c>
      <c r="AH357" s="71">
        <v>386682.63588484708</v>
      </c>
      <c r="AI357" s="71">
        <v>163553157.13894179</v>
      </c>
      <c r="AJ357" s="71">
        <v>207205249.34628761</v>
      </c>
      <c r="AK357" s="71">
        <v>0</v>
      </c>
      <c r="AL357" s="71">
        <v>0</v>
      </c>
      <c r="AM357" s="71">
        <v>16370358.54707847</v>
      </c>
      <c r="AN357" s="71">
        <v>0</v>
      </c>
      <c r="AO357" s="71">
        <v>0</v>
      </c>
      <c r="AP357" s="71">
        <v>393167373.43960863</v>
      </c>
      <c r="AQ357" s="72"/>
      <c r="AR357" s="71">
        <v>1071</v>
      </c>
      <c r="AS357" s="71">
        <v>72</v>
      </c>
      <c r="AT357" s="71">
        <v>0</v>
      </c>
      <c r="AU357" s="71">
        <v>0</v>
      </c>
      <c r="AV357" s="71">
        <v>0</v>
      </c>
      <c r="AW357" s="71">
        <v>0</v>
      </c>
      <c r="AX357" s="71"/>
      <c r="AY357" s="72"/>
      <c r="AZ357" s="71">
        <v>4058.1</v>
      </c>
      <c r="BA357" s="71">
        <v>904.1</v>
      </c>
      <c r="BB357" s="71">
        <v>0</v>
      </c>
      <c r="BC357" s="71">
        <v>0</v>
      </c>
      <c r="BD357" s="71">
        <v>0</v>
      </c>
      <c r="BE357" s="71">
        <v>0</v>
      </c>
      <c r="BF357" s="71"/>
      <c r="BG357" s="72"/>
      <c r="BH357" s="71">
        <v>0</v>
      </c>
      <c r="BI357" s="71">
        <v>0</v>
      </c>
      <c r="BJ357" s="71">
        <v>0</v>
      </c>
      <c r="BK357" s="71">
        <v>0</v>
      </c>
      <c r="BL357" s="71">
        <v>29.201000000000001</v>
      </c>
      <c r="BM357" s="71">
        <v>0</v>
      </c>
      <c r="BN357" s="72"/>
      <c r="BO357" s="71">
        <v>0</v>
      </c>
      <c r="BP357" s="71">
        <v>0</v>
      </c>
      <c r="BQ357" s="71">
        <v>0</v>
      </c>
      <c r="BR357" s="71">
        <v>0</v>
      </c>
      <c r="BS357" s="71">
        <v>5</v>
      </c>
      <c r="BT357" s="71">
        <v>0</v>
      </c>
      <c r="BU357"/>
      <c r="BV357" s="70">
        <v>29.201000000000001</v>
      </c>
      <c r="BW357" s="70">
        <v>0</v>
      </c>
      <c r="BX357" s="70">
        <v>0</v>
      </c>
      <c r="BY357" s="70">
        <v>0</v>
      </c>
      <c r="BZ357" s="70">
        <v>0</v>
      </c>
      <c r="CA357" s="70">
        <v>0</v>
      </c>
      <c r="CB357" s="70">
        <v>0</v>
      </c>
      <c r="CC357" s="70">
        <v>0</v>
      </c>
      <c r="CD357" s="70">
        <v>0</v>
      </c>
    </row>
    <row r="358" spans="1:82">
      <c r="A358" s="70" t="s">
        <v>2067</v>
      </c>
      <c r="B358" s="70">
        <v>439</v>
      </c>
      <c r="C358" s="70">
        <v>14</v>
      </c>
      <c r="D358" s="70">
        <v>26</v>
      </c>
      <c r="E358" s="70">
        <v>2017</v>
      </c>
      <c r="F358" s="70" t="s">
        <v>156</v>
      </c>
      <c r="G358" s="70" t="s">
        <v>2053</v>
      </c>
      <c r="H358" s="70" t="s">
        <v>2054</v>
      </c>
      <c r="I358" s="148"/>
      <c r="J358" s="71">
        <v>2.2471221119303548</v>
      </c>
      <c r="K358" s="71">
        <v>2.6424720025620707</v>
      </c>
      <c r="L358" s="71">
        <v>2.0532125202633389</v>
      </c>
      <c r="M358" s="71">
        <v>106.19904193957771</v>
      </c>
      <c r="N358" s="71">
        <v>152.46838723764847</v>
      </c>
      <c r="O358" s="71">
        <v>47.192585923884572</v>
      </c>
      <c r="P358" s="71">
        <v>17.897187168361949</v>
      </c>
      <c r="Q358" s="71">
        <v>8.21463431078576</v>
      </c>
      <c r="R358" s="71">
        <v>0</v>
      </c>
      <c r="S358" s="71">
        <v>0</v>
      </c>
      <c r="T358" s="72"/>
      <c r="U358" s="71">
        <v>382315</v>
      </c>
      <c r="V358" s="71">
        <v>1201</v>
      </c>
      <c r="W358" s="71">
        <v>20</v>
      </c>
      <c r="X358" s="71">
        <v>28911</v>
      </c>
      <c r="Y358" s="71">
        <v>59548</v>
      </c>
      <c r="Z358" s="71">
        <v>28216</v>
      </c>
      <c r="AA358" s="71">
        <v>3707</v>
      </c>
      <c r="AB358" s="71">
        <v>120268</v>
      </c>
      <c r="AC358" s="71">
        <v>0</v>
      </c>
      <c r="AD358" s="71">
        <v>0</v>
      </c>
      <c r="AE358" s="72"/>
      <c r="AF358" s="71">
        <v>3322616.6452643489</v>
      </c>
      <c r="AG358" s="71">
        <v>2137010.1246423139</v>
      </c>
      <c r="AH358" s="71">
        <v>432739.55349218933</v>
      </c>
      <c r="AI358" s="71">
        <v>171175940.72891009</v>
      </c>
      <c r="AJ358" s="71">
        <v>226114829.12601629</v>
      </c>
      <c r="AK358" s="71">
        <v>0</v>
      </c>
      <c r="AL358" s="71">
        <v>0</v>
      </c>
      <c r="AM358" s="71">
        <v>16520840.185474509</v>
      </c>
      <c r="AN358" s="71">
        <v>0</v>
      </c>
      <c r="AO358" s="71">
        <v>0</v>
      </c>
      <c r="AP358" s="71">
        <v>419703976.36379975</v>
      </c>
      <c r="AQ358" s="72"/>
      <c r="AR358" s="71">
        <v>1126</v>
      </c>
      <c r="AS358" s="71">
        <v>80</v>
      </c>
      <c r="AT358" s="71">
        <v>0</v>
      </c>
      <c r="AU358" s="71">
        <v>0</v>
      </c>
      <c r="AV358" s="71">
        <v>0</v>
      </c>
      <c r="AW358" s="71">
        <v>0</v>
      </c>
      <c r="AX358" s="71"/>
      <c r="AY358" s="72"/>
      <c r="AZ358" s="71">
        <v>4291.1000000000004</v>
      </c>
      <c r="BA358" s="71">
        <v>1015.3</v>
      </c>
      <c r="BB358" s="71">
        <v>0</v>
      </c>
      <c r="BC358" s="71">
        <v>0</v>
      </c>
      <c r="BD358" s="71">
        <v>0</v>
      </c>
      <c r="BE358" s="71">
        <v>0</v>
      </c>
      <c r="BF358" s="71"/>
      <c r="BG358" s="72"/>
      <c r="BH358" s="71">
        <v>0</v>
      </c>
      <c r="BI358" s="71">
        <v>0</v>
      </c>
      <c r="BJ358" s="71">
        <v>0</v>
      </c>
      <c r="BK358" s="71">
        <v>0</v>
      </c>
      <c r="BL358" s="71">
        <v>28.806000000000001</v>
      </c>
      <c r="BM358" s="71">
        <v>0</v>
      </c>
      <c r="BN358" s="72"/>
      <c r="BO358" s="71">
        <v>0</v>
      </c>
      <c r="BP358" s="71">
        <v>0</v>
      </c>
      <c r="BQ358" s="71">
        <v>0</v>
      </c>
      <c r="BR358" s="71">
        <v>0</v>
      </c>
      <c r="BS358" s="71">
        <v>5</v>
      </c>
      <c r="BT358" s="71">
        <v>0</v>
      </c>
      <c r="BU358"/>
      <c r="BV358" s="70">
        <v>28.806000000000001</v>
      </c>
      <c r="BW358" s="70">
        <v>0</v>
      </c>
      <c r="BX358" s="70">
        <v>0</v>
      </c>
      <c r="BY358" s="70">
        <v>0</v>
      </c>
      <c r="BZ358" s="70">
        <v>0</v>
      </c>
      <c r="CA358" s="70">
        <v>0</v>
      </c>
      <c r="CB358" s="70">
        <v>0</v>
      </c>
      <c r="CC358" s="70">
        <v>0</v>
      </c>
      <c r="CD358" s="70">
        <v>0</v>
      </c>
    </row>
    <row r="359" spans="1:82">
      <c r="A359" s="70" t="s">
        <v>2068</v>
      </c>
      <c r="B359" s="70">
        <v>440</v>
      </c>
      <c r="C359" s="70">
        <v>15</v>
      </c>
      <c r="D359" s="70">
        <v>26</v>
      </c>
      <c r="E359" s="70">
        <v>2018</v>
      </c>
      <c r="F359" s="70" t="s">
        <v>183</v>
      </c>
      <c r="G359" s="70" t="s">
        <v>2053</v>
      </c>
      <c r="H359" s="70" t="s">
        <v>2054</v>
      </c>
      <c r="I359" s="148"/>
      <c r="J359" s="71">
        <v>2.2614351718918138</v>
      </c>
      <c r="K359" s="71">
        <v>2.4842468342554542</v>
      </c>
      <c r="L359" s="71">
        <v>1.9187887772656644</v>
      </c>
      <c r="M359" s="71">
        <v>105.38927593269622</v>
      </c>
      <c r="N359" s="71">
        <v>147.05311777547286</v>
      </c>
      <c r="O359" s="71">
        <v>46.346968316629955</v>
      </c>
      <c r="P359" s="71">
        <v>17.709474548930455</v>
      </c>
      <c r="Q359" s="71">
        <v>7.6971585481915303</v>
      </c>
      <c r="R359" s="71">
        <v>0</v>
      </c>
      <c r="S359" s="71">
        <v>0</v>
      </c>
      <c r="T359" s="72"/>
      <c r="U359" s="71">
        <v>388718</v>
      </c>
      <c r="V359" s="71">
        <v>1201</v>
      </c>
      <c r="W359" s="71">
        <v>20</v>
      </c>
      <c r="X359" s="71">
        <v>28911</v>
      </c>
      <c r="Y359" s="71">
        <v>60367</v>
      </c>
      <c r="Z359" s="71">
        <v>28241</v>
      </c>
      <c r="AA359" s="71">
        <v>3705</v>
      </c>
      <c r="AB359" s="71">
        <v>121443</v>
      </c>
      <c r="AC359" s="71">
        <v>0</v>
      </c>
      <c r="AD359" s="71">
        <v>0</v>
      </c>
      <c r="AE359" s="72"/>
      <c r="AF359" s="71">
        <v>3285814.0839577802</v>
      </c>
      <c r="AG359" s="71">
        <v>1895374.3377813769</v>
      </c>
      <c r="AH359" s="71">
        <v>412191.87397308182</v>
      </c>
      <c r="AI359" s="71">
        <v>163919152.51086169</v>
      </c>
      <c r="AJ359" s="71">
        <v>213866476.44481379</v>
      </c>
      <c r="AK359" s="71">
        <v>0</v>
      </c>
      <c r="AL359" s="71">
        <v>0</v>
      </c>
      <c r="AM359" s="71">
        <v>16716763.83815477</v>
      </c>
      <c r="AN359" s="71">
        <v>0</v>
      </c>
      <c r="AO359" s="71">
        <v>0</v>
      </c>
      <c r="AP359" s="71">
        <v>400095773.08954251</v>
      </c>
      <c r="AQ359" s="72"/>
      <c r="AR359" s="71">
        <v>1183</v>
      </c>
      <c r="AS359" s="71">
        <v>88</v>
      </c>
      <c r="AT359" s="71">
        <v>0</v>
      </c>
      <c r="AU359" s="71">
        <v>0</v>
      </c>
      <c r="AV359" s="71">
        <v>0</v>
      </c>
      <c r="AW359" s="71">
        <v>0</v>
      </c>
      <c r="AX359" s="71"/>
      <c r="AY359" s="72"/>
      <c r="AZ359" s="71">
        <v>4527.1999999999989</v>
      </c>
      <c r="BA359" s="71">
        <v>1134.0999999999999</v>
      </c>
      <c r="BB359" s="71">
        <v>0</v>
      </c>
      <c r="BC359" s="71">
        <v>0</v>
      </c>
      <c r="BD359" s="71">
        <v>0</v>
      </c>
      <c r="BE359" s="71">
        <v>0</v>
      </c>
      <c r="BF359" s="71"/>
      <c r="BG359" s="72"/>
      <c r="BH359" s="71">
        <v>0</v>
      </c>
      <c r="BI359" s="71">
        <v>0</v>
      </c>
      <c r="BJ359" s="71">
        <v>0</v>
      </c>
      <c r="BK359" s="71">
        <v>0</v>
      </c>
      <c r="BL359" s="71">
        <v>28.035</v>
      </c>
      <c r="BM359" s="71">
        <v>0</v>
      </c>
      <c r="BN359" s="72"/>
      <c r="BO359" s="71">
        <v>0</v>
      </c>
      <c r="BP359" s="71">
        <v>0</v>
      </c>
      <c r="BQ359" s="71">
        <v>0</v>
      </c>
      <c r="BR359" s="71">
        <v>0</v>
      </c>
      <c r="BS359" s="71">
        <v>5</v>
      </c>
      <c r="BT359" s="71">
        <v>0</v>
      </c>
      <c r="BU359"/>
      <c r="BV359" s="70">
        <v>28.035</v>
      </c>
      <c r="BW359" s="70">
        <v>0</v>
      </c>
      <c r="BX359" s="70">
        <v>0</v>
      </c>
      <c r="BY359" s="70">
        <v>0</v>
      </c>
      <c r="BZ359" s="70">
        <v>0</v>
      </c>
      <c r="CA359" s="70">
        <v>0</v>
      </c>
      <c r="CB359" s="70">
        <v>0</v>
      </c>
      <c r="CC359" s="70">
        <v>0</v>
      </c>
      <c r="CD359" s="70">
        <v>0</v>
      </c>
    </row>
    <row r="360" spans="1:82">
      <c r="A360" s="70" t="s">
        <v>2069</v>
      </c>
      <c r="B360" s="70">
        <v>441</v>
      </c>
      <c r="C360" s="70">
        <v>16</v>
      </c>
      <c r="D360" s="70">
        <v>26</v>
      </c>
      <c r="E360" s="70">
        <v>2019</v>
      </c>
      <c r="F360" s="70" t="s">
        <v>158</v>
      </c>
      <c r="G360" s="70" t="s">
        <v>2053</v>
      </c>
      <c r="H360" s="70" t="s">
        <v>2054</v>
      </c>
      <c r="I360" s="148"/>
      <c r="J360" s="71">
        <v>2.2962227233959407</v>
      </c>
      <c r="K360" s="71">
        <v>2.2496381179475726</v>
      </c>
      <c r="L360" s="71">
        <v>1.9455319363130865</v>
      </c>
      <c r="M360" s="71">
        <v>101.96882240378342</v>
      </c>
      <c r="N360" s="71">
        <v>139.33765187763015</v>
      </c>
      <c r="O360" s="71">
        <v>45.083033205347498</v>
      </c>
      <c r="P360" s="71">
        <v>17.664841373392228</v>
      </c>
      <c r="Q360" s="71">
        <v>7.5475301115453304</v>
      </c>
      <c r="R360" s="71">
        <v>0</v>
      </c>
      <c r="S360" s="71">
        <v>2.0995046449704455</v>
      </c>
      <c r="T360" s="72"/>
      <c r="U360" s="71">
        <v>412710</v>
      </c>
      <c r="V360" s="71">
        <v>1201</v>
      </c>
      <c r="W360" s="71">
        <v>20</v>
      </c>
      <c r="X360" s="71">
        <v>28911</v>
      </c>
      <c r="Y360" s="71">
        <v>61070</v>
      </c>
      <c r="Z360" s="71">
        <v>28225</v>
      </c>
      <c r="AA360" s="71">
        <v>3668</v>
      </c>
      <c r="AB360" s="71">
        <v>122306</v>
      </c>
      <c r="AC360" s="71">
        <v>0</v>
      </c>
      <c r="AD360" s="71">
        <v>2.099504644970446</v>
      </c>
      <c r="AE360" s="72"/>
      <c r="AF360" s="71">
        <v>3509911.332598086</v>
      </c>
      <c r="AG360" s="71">
        <v>1828150.43262311</v>
      </c>
      <c r="AH360" s="71">
        <v>438149.90538645338</v>
      </c>
      <c r="AI360" s="71">
        <v>165504963.41323489</v>
      </c>
      <c r="AJ360" s="71">
        <v>210198384.88962409</v>
      </c>
      <c r="AK360" s="71">
        <v>0</v>
      </c>
      <c r="AL360" s="71">
        <v>0</v>
      </c>
      <c r="AM360" s="71">
        <v>16657156.480924951</v>
      </c>
      <c r="AN360" s="71">
        <v>0</v>
      </c>
      <c r="AO360" s="71">
        <v>0</v>
      </c>
      <c r="AP360" s="71">
        <v>398136716.4543916</v>
      </c>
      <c r="AQ360" s="72"/>
      <c r="AR360" s="71">
        <v>1249</v>
      </c>
      <c r="AS360" s="71">
        <v>93</v>
      </c>
      <c r="AT360" s="71">
        <v>0</v>
      </c>
      <c r="AU360" s="71">
        <v>0</v>
      </c>
      <c r="AV360" s="71">
        <v>0</v>
      </c>
      <c r="AW360" s="71">
        <v>0</v>
      </c>
      <c r="AX360" s="71"/>
      <c r="AY360" s="72"/>
      <c r="AZ360" s="71">
        <v>4789.6000000000013</v>
      </c>
      <c r="BA360" s="71">
        <v>1193.9000000000001</v>
      </c>
      <c r="BB360" s="71">
        <v>0</v>
      </c>
      <c r="BC360" s="71">
        <v>0</v>
      </c>
      <c r="BD360" s="71">
        <v>0</v>
      </c>
      <c r="BE360" s="71">
        <v>0</v>
      </c>
      <c r="BF360" s="71"/>
      <c r="BG360" s="72"/>
      <c r="BH360" s="71">
        <v>0</v>
      </c>
      <c r="BI360" s="71">
        <v>0</v>
      </c>
      <c r="BJ360" s="71">
        <v>0</v>
      </c>
      <c r="BK360" s="71">
        <v>0</v>
      </c>
      <c r="BL360" s="71">
        <v>26.628</v>
      </c>
      <c r="BM360" s="71">
        <v>0</v>
      </c>
      <c r="BN360" s="72"/>
      <c r="BO360" s="71">
        <v>0</v>
      </c>
      <c r="BP360" s="71">
        <v>0</v>
      </c>
      <c r="BQ360" s="71">
        <v>0</v>
      </c>
      <c r="BR360" s="71">
        <v>0</v>
      </c>
      <c r="BS360" s="71">
        <v>5</v>
      </c>
      <c r="BT360" s="71">
        <v>0</v>
      </c>
      <c r="BU360"/>
      <c r="BV360" s="70">
        <v>26.628</v>
      </c>
      <c r="BW360" s="70">
        <v>0</v>
      </c>
      <c r="BX360" s="70">
        <v>0</v>
      </c>
      <c r="BY360" s="70">
        <v>0</v>
      </c>
      <c r="BZ360" s="70">
        <v>0</v>
      </c>
      <c r="CA360" s="70">
        <v>0</v>
      </c>
      <c r="CB360" s="70">
        <v>0</v>
      </c>
      <c r="CC360" s="70">
        <v>0</v>
      </c>
      <c r="CD360" s="70">
        <v>0</v>
      </c>
    </row>
    <row r="361" spans="1:82">
      <c r="A361" s="70" t="s">
        <v>2070</v>
      </c>
      <c r="B361" s="70">
        <v>442</v>
      </c>
      <c r="C361" s="70">
        <v>17</v>
      </c>
      <c r="D361" s="70">
        <v>26</v>
      </c>
      <c r="E361" s="70">
        <v>2020</v>
      </c>
      <c r="F361" s="70" t="s">
        <v>159</v>
      </c>
      <c r="G361" s="70" t="s">
        <v>2053</v>
      </c>
      <c r="H361" s="70" t="s">
        <v>2054</v>
      </c>
      <c r="I361" s="148"/>
      <c r="J361" s="71">
        <v>1.990930388256263</v>
      </c>
      <c r="K361" s="71">
        <v>2.2128110251297683</v>
      </c>
      <c r="L361" s="71">
        <v>1.8224574134010871</v>
      </c>
      <c r="M361" s="71">
        <v>90.099536369144786</v>
      </c>
      <c r="N361" s="71">
        <v>141.95937280510671</v>
      </c>
      <c r="O361" s="71">
        <v>39.717423243347213</v>
      </c>
      <c r="P361" s="71">
        <v>16.524409516899265</v>
      </c>
      <c r="Q361" s="71">
        <v>7.3009884570414503</v>
      </c>
      <c r="R361" s="71">
        <v>0</v>
      </c>
      <c r="S361" s="71">
        <v>7.7562203977400284</v>
      </c>
      <c r="T361" s="72"/>
      <c r="U361" s="71">
        <v>393012</v>
      </c>
      <c r="V361" s="71">
        <v>1171</v>
      </c>
      <c r="W361" s="71">
        <v>23</v>
      </c>
      <c r="X361" s="71">
        <v>29271</v>
      </c>
      <c r="Y361" s="71">
        <v>61909</v>
      </c>
      <c r="Z361" s="71">
        <v>28381</v>
      </c>
      <c r="AA361" s="71">
        <v>3647</v>
      </c>
      <c r="AB361" s="71">
        <v>123828</v>
      </c>
      <c r="AC361" s="71">
        <v>0</v>
      </c>
      <c r="AD361" s="71">
        <v>7.7562203977400284</v>
      </c>
      <c r="AE361" s="72"/>
      <c r="AF361" s="71">
        <v>3131086.311050199</v>
      </c>
      <c r="AG361" s="71">
        <v>1692944.6568313495</v>
      </c>
      <c r="AH361" s="71">
        <v>426326.18935375661</v>
      </c>
      <c r="AI361" s="71">
        <v>148509239.73940843</v>
      </c>
      <c r="AJ361" s="71">
        <v>219801846.2170682</v>
      </c>
      <c r="AK361" s="71"/>
      <c r="AL361" s="71"/>
      <c r="AM361" s="71">
        <v>16160929.757774245</v>
      </c>
      <c r="AN361" s="71"/>
      <c r="AO361" s="71"/>
      <c r="AP361" s="71">
        <v>389722372.87148619</v>
      </c>
      <c r="AQ361" s="72"/>
      <c r="AR361" s="71">
        <v>1304</v>
      </c>
      <c r="AS361" s="71">
        <v>95</v>
      </c>
      <c r="AT361" s="71">
        <v>0</v>
      </c>
      <c r="AU361" s="71">
        <v>0</v>
      </c>
      <c r="AV361" s="71">
        <v>0</v>
      </c>
      <c r="AW361" s="71">
        <v>0</v>
      </c>
      <c r="AX361" s="71"/>
      <c r="AY361" s="72"/>
      <c r="AZ361" s="71">
        <v>5024.4999999999982</v>
      </c>
      <c r="BA361" s="71">
        <v>1254.4000000000001</v>
      </c>
      <c r="BB361" s="71">
        <v>0</v>
      </c>
      <c r="BC361" s="71">
        <v>0</v>
      </c>
      <c r="BD361" s="71">
        <v>0</v>
      </c>
      <c r="BE361" s="71">
        <v>0</v>
      </c>
      <c r="BF361" s="71"/>
      <c r="BG361" s="72"/>
      <c r="BH361" s="71">
        <v>0</v>
      </c>
      <c r="BI361" s="71">
        <v>0</v>
      </c>
      <c r="BJ361" s="71">
        <v>0</v>
      </c>
      <c r="BK361" s="71">
        <v>0</v>
      </c>
      <c r="BL361" s="71">
        <v>23.393000000000001</v>
      </c>
      <c r="BM361" s="71">
        <v>0</v>
      </c>
      <c r="BN361" s="72"/>
      <c r="BO361" s="71">
        <v>0</v>
      </c>
      <c r="BP361" s="71">
        <v>0</v>
      </c>
      <c r="BQ361" s="71">
        <v>0</v>
      </c>
      <c r="BR361" s="71">
        <v>0</v>
      </c>
      <c r="BS361" s="71">
        <v>5</v>
      </c>
      <c r="BT361" s="71">
        <v>0</v>
      </c>
      <c r="BU361"/>
      <c r="BV361" s="70">
        <v>23.393000000000001</v>
      </c>
      <c r="BW361" s="70">
        <v>0</v>
      </c>
      <c r="BX361" s="70">
        <v>0</v>
      </c>
      <c r="BY361" s="70">
        <v>0</v>
      </c>
      <c r="BZ361" s="70">
        <v>0</v>
      </c>
      <c r="CA361" s="70">
        <v>0</v>
      </c>
      <c r="CB361" s="70">
        <v>0</v>
      </c>
      <c r="CC361" s="70">
        <v>0</v>
      </c>
      <c r="CD361" s="70">
        <v>0</v>
      </c>
    </row>
    <row r="362" spans="1:82">
      <c r="A362" s="70" t="s">
        <v>2071</v>
      </c>
      <c r="B362" s="70">
        <v>442</v>
      </c>
      <c r="C362" s="70">
        <v>18</v>
      </c>
      <c r="D362" s="70">
        <v>26</v>
      </c>
      <c r="E362" s="70">
        <v>2021</v>
      </c>
      <c r="F362" s="70" t="s">
        <v>160</v>
      </c>
      <c r="G362" s="70" t="s">
        <v>2053</v>
      </c>
      <c r="H362" s="70" t="s">
        <v>2054</v>
      </c>
      <c r="I362" s="148"/>
      <c r="J362" s="71">
        <v>5.326441948894673</v>
      </c>
      <c r="K362" s="71">
        <v>2.5344345213382669</v>
      </c>
      <c r="L362" s="71">
        <v>1.9588892071217143</v>
      </c>
      <c r="M362" s="71">
        <v>98.548353436303884</v>
      </c>
      <c r="N362" s="71">
        <v>144.06265959224132</v>
      </c>
      <c r="O362" s="71">
        <v>38.8305060132653</v>
      </c>
      <c r="P362" s="71">
        <v>17.066998168679447</v>
      </c>
      <c r="Q362" s="71">
        <v>7.2760261625462901</v>
      </c>
      <c r="R362" s="71">
        <v>0</v>
      </c>
      <c r="S362" s="71">
        <v>8.7543282669966196</v>
      </c>
      <c r="T362" s="72"/>
      <c r="U362" s="71">
        <v>1037270</v>
      </c>
      <c r="V362" s="71">
        <v>1171</v>
      </c>
      <c r="W362" s="71">
        <v>23</v>
      </c>
      <c r="X362" s="71">
        <v>29271</v>
      </c>
      <c r="Y362" s="71">
        <v>62328</v>
      </c>
      <c r="Z362" s="71">
        <v>28570</v>
      </c>
      <c r="AA362" s="71">
        <v>3673</v>
      </c>
      <c r="AB362" s="71">
        <v>124617</v>
      </c>
      <c r="AC362" s="71">
        <v>0</v>
      </c>
      <c r="AD362" s="71">
        <v>8.7543282669966196</v>
      </c>
      <c r="AE362" s="72"/>
      <c r="AF362" s="71">
        <v>8240262.5789116537</v>
      </c>
      <c r="AG362" s="71">
        <v>1943143.1671984824</v>
      </c>
      <c r="AH362" s="71">
        <v>436007.76614737342</v>
      </c>
      <c r="AI362" s="71">
        <v>160552629.79748639</v>
      </c>
      <c r="AJ362" s="71">
        <v>213281162.25836551</v>
      </c>
      <c r="AK362" s="71">
        <v>0</v>
      </c>
      <c r="AL362" s="71">
        <v>0</v>
      </c>
      <c r="AM362" s="71">
        <v>16357711.906944977</v>
      </c>
      <c r="AN362" s="71">
        <v>0</v>
      </c>
      <c r="AO362" s="71">
        <v>0</v>
      </c>
      <c r="AP362" s="71">
        <v>400810917.47505438</v>
      </c>
      <c r="AQ362" s="72"/>
      <c r="AR362" s="71">
        <v>1402</v>
      </c>
      <c r="AS362" s="71">
        <v>96</v>
      </c>
      <c r="AT362" s="71">
        <v>0</v>
      </c>
      <c r="AU362" s="71">
        <v>0</v>
      </c>
      <c r="AV362" s="71">
        <v>0</v>
      </c>
      <c r="AW362" s="71">
        <v>0</v>
      </c>
      <c r="AX362" s="71"/>
      <c r="AY362" s="72"/>
      <c r="AZ362" s="71">
        <v>5444.8</v>
      </c>
      <c r="BA362" s="71">
        <v>1264.4000000000001</v>
      </c>
      <c r="BB362" s="71">
        <v>0</v>
      </c>
      <c r="BC362" s="71">
        <v>0</v>
      </c>
      <c r="BD362" s="71">
        <v>0</v>
      </c>
      <c r="BE362" s="71">
        <v>0</v>
      </c>
      <c r="BF362" s="71"/>
      <c r="BG362" s="72"/>
      <c r="BH362" s="71">
        <v>0</v>
      </c>
      <c r="BI362" s="71">
        <v>0</v>
      </c>
      <c r="BJ362" s="71">
        <v>0</v>
      </c>
      <c r="BK362" s="71">
        <v>0</v>
      </c>
      <c r="BL362" s="71">
        <v>25.225999999999999</v>
      </c>
      <c r="BM362" s="71">
        <v>0</v>
      </c>
      <c r="BN362" s="72"/>
      <c r="BO362" s="71">
        <v>0</v>
      </c>
      <c r="BP362" s="71">
        <v>0</v>
      </c>
      <c r="BQ362" s="71">
        <v>0</v>
      </c>
      <c r="BR362" s="71">
        <v>0</v>
      </c>
      <c r="BS362" s="71">
        <v>5</v>
      </c>
      <c r="BT362" s="71">
        <v>0</v>
      </c>
      <c r="BU362"/>
      <c r="BV362" s="70">
        <v>25.225999999999999</v>
      </c>
      <c r="BW362" s="70">
        <v>0</v>
      </c>
      <c r="BX362" s="70">
        <v>0</v>
      </c>
      <c r="BY362" s="70">
        <v>0</v>
      </c>
      <c r="BZ362" s="70">
        <v>0</v>
      </c>
      <c r="CA362" s="70">
        <v>0</v>
      </c>
      <c r="CB362" s="70">
        <v>0</v>
      </c>
      <c r="CC362" s="70">
        <v>0</v>
      </c>
      <c r="CD362" s="70">
        <v>0</v>
      </c>
    </row>
    <row r="363" spans="1:82">
      <c r="A363" s="70" t="s">
        <v>2072</v>
      </c>
      <c r="B363" s="70">
        <v>442</v>
      </c>
      <c r="C363" s="70">
        <v>19</v>
      </c>
      <c r="D363" s="70">
        <v>26</v>
      </c>
      <c r="E363" s="70">
        <v>2022</v>
      </c>
      <c r="F363" s="70" t="s">
        <v>161</v>
      </c>
      <c r="G363" s="70" t="s">
        <v>2053</v>
      </c>
      <c r="H363" s="70" t="s">
        <v>2054</v>
      </c>
      <c r="I363" s="148"/>
      <c r="J363" s="71">
        <v>4.7973596384120176</v>
      </c>
      <c r="K363" s="71">
        <v>2.3922621598399263</v>
      </c>
      <c r="L363" s="71">
        <v>1.7171702918797482</v>
      </c>
      <c r="M363" s="71">
        <v>97.015506599411808</v>
      </c>
      <c r="N363" s="71">
        <v>147.60847432138266</v>
      </c>
      <c r="O363" s="71">
        <v>40.826661381645806</v>
      </c>
      <c r="P363" s="71">
        <v>16.906841956059434</v>
      </c>
      <c r="Q363" s="71">
        <v>7.3443660718138037</v>
      </c>
      <c r="R363" s="71">
        <v>0</v>
      </c>
      <c r="S363" s="71">
        <v>7.9177867517028133</v>
      </c>
      <c r="T363" s="72"/>
      <c r="U363" s="71">
        <v>1123256</v>
      </c>
      <c r="V363" s="71">
        <v>1171</v>
      </c>
      <c r="W363" s="71">
        <v>23</v>
      </c>
      <c r="X363" s="71">
        <v>29271</v>
      </c>
      <c r="Y363" s="71">
        <v>62753</v>
      </c>
      <c r="Z363" s="71">
        <v>28540</v>
      </c>
      <c r="AA363" s="71">
        <v>3694</v>
      </c>
      <c r="AB363" s="71">
        <v>124756</v>
      </c>
      <c r="AC363" s="71">
        <v>0</v>
      </c>
      <c r="AD363" s="71">
        <v>7.9177867517028133</v>
      </c>
      <c r="AE363" s="72"/>
      <c r="AF363" s="71">
        <v>7251572.2010364635</v>
      </c>
      <c r="AG363" s="71">
        <v>1963602.7289964685</v>
      </c>
      <c r="AH363" s="71">
        <v>434518.62010093936</v>
      </c>
      <c r="AI363" s="71">
        <v>156178437.35785604</v>
      </c>
      <c r="AJ363" s="71">
        <v>229275513.22569793</v>
      </c>
      <c r="AK363" s="71">
        <v>0</v>
      </c>
      <c r="AL363" s="71">
        <v>0</v>
      </c>
      <c r="AM363" s="71">
        <v>16109404.74105411</v>
      </c>
      <c r="AN363" s="71">
        <v>0</v>
      </c>
      <c r="AO363" s="71">
        <v>0</v>
      </c>
      <c r="AP363" s="71">
        <v>411213048.87474197</v>
      </c>
      <c r="AQ363" s="72"/>
      <c r="AR363" s="71">
        <v>1508</v>
      </c>
      <c r="AS363" s="71">
        <v>96</v>
      </c>
      <c r="AT363" s="71">
        <v>0</v>
      </c>
      <c r="AU363" s="71">
        <v>0</v>
      </c>
      <c r="AV363" s="71">
        <v>0</v>
      </c>
      <c r="AW363" s="71">
        <v>0</v>
      </c>
      <c r="AX363" s="71"/>
      <c r="AY363" s="72"/>
      <c r="AZ363" s="71">
        <v>5902.7000000000007</v>
      </c>
      <c r="BA363" s="71">
        <v>1264.4000000000001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2073</v>
      </c>
      <c r="B364" s="70">
        <v>442</v>
      </c>
      <c r="C364" s="70">
        <v>20</v>
      </c>
      <c r="D364" s="70">
        <v>26</v>
      </c>
      <c r="E364" s="70">
        <v>2023</v>
      </c>
      <c r="F364" s="70" t="s">
        <v>1539</v>
      </c>
      <c r="G364" s="70" t="s">
        <v>2053</v>
      </c>
      <c r="H364" s="70" t="s">
        <v>2054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1727</v>
      </c>
      <c r="AS364" s="71">
        <v>96</v>
      </c>
      <c r="AT364" s="71">
        <v>0</v>
      </c>
      <c r="AU364" s="71">
        <v>0</v>
      </c>
      <c r="AV364" s="71">
        <v>0</v>
      </c>
      <c r="AW364" s="71">
        <v>0</v>
      </c>
      <c r="AX364" s="71"/>
      <c r="AY364" s="72"/>
      <c r="AZ364" s="71">
        <v>6778.6</v>
      </c>
      <c r="BA364" s="71">
        <v>1264.4000000000001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2074</v>
      </c>
      <c r="B365" s="70">
        <v>442</v>
      </c>
      <c r="C365" s="70">
        <v>21</v>
      </c>
      <c r="D365" s="70">
        <v>26</v>
      </c>
      <c r="E365" s="70">
        <v>2024</v>
      </c>
      <c r="F365" s="70" t="s">
        <v>1558</v>
      </c>
      <c r="G365" s="70" t="s">
        <v>2053</v>
      </c>
      <c r="H365" s="70" t="s">
        <v>2054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2075</v>
      </c>
      <c r="B366" s="70">
        <v>307</v>
      </c>
      <c r="C366" s="70">
        <v>1</v>
      </c>
      <c r="D366" s="70">
        <v>19</v>
      </c>
      <c r="E366" s="70">
        <v>1990</v>
      </c>
      <c r="F366" s="70" t="s">
        <v>787</v>
      </c>
      <c r="G366" s="70" t="s">
        <v>2076</v>
      </c>
      <c r="H366" s="70" t="s">
        <v>2077</v>
      </c>
      <c r="I366" s="148"/>
      <c r="J366" s="71">
        <v>198.48407649957491</v>
      </c>
      <c r="K366" s="71">
        <v>16.48740894643726</v>
      </c>
      <c r="L366" s="71">
        <v>42.064376636401988</v>
      </c>
      <c r="M366" s="71">
        <v>80.647187097264023</v>
      </c>
      <c r="N366" s="71">
        <v>92.388025839027122</v>
      </c>
      <c r="O366" s="71">
        <v>82.035109901764855</v>
      </c>
      <c r="P366" s="71">
        <v>122.20199490292821</v>
      </c>
      <c r="Q366" s="71">
        <v>7.1595618901061897</v>
      </c>
      <c r="R366" s="71">
        <v>0.27553408814674069</v>
      </c>
      <c r="S366" s="71">
        <v>5.7192055704507219</v>
      </c>
      <c r="T366" s="72"/>
      <c r="U366" s="71">
        <v>20743112</v>
      </c>
      <c r="V366" s="71">
        <v>4102</v>
      </c>
      <c r="W366" s="71">
        <v>464</v>
      </c>
      <c r="X366" s="71">
        <v>30120</v>
      </c>
      <c r="Y366" s="71">
        <v>43780</v>
      </c>
      <c r="Z366" s="71">
        <v>33742</v>
      </c>
      <c r="AA366" s="71">
        <v>29672</v>
      </c>
      <c r="AB366" s="71">
        <v>116247</v>
      </c>
      <c r="AC366" s="71">
        <v>47723</v>
      </c>
      <c r="AD366" s="71">
        <v>5.7192055704507219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2078</v>
      </c>
      <c r="B367" s="70">
        <v>308</v>
      </c>
      <c r="C367" s="70">
        <v>2</v>
      </c>
      <c r="D367" s="70">
        <v>19</v>
      </c>
      <c r="E367" s="70">
        <v>2005</v>
      </c>
      <c r="F367" s="70" t="s">
        <v>789</v>
      </c>
      <c r="G367" s="70" t="s">
        <v>2076</v>
      </c>
      <c r="H367" s="70" t="s">
        <v>2077</v>
      </c>
      <c r="I367" s="148"/>
      <c r="J367" s="71">
        <v>267.18611598020601</v>
      </c>
      <c r="K367" s="71">
        <v>9.8745045256836459</v>
      </c>
      <c r="L367" s="71">
        <v>39.771268362658617</v>
      </c>
      <c r="M367" s="71">
        <v>146.95487292964381</v>
      </c>
      <c r="N367" s="71">
        <v>138.8820606219312</v>
      </c>
      <c r="O367" s="71">
        <v>149.11567604984259</v>
      </c>
      <c r="P367" s="71">
        <v>129.58362993853379</v>
      </c>
      <c r="Q367" s="71">
        <v>7.5321954208399697</v>
      </c>
      <c r="R367" s="71">
        <v>0.16184535567658129</v>
      </c>
      <c r="S367" s="71">
        <v>13.82824634263487</v>
      </c>
      <c r="T367" s="72"/>
      <c r="U367" s="71">
        <v>28851224</v>
      </c>
      <c r="V367" s="71">
        <v>3669</v>
      </c>
      <c r="W367" s="71">
        <v>423</v>
      </c>
      <c r="X367" s="71">
        <v>31503</v>
      </c>
      <c r="Y367" s="71">
        <v>55629</v>
      </c>
      <c r="Z367" s="71">
        <v>70974</v>
      </c>
      <c r="AA367" s="71">
        <v>25769</v>
      </c>
      <c r="AB367" s="71">
        <v>127850</v>
      </c>
      <c r="AC367" s="71">
        <v>28619</v>
      </c>
      <c r="AD367" s="71">
        <v>13.82824634263487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2079</v>
      </c>
      <c r="B368" s="70">
        <v>309</v>
      </c>
      <c r="C368" s="70">
        <v>3</v>
      </c>
      <c r="D368" s="70">
        <v>19</v>
      </c>
      <c r="E368" s="70">
        <v>2006</v>
      </c>
      <c r="F368" s="70" t="s">
        <v>790</v>
      </c>
      <c r="G368" s="1064" t="s">
        <v>2076</v>
      </c>
      <c r="H368" s="70" t="s">
        <v>2077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2080</v>
      </c>
      <c r="B369" s="70">
        <v>310</v>
      </c>
      <c r="C369" s="70">
        <v>4</v>
      </c>
      <c r="D369" s="70">
        <v>19</v>
      </c>
      <c r="E369" s="70">
        <v>2007</v>
      </c>
      <c r="F369" s="70" t="s">
        <v>791</v>
      </c>
      <c r="G369" s="1064" t="s">
        <v>2076</v>
      </c>
      <c r="H369" s="70" t="s">
        <v>2077</v>
      </c>
      <c r="I369" s="148"/>
      <c r="J369" s="71">
        <v>273.51989270937162</v>
      </c>
      <c r="K369" s="71">
        <v>8.5613530568962339</v>
      </c>
      <c r="L369" s="71">
        <v>34.142072820308499</v>
      </c>
      <c r="M369" s="71">
        <v>157.3769626957322</v>
      </c>
      <c r="N369" s="71">
        <v>140.08994207933841</v>
      </c>
      <c r="O369" s="71">
        <v>147.6339680262528</v>
      </c>
      <c r="P369" s="71">
        <v>128.66340953613059</v>
      </c>
      <c r="Q369" s="71">
        <v>7.9456423243126499</v>
      </c>
      <c r="R369" s="71">
        <v>0.15852406470382391</v>
      </c>
      <c r="S369" s="71">
        <v>12.03602594146358</v>
      </c>
      <c r="T369" s="72"/>
      <c r="U369" s="71">
        <v>36897391</v>
      </c>
      <c r="V369" s="71">
        <v>3283</v>
      </c>
      <c r="W369" s="71">
        <v>488</v>
      </c>
      <c r="X369" s="71">
        <v>39500</v>
      </c>
      <c r="Y369" s="71">
        <v>56476</v>
      </c>
      <c r="Z369" s="71">
        <v>73048</v>
      </c>
      <c r="AA369" s="71">
        <v>25196</v>
      </c>
      <c r="AB369" s="71">
        <v>127736</v>
      </c>
      <c r="AC369" s="71">
        <v>28836</v>
      </c>
      <c r="AD369" s="71">
        <v>12.03602594146358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2081</v>
      </c>
      <c r="B370" s="70">
        <v>311</v>
      </c>
      <c r="C370" s="70">
        <v>5</v>
      </c>
      <c r="D370" s="70">
        <v>19</v>
      </c>
      <c r="E370" s="70">
        <v>2008</v>
      </c>
      <c r="F370" s="70" t="s">
        <v>792</v>
      </c>
      <c r="G370" s="70" t="s">
        <v>2076</v>
      </c>
      <c r="H370" s="70" t="s">
        <v>2077</v>
      </c>
      <c r="I370" s="148"/>
      <c r="J370" s="71">
        <v>250.48619271587279</v>
      </c>
      <c r="K370" s="71">
        <v>6.6782492022942721</v>
      </c>
      <c r="L370" s="71">
        <v>21.226834728568839</v>
      </c>
      <c r="M370" s="71">
        <v>167.5318405714809</v>
      </c>
      <c r="N370" s="71">
        <v>126.91177994394231</v>
      </c>
      <c r="O370" s="71">
        <v>144.0084105167177</v>
      </c>
      <c r="P370" s="71">
        <v>125.90012877465669</v>
      </c>
      <c r="Q370" s="71">
        <v>7.8216580021666404</v>
      </c>
      <c r="R370" s="71">
        <v>0.14568557170951699</v>
      </c>
      <c r="S370" s="71">
        <v>13.439916659358049</v>
      </c>
      <c r="T370" s="72"/>
      <c r="U370" s="71">
        <v>36545731</v>
      </c>
      <c r="V370" s="71">
        <v>3283</v>
      </c>
      <c r="W370" s="71">
        <v>351</v>
      </c>
      <c r="X370" s="71">
        <v>39500</v>
      </c>
      <c r="Y370" s="71">
        <v>56829</v>
      </c>
      <c r="Z370" s="71">
        <v>73755</v>
      </c>
      <c r="AA370" s="71">
        <v>24683</v>
      </c>
      <c r="AB370" s="71">
        <v>127811</v>
      </c>
      <c r="AC370" s="71">
        <v>27518</v>
      </c>
      <c r="AD370" s="71">
        <v>13.439916659358049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2082</v>
      </c>
      <c r="B371" s="70">
        <v>312</v>
      </c>
      <c r="C371" s="70">
        <v>6</v>
      </c>
      <c r="D371" s="70">
        <v>19</v>
      </c>
      <c r="E371" s="70">
        <v>2009</v>
      </c>
      <c r="F371" s="70" t="s">
        <v>176</v>
      </c>
      <c r="G371" s="70" t="s">
        <v>2076</v>
      </c>
      <c r="H371" s="70" t="s">
        <v>2077</v>
      </c>
      <c r="I371" s="148"/>
      <c r="J371" s="71">
        <v>168.89068954551911</v>
      </c>
      <c r="K371" s="71">
        <v>7.0927580772945076</v>
      </c>
      <c r="L371" s="71">
        <v>34.64624305246501</v>
      </c>
      <c r="M371" s="71">
        <v>159.69277587178581</v>
      </c>
      <c r="N371" s="71">
        <v>120.25464087783701</v>
      </c>
      <c r="O371" s="71">
        <v>147.69612790660111</v>
      </c>
      <c r="P371" s="71">
        <v>121.2949377718659</v>
      </c>
      <c r="Q371" s="71">
        <v>7.4523262107985397</v>
      </c>
      <c r="R371" s="71">
        <v>0.16422313776400979</v>
      </c>
      <c r="S371" s="71">
        <v>14.77654230570961</v>
      </c>
      <c r="T371" s="72"/>
      <c r="U371" s="71">
        <v>23423434</v>
      </c>
      <c r="V371" s="71">
        <v>3289</v>
      </c>
      <c r="W371" s="71">
        <v>847</v>
      </c>
      <c r="X371" s="71">
        <v>41964</v>
      </c>
      <c r="Y371" s="71">
        <v>57334</v>
      </c>
      <c r="Z371" s="71">
        <v>74664</v>
      </c>
      <c r="AA371" s="71">
        <v>24413</v>
      </c>
      <c r="AB371" s="71">
        <v>127833</v>
      </c>
      <c r="AC371" s="71">
        <v>30262</v>
      </c>
      <c r="AD371" s="71">
        <v>14.77654230570961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274.54000000000002</v>
      </c>
      <c r="BK371" s="71">
        <v>0</v>
      </c>
      <c r="BL371" s="71">
        <v>18.434000000000001</v>
      </c>
      <c r="BM371" s="71">
        <v>0</v>
      </c>
      <c r="BN371" s="72"/>
      <c r="BO371" s="71">
        <v>0</v>
      </c>
      <c r="BP371" s="71">
        <v>0</v>
      </c>
      <c r="BQ371" s="71">
        <v>7</v>
      </c>
      <c r="BR371" s="71">
        <v>0</v>
      </c>
      <c r="BS371" s="71">
        <v>4</v>
      </c>
      <c r="BT371" s="71">
        <v>0</v>
      </c>
      <c r="BU371"/>
      <c r="BV371" s="70">
        <v>245.73099999999999</v>
      </c>
      <c r="BW371" s="70">
        <v>0</v>
      </c>
      <c r="BX371" s="70">
        <v>0</v>
      </c>
      <c r="BY371" s="70">
        <v>0</v>
      </c>
      <c r="BZ371" s="70">
        <v>0</v>
      </c>
      <c r="CA371" s="70">
        <v>0</v>
      </c>
      <c r="CB371" s="70">
        <v>25.97</v>
      </c>
      <c r="CC371" s="70">
        <v>21.273</v>
      </c>
      <c r="CD371" s="70">
        <v>0</v>
      </c>
    </row>
    <row r="372" spans="1:82">
      <c r="A372" s="70" t="s">
        <v>2083</v>
      </c>
      <c r="B372" s="70">
        <v>313</v>
      </c>
      <c r="C372" s="70">
        <v>7</v>
      </c>
      <c r="D372" s="70">
        <v>19</v>
      </c>
      <c r="E372" s="70">
        <v>2010</v>
      </c>
      <c r="F372" s="70" t="s">
        <v>177</v>
      </c>
      <c r="G372" s="70" t="s">
        <v>2076</v>
      </c>
      <c r="H372" s="70" t="s">
        <v>2077</v>
      </c>
      <c r="I372" s="148"/>
      <c r="J372" s="71">
        <v>214.18901200542641</v>
      </c>
      <c r="K372" s="71">
        <v>7.5366364085625728</v>
      </c>
      <c r="L372" s="71">
        <v>31.896417944126451</v>
      </c>
      <c r="M372" s="71">
        <v>172.11533768904019</v>
      </c>
      <c r="N372" s="71">
        <v>142.45755930968849</v>
      </c>
      <c r="O372" s="71">
        <v>149.5648045937883</v>
      </c>
      <c r="P372" s="71">
        <v>122.7405040678911</v>
      </c>
      <c r="Q372" s="71">
        <v>7.7561772840718399</v>
      </c>
      <c r="R372" s="71">
        <v>0.1642457512803891</v>
      </c>
      <c r="S372" s="71">
        <v>14.156633679667051</v>
      </c>
      <c r="T372" s="72"/>
      <c r="U372" s="71">
        <v>31264640</v>
      </c>
      <c r="V372" s="71">
        <v>3289</v>
      </c>
      <c r="W372" s="71">
        <v>847</v>
      </c>
      <c r="X372" s="71">
        <v>41964</v>
      </c>
      <c r="Y372" s="71">
        <v>57630</v>
      </c>
      <c r="Z372" s="71">
        <v>75960</v>
      </c>
      <c r="AA372" s="71">
        <v>24087</v>
      </c>
      <c r="AB372" s="71">
        <v>127487</v>
      </c>
      <c r="AC372" s="71">
        <v>28682</v>
      </c>
      <c r="AD372" s="71">
        <v>14.156633679667051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314.49200000000002</v>
      </c>
      <c r="BK372" s="71">
        <v>0</v>
      </c>
      <c r="BL372" s="71">
        <v>44.857999999999997</v>
      </c>
      <c r="BM372" s="71">
        <v>0</v>
      </c>
      <c r="BN372" s="72"/>
      <c r="BO372" s="71">
        <v>0</v>
      </c>
      <c r="BP372" s="71">
        <v>0</v>
      </c>
      <c r="BQ372" s="71">
        <v>7</v>
      </c>
      <c r="BR372" s="71">
        <v>0</v>
      </c>
      <c r="BS372" s="71">
        <v>4</v>
      </c>
      <c r="BT372" s="71">
        <v>0</v>
      </c>
      <c r="BU372"/>
      <c r="BV372" s="70">
        <v>270.50099999999998</v>
      </c>
      <c r="BW372" s="70">
        <v>0</v>
      </c>
      <c r="BX372" s="70">
        <v>17.265999999999998</v>
      </c>
      <c r="BY372" s="70">
        <v>0</v>
      </c>
      <c r="BZ372" s="70">
        <v>0</v>
      </c>
      <c r="CA372" s="70">
        <v>0</v>
      </c>
      <c r="CB372" s="70">
        <v>33.03</v>
      </c>
      <c r="CC372" s="70">
        <v>38.552999999999997</v>
      </c>
      <c r="CD372" s="70">
        <v>0</v>
      </c>
    </row>
    <row r="373" spans="1:82">
      <c r="A373" s="70" t="s">
        <v>2084</v>
      </c>
      <c r="B373" s="70">
        <v>314</v>
      </c>
      <c r="C373" s="70">
        <v>8</v>
      </c>
      <c r="D373" s="70">
        <v>19</v>
      </c>
      <c r="E373" s="70">
        <v>2011</v>
      </c>
      <c r="F373" s="70" t="s">
        <v>178</v>
      </c>
      <c r="G373" s="70" t="s">
        <v>2076</v>
      </c>
      <c r="H373" s="70" t="s">
        <v>2077</v>
      </c>
      <c r="I373" s="148"/>
      <c r="J373" s="71">
        <v>257.30580737837721</v>
      </c>
      <c r="K373" s="71">
        <v>9.9703035296937657</v>
      </c>
      <c r="L373" s="71">
        <v>42.916966437210178</v>
      </c>
      <c r="M373" s="71">
        <v>204.86685692007441</v>
      </c>
      <c r="N373" s="71">
        <v>176.98803460203109</v>
      </c>
      <c r="O373" s="71">
        <v>149.47378466330122</v>
      </c>
      <c r="P373" s="71">
        <v>118.63927427318168</v>
      </c>
      <c r="Q373" s="71">
        <v>8.9443446860418092</v>
      </c>
      <c r="R373" s="71">
        <v>0.16623862130448569</v>
      </c>
      <c r="S373" s="71">
        <v>13.575036814279409</v>
      </c>
      <c r="T373" s="72"/>
      <c r="U373" s="71">
        <v>31652595</v>
      </c>
      <c r="V373" s="71">
        <v>3289</v>
      </c>
      <c r="W373" s="71">
        <v>847</v>
      </c>
      <c r="X373" s="71">
        <v>41964</v>
      </c>
      <c r="Y373" s="71">
        <v>58148</v>
      </c>
      <c r="Z373" s="71">
        <v>77563</v>
      </c>
      <c r="AA373" s="71">
        <v>23975</v>
      </c>
      <c r="AB373" s="71">
        <v>127454</v>
      </c>
      <c r="AC373" s="71">
        <v>28982</v>
      </c>
      <c r="AD373" s="71">
        <v>13.575036814279409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308.40600000000001</v>
      </c>
      <c r="BK373" s="71">
        <v>0</v>
      </c>
      <c r="BL373" s="71">
        <v>36.054000000000002</v>
      </c>
      <c r="BM373" s="71">
        <v>0</v>
      </c>
      <c r="BN373" s="72"/>
      <c r="BO373" s="71">
        <v>0</v>
      </c>
      <c r="BP373" s="71">
        <v>0</v>
      </c>
      <c r="BQ373" s="71">
        <v>7</v>
      </c>
      <c r="BR373" s="71">
        <v>0</v>
      </c>
      <c r="BS373" s="71">
        <v>5</v>
      </c>
      <c r="BT373" s="71">
        <v>0</v>
      </c>
      <c r="BU373"/>
      <c r="BV373" s="70">
        <v>275.47699999999998</v>
      </c>
      <c r="BW373" s="70">
        <v>0</v>
      </c>
      <c r="BX373" s="70">
        <v>16.788</v>
      </c>
      <c r="BY373" s="70">
        <v>0</v>
      </c>
      <c r="BZ373" s="70">
        <v>0</v>
      </c>
      <c r="CA373" s="70">
        <v>0</v>
      </c>
      <c r="CB373" s="70">
        <v>21.39</v>
      </c>
      <c r="CC373" s="70">
        <v>30.805</v>
      </c>
      <c r="CD373" s="70">
        <v>0</v>
      </c>
    </row>
    <row r="374" spans="1:82">
      <c r="A374" s="70" t="s">
        <v>2085</v>
      </c>
      <c r="B374" s="70">
        <v>315</v>
      </c>
      <c r="C374" s="70">
        <v>9</v>
      </c>
      <c r="D374" s="70">
        <v>19</v>
      </c>
      <c r="E374" s="70">
        <v>2012</v>
      </c>
      <c r="F374" s="70" t="s">
        <v>179</v>
      </c>
      <c r="G374" s="70" t="s">
        <v>2076</v>
      </c>
      <c r="H374" s="70" t="s">
        <v>2077</v>
      </c>
      <c r="I374" s="148"/>
      <c r="J374" s="71">
        <v>245.35147966758689</v>
      </c>
      <c r="K374" s="71">
        <v>10.210952388819161</v>
      </c>
      <c r="L374" s="71">
        <v>43.492178240315418</v>
      </c>
      <c r="M374" s="71">
        <v>229.1571551971052</v>
      </c>
      <c r="N374" s="71">
        <v>184.12232655395471</v>
      </c>
      <c r="O374" s="71">
        <v>151.31271752087162</v>
      </c>
      <c r="P374" s="71">
        <v>118.20946506745575</v>
      </c>
      <c r="Q374" s="71">
        <v>9.7241786861072708</v>
      </c>
      <c r="R374" s="71">
        <v>0.16933392344441589</v>
      </c>
      <c r="S374" s="71">
        <v>9.189074743881541</v>
      </c>
      <c r="T374" s="72"/>
      <c r="U374" s="71">
        <v>29299262</v>
      </c>
      <c r="V374" s="71">
        <v>3289</v>
      </c>
      <c r="W374" s="71">
        <v>847</v>
      </c>
      <c r="X374" s="71">
        <v>41964</v>
      </c>
      <c r="Y374" s="71">
        <v>58688</v>
      </c>
      <c r="Z374" s="71">
        <v>79140</v>
      </c>
      <c r="AA374" s="71">
        <v>23753</v>
      </c>
      <c r="AB374" s="71">
        <v>127537</v>
      </c>
      <c r="AC374" s="71">
        <v>28757</v>
      </c>
      <c r="AD374" s="71">
        <v>9.189074743881541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350.67500000000001</v>
      </c>
      <c r="BK374" s="71">
        <v>0</v>
      </c>
      <c r="BL374" s="71">
        <v>18.331</v>
      </c>
      <c r="BM374" s="71">
        <v>0</v>
      </c>
      <c r="BN374" s="72"/>
      <c r="BO374" s="71">
        <v>0</v>
      </c>
      <c r="BP374" s="71">
        <v>0</v>
      </c>
      <c r="BQ374" s="71">
        <v>6</v>
      </c>
      <c r="BR374" s="71">
        <v>0</v>
      </c>
      <c r="BS374" s="71">
        <v>4</v>
      </c>
      <c r="BT374" s="71">
        <v>0</v>
      </c>
      <c r="BU374"/>
      <c r="BV374" s="70">
        <v>334.89800000000002</v>
      </c>
      <c r="BW374" s="70">
        <v>0</v>
      </c>
      <c r="BX374" s="70">
        <v>0</v>
      </c>
      <c r="BY374" s="70">
        <v>0</v>
      </c>
      <c r="BZ374" s="70">
        <v>0</v>
      </c>
      <c r="CA374" s="70">
        <v>0</v>
      </c>
      <c r="CB374" s="70">
        <v>17.835999999999999</v>
      </c>
      <c r="CC374" s="70">
        <v>16.271999999999998</v>
      </c>
      <c r="CD374" s="70">
        <v>0</v>
      </c>
    </row>
    <row r="375" spans="1:82">
      <c r="A375" s="70" t="s">
        <v>2086</v>
      </c>
      <c r="B375" s="70">
        <v>316</v>
      </c>
      <c r="C375" s="70">
        <v>10</v>
      </c>
      <c r="D375" s="70">
        <v>19</v>
      </c>
      <c r="E375" s="70">
        <v>2013</v>
      </c>
      <c r="F375" s="70" t="s">
        <v>180</v>
      </c>
      <c r="G375" s="70" t="s">
        <v>2076</v>
      </c>
      <c r="H375" s="70" t="s">
        <v>2077</v>
      </c>
      <c r="I375" s="148"/>
      <c r="J375" s="71">
        <v>228.15435852266481</v>
      </c>
      <c r="K375" s="71">
        <v>8.9913179019053597</v>
      </c>
      <c r="L375" s="71">
        <v>39.807664587097193</v>
      </c>
      <c r="M375" s="71">
        <v>229.52891517845521</v>
      </c>
      <c r="N375" s="71">
        <v>199.33807575665611</v>
      </c>
      <c r="O375" s="71">
        <v>147.19932290610075</v>
      </c>
      <c r="P375" s="71">
        <v>118.11038452181604</v>
      </c>
      <c r="Q375" s="71">
        <v>9.9134937695766805</v>
      </c>
      <c r="R375" s="71">
        <v>0.17287016439705569</v>
      </c>
      <c r="S375" s="71">
        <v>12.258396896673229</v>
      </c>
      <c r="T375" s="72"/>
      <c r="U375" s="71">
        <v>24484644</v>
      </c>
      <c r="V375" s="71">
        <v>3289</v>
      </c>
      <c r="W375" s="71">
        <v>847</v>
      </c>
      <c r="X375" s="71">
        <v>41964</v>
      </c>
      <c r="Y375" s="71">
        <v>59207</v>
      </c>
      <c r="Z375" s="71">
        <v>80426</v>
      </c>
      <c r="AA375" s="71">
        <v>23644</v>
      </c>
      <c r="AB375" s="71">
        <v>128156</v>
      </c>
      <c r="AC375" s="71">
        <v>28657</v>
      </c>
      <c r="AD375" s="71">
        <v>12.258396896673229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394.29500000000002</v>
      </c>
      <c r="BK375" s="71">
        <v>0</v>
      </c>
      <c r="BL375" s="71">
        <v>42.887</v>
      </c>
      <c r="BM375" s="71">
        <v>0</v>
      </c>
      <c r="BN375" s="72"/>
      <c r="BO375" s="71">
        <v>0</v>
      </c>
      <c r="BP375" s="71">
        <v>0</v>
      </c>
      <c r="BQ375" s="71">
        <v>7</v>
      </c>
      <c r="BR375" s="71">
        <v>0</v>
      </c>
      <c r="BS375" s="71">
        <v>5</v>
      </c>
      <c r="BT375" s="71">
        <v>0</v>
      </c>
      <c r="BU375"/>
      <c r="BV375" s="70">
        <v>384.41399999999999</v>
      </c>
      <c r="BW375" s="70">
        <v>0</v>
      </c>
      <c r="BX375" s="70">
        <v>16.384</v>
      </c>
      <c r="BY375" s="70">
        <v>0</v>
      </c>
      <c r="BZ375" s="70">
        <v>0</v>
      </c>
      <c r="CA375" s="70">
        <v>0</v>
      </c>
      <c r="CB375" s="70">
        <v>16.844999999999999</v>
      </c>
      <c r="CC375" s="70">
        <v>19.539000000000001</v>
      </c>
      <c r="CD375" s="70">
        <v>0</v>
      </c>
    </row>
    <row r="376" spans="1:82">
      <c r="A376" s="70" t="s">
        <v>2087</v>
      </c>
      <c r="B376" s="70">
        <v>317</v>
      </c>
      <c r="C376" s="70">
        <v>11</v>
      </c>
      <c r="D376" s="70">
        <v>19</v>
      </c>
      <c r="E376" s="70">
        <v>2014</v>
      </c>
      <c r="F376" s="70" t="s">
        <v>181</v>
      </c>
      <c r="G376" s="70" t="s">
        <v>2076</v>
      </c>
      <c r="H376" s="70" t="s">
        <v>2077</v>
      </c>
      <c r="I376" s="148"/>
      <c r="J376" s="71">
        <v>234.7383301827405</v>
      </c>
      <c r="K376" s="71">
        <v>10.116883409411439</v>
      </c>
      <c r="L376" s="71">
        <v>32.748474308394478</v>
      </c>
      <c r="M376" s="71">
        <v>218.65001884910441</v>
      </c>
      <c r="N376" s="71">
        <v>191.96638609112941</v>
      </c>
      <c r="O376" s="71">
        <v>141.70891843288842</v>
      </c>
      <c r="P376" s="71">
        <v>117.53424927478387</v>
      </c>
      <c r="Q376" s="71">
        <v>9.4754113461140008</v>
      </c>
      <c r="R376" s="71">
        <v>0.16755359641168949</v>
      </c>
      <c r="S376" s="71">
        <v>11.9120830332567</v>
      </c>
      <c r="T376" s="72"/>
      <c r="U376" s="71">
        <v>29248273</v>
      </c>
      <c r="V376" s="71">
        <v>3231</v>
      </c>
      <c r="W376" s="71">
        <v>701</v>
      </c>
      <c r="X376" s="71">
        <v>43067</v>
      </c>
      <c r="Y376" s="71">
        <v>59490</v>
      </c>
      <c r="Z376" s="71">
        <v>81547</v>
      </c>
      <c r="AA376" s="71">
        <v>23407</v>
      </c>
      <c r="AB376" s="71">
        <v>127671</v>
      </c>
      <c r="AC376" s="71">
        <v>27863</v>
      </c>
      <c r="AD376" s="71">
        <v>11.9120830332567</v>
      </c>
      <c r="AE376" s="72"/>
      <c r="AF376" s="71"/>
      <c r="AG376" s="71"/>
      <c r="AH376" s="71"/>
      <c r="AI376" s="71"/>
      <c r="AJ376" s="71"/>
      <c r="AK376" s="71"/>
      <c r="AL376" s="71"/>
      <c r="AM376" s="71"/>
      <c r="AN376" s="71"/>
      <c r="AO376" s="71"/>
      <c r="AP376" s="71"/>
      <c r="AQ376" s="72"/>
      <c r="AR376" s="71">
        <v>4575</v>
      </c>
      <c r="AS376" s="71">
        <v>749</v>
      </c>
      <c r="AT376" s="71">
        <v>1</v>
      </c>
      <c r="AU376" s="71">
        <v>2</v>
      </c>
      <c r="AV376" s="71">
        <v>0</v>
      </c>
      <c r="AW376" s="71">
        <v>0</v>
      </c>
      <c r="AX376" s="71"/>
      <c r="AY376" s="72"/>
      <c r="AZ376" s="71">
        <v>20706.275000000001</v>
      </c>
      <c r="BA376" s="71">
        <v>60189.4</v>
      </c>
      <c r="BB376" s="71">
        <v>6000</v>
      </c>
      <c r="BC376" s="71">
        <v>1174.9000000000001</v>
      </c>
      <c r="BD376" s="71">
        <v>0</v>
      </c>
      <c r="BE376" s="71">
        <v>0</v>
      </c>
      <c r="BF376" s="71"/>
      <c r="BG376" s="72"/>
      <c r="BH376" s="71">
        <v>0</v>
      </c>
      <c r="BI376" s="71">
        <v>0</v>
      </c>
      <c r="BJ376" s="71">
        <v>387.47399999999999</v>
      </c>
      <c r="BK376" s="71">
        <v>0</v>
      </c>
      <c r="BL376" s="71">
        <v>36.466000000000001</v>
      </c>
      <c r="BM376" s="71">
        <v>0</v>
      </c>
      <c r="BN376" s="72"/>
      <c r="BO376" s="71">
        <v>0</v>
      </c>
      <c r="BP376" s="71">
        <v>0</v>
      </c>
      <c r="BQ376" s="71">
        <v>7</v>
      </c>
      <c r="BR376" s="71">
        <v>0</v>
      </c>
      <c r="BS376" s="71">
        <v>4</v>
      </c>
      <c r="BT376" s="71">
        <v>0</v>
      </c>
      <c r="BU376"/>
      <c r="BV376" s="70">
        <v>373.15600000000001</v>
      </c>
      <c r="BW376" s="70">
        <v>0</v>
      </c>
      <c r="BX376" s="70">
        <v>16.343</v>
      </c>
      <c r="BY376" s="70">
        <v>0</v>
      </c>
      <c r="BZ376" s="70">
        <v>0</v>
      </c>
      <c r="CA376" s="70">
        <v>0</v>
      </c>
      <c r="CB376" s="70">
        <v>14.984999999999999</v>
      </c>
      <c r="CC376" s="70">
        <v>19.456</v>
      </c>
      <c r="CD376" s="70">
        <v>0</v>
      </c>
    </row>
    <row r="377" spans="1:82">
      <c r="A377" s="70" t="s">
        <v>2088</v>
      </c>
      <c r="B377" s="70">
        <v>318</v>
      </c>
      <c r="C377" s="70">
        <v>12</v>
      </c>
      <c r="D377" s="70">
        <v>19</v>
      </c>
      <c r="E377" s="70">
        <v>2015</v>
      </c>
      <c r="F377" s="70" t="s">
        <v>182</v>
      </c>
      <c r="G377" s="70" t="s">
        <v>2076</v>
      </c>
      <c r="H377" s="70" t="s">
        <v>2077</v>
      </c>
      <c r="I377" s="148"/>
      <c r="J377" s="71">
        <v>202.82002789792409</v>
      </c>
      <c r="K377" s="71">
        <v>8.459311358238196</v>
      </c>
      <c r="L377" s="71">
        <v>35.166761167706277</v>
      </c>
      <c r="M377" s="71">
        <v>218.85274159580459</v>
      </c>
      <c r="N377" s="71">
        <v>168.12220325261589</v>
      </c>
      <c r="O377" s="71">
        <v>141.60082490671428</v>
      </c>
      <c r="P377" s="71">
        <v>116.6823525139894</v>
      </c>
      <c r="Q377" s="71">
        <v>9.2245959134632791</v>
      </c>
      <c r="R377" s="71">
        <v>3.3504221605801833E-2</v>
      </c>
      <c r="S377" s="71">
        <v>7.4750840871007016</v>
      </c>
      <c r="T377" s="72"/>
      <c r="U377" s="71">
        <v>29040485</v>
      </c>
      <c r="V377" s="71">
        <v>3231</v>
      </c>
      <c r="W377" s="71">
        <v>701</v>
      </c>
      <c r="X377" s="71">
        <v>43067</v>
      </c>
      <c r="Y377" s="71">
        <v>59709</v>
      </c>
      <c r="Z377" s="71">
        <v>82269</v>
      </c>
      <c r="AA377" s="71">
        <v>23219</v>
      </c>
      <c r="AB377" s="71">
        <v>126966</v>
      </c>
      <c r="AC377" s="71">
        <v>5727</v>
      </c>
      <c r="AD377" s="71">
        <v>7.4750840871007016</v>
      </c>
      <c r="AE377" s="72"/>
      <c r="AF377" s="71">
        <v>274506212.59944391</v>
      </c>
      <c r="AG377" s="71">
        <v>7261073.2312265635</v>
      </c>
      <c r="AH377" s="71">
        <v>5881231.4754158612</v>
      </c>
      <c r="AI377" s="71">
        <v>264539101.7470758</v>
      </c>
      <c r="AJ377" s="71">
        <v>270015678.50138909</v>
      </c>
      <c r="AK377" s="71">
        <v>0</v>
      </c>
      <c r="AL377" s="71">
        <v>0</v>
      </c>
      <c r="AM377" s="71">
        <v>17400157.69766156</v>
      </c>
      <c r="AN377" s="71">
        <v>0</v>
      </c>
      <c r="AO377" s="71">
        <v>0</v>
      </c>
      <c r="AP377" s="71">
        <v>839603455.25221264</v>
      </c>
      <c r="AQ377" s="72"/>
      <c r="AR377" s="71">
        <v>4901</v>
      </c>
      <c r="AS377" s="71">
        <v>908</v>
      </c>
      <c r="AT377" s="71">
        <v>1</v>
      </c>
      <c r="AU377" s="71">
        <v>2</v>
      </c>
      <c r="AV377" s="71">
        <v>0</v>
      </c>
      <c r="AW377" s="71">
        <v>2</v>
      </c>
      <c r="AX377" s="71"/>
      <c r="AY377" s="72"/>
      <c r="AZ377" s="71">
        <v>22652.764999999999</v>
      </c>
      <c r="BA377" s="71">
        <v>79844.600000000006</v>
      </c>
      <c r="BB377" s="71">
        <v>6000</v>
      </c>
      <c r="BC377" s="71">
        <v>1174.9000000000001</v>
      </c>
      <c r="BD377" s="71">
        <v>0</v>
      </c>
      <c r="BE377" s="71">
        <v>7334</v>
      </c>
      <c r="BF377" s="71"/>
      <c r="BG377" s="72"/>
      <c r="BH377" s="71">
        <v>0</v>
      </c>
      <c r="BI377" s="71">
        <v>0</v>
      </c>
      <c r="BJ377" s="71">
        <v>401.40699999999998</v>
      </c>
      <c r="BK377" s="71">
        <v>0</v>
      </c>
      <c r="BL377" s="71">
        <v>39.384999999999998</v>
      </c>
      <c r="BM377" s="71">
        <v>0</v>
      </c>
      <c r="BN377" s="72"/>
      <c r="BO377" s="71">
        <v>0</v>
      </c>
      <c r="BP377" s="71">
        <v>0</v>
      </c>
      <c r="BQ377" s="71">
        <v>7</v>
      </c>
      <c r="BR377" s="71">
        <v>0</v>
      </c>
      <c r="BS377" s="71">
        <v>5</v>
      </c>
      <c r="BT377" s="71">
        <v>0</v>
      </c>
      <c r="BU377"/>
      <c r="BV377" s="70">
        <v>363.84100000000001</v>
      </c>
      <c r="BW377" s="70">
        <v>0</v>
      </c>
      <c r="BX377" s="70">
        <v>15.872</v>
      </c>
      <c r="BY377" s="70">
        <v>0</v>
      </c>
      <c r="BZ377" s="70">
        <v>0</v>
      </c>
      <c r="CA377" s="70">
        <v>0</v>
      </c>
      <c r="CB377" s="70">
        <v>28.728999999999999</v>
      </c>
      <c r="CC377" s="70">
        <v>32.35</v>
      </c>
      <c r="CD377" s="70">
        <v>0</v>
      </c>
    </row>
    <row r="378" spans="1:82">
      <c r="A378" s="70" t="s">
        <v>2089</v>
      </c>
      <c r="B378" s="70">
        <v>319</v>
      </c>
      <c r="C378" s="70">
        <v>13</v>
      </c>
      <c r="D378" s="70">
        <v>19</v>
      </c>
      <c r="E378" s="70">
        <v>2016</v>
      </c>
      <c r="F378" s="70" t="s">
        <v>155</v>
      </c>
      <c r="G378" s="70" t="s">
        <v>2076</v>
      </c>
      <c r="H378" s="70" t="s">
        <v>2077</v>
      </c>
      <c r="I378" s="148"/>
      <c r="J378" s="71">
        <v>194.04721123263204</v>
      </c>
      <c r="K378" s="71">
        <v>8.1833458141815285</v>
      </c>
      <c r="L378" s="71">
        <v>31.046461685556313</v>
      </c>
      <c r="M378" s="71">
        <v>170.08227816297341</v>
      </c>
      <c r="N378" s="71">
        <v>155.206122626802</v>
      </c>
      <c r="O378" s="71">
        <v>141.39115698987675</v>
      </c>
      <c r="P378" s="71">
        <v>114.24798755750373</v>
      </c>
      <c r="Q378" s="71">
        <v>8.9434273665323758</v>
      </c>
      <c r="R378" s="71">
        <v>1.2705625160212926E-3</v>
      </c>
      <c r="S378" s="71">
        <v>9.2618659234364991</v>
      </c>
      <c r="T378" s="72"/>
      <c r="U378" s="71">
        <v>29781799</v>
      </c>
      <c r="V378" s="71">
        <v>3231</v>
      </c>
      <c r="W378" s="71">
        <v>701</v>
      </c>
      <c r="X378" s="71">
        <v>43067</v>
      </c>
      <c r="Y378" s="71">
        <v>59963</v>
      </c>
      <c r="Z378" s="71">
        <v>83157</v>
      </c>
      <c r="AA378" s="71">
        <v>23514</v>
      </c>
      <c r="AB378" s="71">
        <v>126620</v>
      </c>
      <c r="AC378" s="71">
        <v>216.99957097966131</v>
      </c>
      <c r="AD378" s="71">
        <v>9.2618659234364991</v>
      </c>
      <c r="AE378" s="72"/>
      <c r="AF378" s="71">
        <v>270816694.68133497</v>
      </c>
      <c r="AG378" s="71">
        <v>6997287.7571115242</v>
      </c>
      <c r="AH378" s="71">
        <v>4956323.8585749939</v>
      </c>
      <c r="AI378" s="71">
        <v>266256415.92132139</v>
      </c>
      <c r="AJ378" s="71">
        <v>255843641.86781979</v>
      </c>
      <c r="AK378" s="71">
        <v>0</v>
      </c>
      <c r="AL378" s="71">
        <v>0</v>
      </c>
      <c r="AM378" s="71">
        <v>17366221.22530413</v>
      </c>
      <c r="AN378" s="71">
        <v>0</v>
      </c>
      <c r="AO378" s="71">
        <v>0</v>
      </c>
      <c r="AP378" s="71">
        <v>822236585.31146681</v>
      </c>
      <c r="AQ378" s="72"/>
      <c r="AR378" s="71">
        <v>5162</v>
      </c>
      <c r="AS378" s="71">
        <v>1062</v>
      </c>
      <c r="AT378" s="71">
        <v>2</v>
      </c>
      <c r="AU378" s="71">
        <v>2</v>
      </c>
      <c r="AV378" s="71">
        <v>0</v>
      </c>
      <c r="AW378" s="71">
        <v>2</v>
      </c>
      <c r="AX378" s="71"/>
      <c r="AY378" s="72"/>
      <c r="AZ378" s="71">
        <v>24253.345000000001</v>
      </c>
      <c r="BA378" s="71">
        <v>103603</v>
      </c>
      <c r="BB378" s="71">
        <v>6019</v>
      </c>
      <c r="BC378" s="71">
        <v>1174.9000000000001</v>
      </c>
      <c r="BD378" s="71">
        <v>0</v>
      </c>
      <c r="BE378" s="71">
        <v>7334</v>
      </c>
      <c r="BF378" s="71"/>
      <c r="BG378" s="72"/>
      <c r="BH378" s="71">
        <v>0</v>
      </c>
      <c r="BI378" s="71">
        <v>0</v>
      </c>
      <c r="BJ378" s="71">
        <v>365.58100000000002</v>
      </c>
      <c r="BK378" s="71">
        <v>0</v>
      </c>
      <c r="BL378" s="71">
        <v>30.759999999999998</v>
      </c>
      <c r="BM378" s="71">
        <v>0</v>
      </c>
      <c r="BN378" s="72"/>
      <c r="BO378" s="71">
        <v>0</v>
      </c>
      <c r="BP378" s="71">
        <v>0</v>
      </c>
      <c r="BQ378" s="71">
        <v>6</v>
      </c>
      <c r="BR378" s="71">
        <v>0</v>
      </c>
      <c r="BS378" s="71">
        <v>5</v>
      </c>
      <c r="BT378" s="71">
        <v>0</v>
      </c>
      <c r="BU378"/>
      <c r="BV378" s="70">
        <v>323.91899999999998</v>
      </c>
      <c r="BW378" s="70">
        <v>0</v>
      </c>
      <c r="BX378" s="70">
        <v>15.477</v>
      </c>
      <c r="BY378" s="70">
        <v>0</v>
      </c>
      <c r="BZ378" s="70">
        <v>0</v>
      </c>
      <c r="CA378" s="70">
        <v>3.2149999999999999</v>
      </c>
      <c r="CB378" s="70">
        <v>36.308999999999997</v>
      </c>
      <c r="CC378" s="70">
        <v>17.420999999999999</v>
      </c>
      <c r="CD378" s="70">
        <v>0</v>
      </c>
    </row>
    <row r="379" spans="1:82">
      <c r="A379" s="70" t="s">
        <v>2090</v>
      </c>
      <c r="B379" s="70">
        <v>320</v>
      </c>
      <c r="C379" s="70">
        <v>14</v>
      </c>
      <c r="D379" s="70">
        <v>19</v>
      </c>
      <c r="E379" s="70">
        <v>2017</v>
      </c>
      <c r="F379" s="70" t="s">
        <v>156</v>
      </c>
      <c r="G379" s="70" t="s">
        <v>2076</v>
      </c>
      <c r="H379" s="70" t="s">
        <v>2077</v>
      </c>
      <c r="I379" s="148"/>
      <c r="J379" s="71">
        <v>206.86084710155319</v>
      </c>
      <c r="K379" s="71">
        <v>8.4902247276560932</v>
      </c>
      <c r="L379" s="71">
        <v>28.328280815684764</v>
      </c>
      <c r="M379" s="71">
        <v>154.050426976208</v>
      </c>
      <c r="N379" s="71">
        <v>161.09582624179652</v>
      </c>
      <c r="O379" s="71">
        <v>141.25328365522213</v>
      </c>
      <c r="P379" s="71">
        <v>113.66910566277683</v>
      </c>
      <c r="Q379" s="71">
        <v>8.6312810438801204</v>
      </c>
      <c r="R379" s="71">
        <v>1.2458448716944183E-3</v>
      </c>
      <c r="S379" s="71">
        <v>11.607989747313248</v>
      </c>
      <c r="T379" s="72"/>
      <c r="U379" s="71">
        <v>36605026</v>
      </c>
      <c r="V379" s="71">
        <v>3231</v>
      </c>
      <c r="W379" s="71">
        <v>701</v>
      </c>
      <c r="X379" s="71">
        <v>43067</v>
      </c>
      <c r="Y379" s="71">
        <v>60349</v>
      </c>
      <c r="Z379" s="71">
        <v>84454</v>
      </c>
      <c r="AA379" s="71">
        <v>23544</v>
      </c>
      <c r="AB379" s="71">
        <v>126368</v>
      </c>
      <c r="AC379" s="71">
        <v>216.99999999999989</v>
      </c>
      <c r="AD379" s="71">
        <v>11.607989747313249</v>
      </c>
      <c r="AE379" s="72"/>
      <c r="AF379" s="71">
        <v>309658151.72005159</v>
      </c>
      <c r="AG379" s="71">
        <v>7276331.6424838584</v>
      </c>
      <c r="AH379" s="71">
        <v>5829222.5505344914</v>
      </c>
      <c r="AI379" s="71">
        <v>254452213.89493439</v>
      </c>
      <c r="AJ379" s="71">
        <v>296096470.40929168</v>
      </c>
      <c r="AK379" s="71">
        <v>0</v>
      </c>
      <c r="AL379" s="71">
        <v>0</v>
      </c>
      <c r="AM379" s="71">
        <v>17358778.16674462</v>
      </c>
      <c r="AN379" s="71">
        <v>0</v>
      </c>
      <c r="AO379" s="71">
        <v>0</v>
      </c>
      <c r="AP379" s="71">
        <v>890671168.38404071</v>
      </c>
      <c r="AQ379" s="72"/>
      <c r="AR379" s="71">
        <v>5400</v>
      </c>
      <c r="AS379" s="71">
        <v>1169</v>
      </c>
      <c r="AT379" s="71">
        <v>2</v>
      </c>
      <c r="AU379" s="71">
        <v>3</v>
      </c>
      <c r="AV379" s="71">
        <v>0</v>
      </c>
      <c r="AW379" s="71">
        <v>2</v>
      </c>
      <c r="AX379" s="71"/>
      <c r="AY379" s="72"/>
      <c r="AZ379" s="71">
        <v>25667.205000000002</v>
      </c>
      <c r="BA379" s="71">
        <v>193000.9</v>
      </c>
      <c r="BB379" s="71">
        <v>6019</v>
      </c>
      <c r="BC379" s="71">
        <v>1209.9000000000001</v>
      </c>
      <c r="BD379" s="71">
        <v>0</v>
      </c>
      <c r="BE379" s="71">
        <v>7334</v>
      </c>
      <c r="BF379" s="71"/>
      <c r="BG379" s="72"/>
      <c r="BH379" s="71">
        <v>0</v>
      </c>
      <c r="BI379" s="71">
        <v>0</v>
      </c>
      <c r="BJ379" s="71">
        <v>325.23500000000001</v>
      </c>
      <c r="BK379" s="71">
        <v>0</v>
      </c>
      <c r="BL379" s="71">
        <v>30.906999999999996</v>
      </c>
      <c r="BM379" s="71">
        <v>0</v>
      </c>
      <c r="BN379" s="72"/>
      <c r="BO379" s="71">
        <v>0</v>
      </c>
      <c r="BP379" s="71">
        <v>0</v>
      </c>
      <c r="BQ379" s="71">
        <v>6</v>
      </c>
      <c r="BR379" s="71">
        <v>0</v>
      </c>
      <c r="BS379" s="71">
        <v>4</v>
      </c>
      <c r="BT379" s="71">
        <v>0</v>
      </c>
      <c r="BU379"/>
      <c r="BV379" s="70">
        <v>309.84899999999999</v>
      </c>
      <c r="BW379" s="70">
        <v>0</v>
      </c>
      <c r="BX379" s="70">
        <v>15.477</v>
      </c>
      <c r="BY379" s="70">
        <v>0</v>
      </c>
      <c r="BZ379" s="70">
        <v>0</v>
      </c>
      <c r="CA379" s="70">
        <v>0</v>
      </c>
      <c r="CB379" s="70">
        <v>16.123000000000001</v>
      </c>
      <c r="CC379" s="70">
        <v>14.693</v>
      </c>
      <c r="CD379" s="70">
        <v>0</v>
      </c>
    </row>
    <row r="380" spans="1:82">
      <c r="A380" s="70" t="s">
        <v>2091</v>
      </c>
      <c r="B380" s="70">
        <v>321</v>
      </c>
      <c r="C380" s="70">
        <v>15</v>
      </c>
      <c r="D380" s="70">
        <v>19</v>
      </c>
      <c r="E380" s="70">
        <v>2018</v>
      </c>
      <c r="F380" s="70" t="s">
        <v>183</v>
      </c>
      <c r="G380" s="70" t="s">
        <v>2076</v>
      </c>
      <c r="H380" s="70" t="s">
        <v>2077</v>
      </c>
      <c r="I380" s="148"/>
      <c r="J380" s="71">
        <v>174.45360251286118</v>
      </c>
      <c r="K380" s="71">
        <v>7.3727648111665678</v>
      </c>
      <c r="L380" s="71">
        <v>25.187657286746685</v>
      </c>
      <c r="M380" s="71">
        <v>137.7137095429849</v>
      </c>
      <c r="N380" s="71">
        <v>114.31852064208039</v>
      </c>
      <c r="O380" s="71">
        <v>140.16015116609827</v>
      </c>
      <c r="P380" s="71">
        <v>112.53761640486331</v>
      </c>
      <c r="Q380" s="71">
        <v>7.9748299792301802</v>
      </c>
      <c r="R380" s="71">
        <v>0.12923037901077059</v>
      </c>
      <c r="S380" s="71">
        <v>15.378497083076738</v>
      </c>
      <c r="T380" s="72"/>
      <c r="U380" s="71">
        <v>35954922</v>
      </c>
      <c r="V380" s="71">
        <v>3231</v>
      </c>
      <c r="W380" s="71">
        <v>701</v>
      </c>
      <c r="X380" s="71">
        <v>43067</v>
      </c>
      <c r="Y380" s="71">
        <v>60617</v>
      </c>
      <c r="Z380" s="71">
        <v>85405</v>
      </c>
      <c r="AA380" s="71">
        <v>23544</v>
      </c>
      <c r="AB380" s="71">
        <v>125824</v>
      </c>
      <c r="AC380" s="71">
        <v>22421</v>
      </c>
      <c r="AD380" s="71">
        <v>15.37849708307674</v>
      </c>
      <c r="AE380" s="72"/>
      <c r="AF380" s="71">
        <v>310063136.34521502</v>
      </c>
      <c r="AG380" s="71">
        <v>6670650.6184842428</v>
      </c>
      <c r="AH380" s="71">
        <v>5173684.2281255666</v>
      </c>
      <c r="AI380" s="71">
        <v>243535959.37434661</v>
      </c>
      <c r="AJ380" s="71">
        <v>273174552.18579793</v>
      </c>
      <c r="AK380" s="71">
        <v>0</v>
      </c>
      <c r="AL380" s="71">
        <v>0</v>
      </c>
      <c r="AM380" s="71">
        <v>17319813.354182512</v>
      </c>
      <c r="AN380" s="71">
        <v>0</v>
      </c>
      <c r="AO380" s="71">
        <v>0</v>
      </c>
      <c r="AP380" s="71">
        <v>855937796.10615182</v>
      </c>
      <c r="AQ380" s="72"/>
      <c r="AR380" s="71">
        <v>5643</v>
      </c>
      <c r="AS380" s="71">
        <v>1300</v>
      </c>
      <c r="AT380" s="71">
        <v>2</v>
      </c>
      <c r="AU380" s="71">
        <v>4</v>
      </c>
      <c r="AV380" s="71">
        <v>1</v>
      </c>
      <c r="AW380" s="71">
        <v>2</v>
      </c>
      <c r="AX380" s="71"/>
      <c r="AY380" s="72"/>
      <c r="AZ380" s="71">
        <v>27050.614999999969</v>
      </c>
      <c r="BA380" s="71">
        <v>217946.3</v>
      </c>
      <c r="BB380" s="71">
        <v>6019</v>
      </c>
      <c r="BC380" s="71">
        <v>1250</v>
      </c>
      <c r="BD380" s="71">
        <v>50</v>
      </c>
      <c r="BE380" s="71">
        <v>7334</v>
      </c>
      <c r="BF380" s="71"/>
      <c r="BG380" s="72"/>
      <c r="BH380" s="71">
        <v>0</v>
      </c>
      <c r="BI380" s="71">
        <v>0</v>
      </c>
      <c r="BJ380" s="71">
        <v>311.44099999999997</v>
      </c>
      <c r="BK380" s="71">
        <v>0</v>
      </c>
      <c r="BL380" s="71">
        <v>32.701000000000001</v>
      </c>
      <c r="BM380" s="71">
        <v>0</v>
      </c>
      <c r="BN380" s="72"/>
      <c r="BO380" s="71">
        <v>0</v>
      </c>
      <c r="BP380" s="71">
        <v>0</v>
      </c>
      <c r="BQ380" s="71">
        <v>6</v>
      </c>
      <c r="BR380" s="71">
        <v>0</v>
      </c>
      <c r="BS380" s="71">
        <v>4</v>
      </c>
      <c r="BT380" s="71">
        <v>0</v>
      </c>
      <c r="BU380"/>
      <c r="BV380" s="70">
        <v>308.233</v>
      </c>
      <c r="BW380" s="70">
        <v>0</v>
      </c>
      <c r="BX380" s="70">
        <v>17.893999999999998</v>
      </c>
      <c r="BY380" s="70">
        <v>0</v>
      </c>
      <c r="BZ380" s="70">
        <v>0</v>
      </c>
      <c r="CA380" s="70">
        <v>0</v>
      </c>
      <c r="CB380" s="70">
        <v>8.8170000000000002</v>
      </c>
      <c r="CC380" s="70">
        <v>9.1980000000000004</v>
      </c>
      <c r="CD380" s="70">
        <v>0</v>
      </c>
    </row>
    <row r="381" spans="1:82">
      <c r="A381" s="70" t="s">
        <v>2092</v>
      </c>
      <c r="B381" s="70">
        <v>322</v>
      </c>
      <c r="C381" s="70">
        <v>16</v>
      </c>
      <c r="D381" s="70">
        <v>19</v>
      </c>
      <c r="E381" s="70">
        <v>2019</v>
      </c>
      <c r="F381" s="70" t="s">
        <v>158</v>
      </c>
      <c r="G381" s="70" t="s">
        <v>2076</v>
      </c>
      <c r="H381" s="70" t="s">
        <v>2077</v>
      </c>
      <c r="I381" s="148"/>
      <c r="J381" s="71">
        <v>170.56792338513085</v>
      </c>
      <c r="K381" s="71">
        <v>7.0451497751247327</v>
      </c>
      <c r="L381" s="71">
        <v>25.726442174585426</v>
      </c>
      <c r="M381" s="71">
        <v>148.6980215534042</v>
      </c>
      <c r="N381" s="71">
        <v>126.83321246392772</v>
      </c>
      <c r="O381" s="71">
        <v>138.49795309840482</v>
      </c>
      <c r="P381" s="71">
        <v>110.72792607879884</v>
      </c>
      <c r="Q381" s="71">
        <v>7.7427195359629204</v>
      </c>
      <c r="R381" s="71">
        <v>0.12084744933424685</v>
      </c>
      <c r="S381" s="71">
        <v>14.656070957490215</v>
      </c>
      <c r="T381" s="72"/>
      <c r="U381" s="71">
        <v>33026878</v>
      </c>
      <c r="V381" s="71">
        <v>3231</v>
      </c>
      <c r="W381" s="71">
        <v>701</v>
      </c>
      <c r="X381" s="71">
        <v>43067</v>
      </c>
      <c r="Y381" s="71">
        <v>61094</v>
      </c>
      <c r="Z381" s="71">
        <v>86709</v>
      </c>
      <c r="AA381" s="71">
        <v>22992</v>
      </c>
      <c r="AB381" s="71">
        <v>125469</v>
      </c>
      <c r="AC381" s="71">
        <v>21310</v>
      </c>
      <c r="AD381" s="71">
        <v>14.656070957490209</v>
      </c>
      <c r="AE381" s="72"/>
      <c r="AF381" s="71">
        <v>295906783.33291292</v>
      </c>
      <c r="AG381" s="71">
        <v>6504193.9455650179</v>
      </c>
      <c r="AH381" s="71">
        <v>5984366.8181143021</v>
      </c>
      <c r="AI381" s="71">
        <v>246044565.28861669</v>
      </c>
      <c r="AJ381" s="71">
        <v>291723958.70891309</v>
      </c>
      <c r="AK381" s="71">
        <v>0</v>
      </c>
      <c r="AL381" s="71">
        <v>0</v>
      </c>
      <c r="AM381" s="71">
        <v>17087933.269873697</v>
      </c>
      <c r="AN381" s="71">
        <v>0</v>
      </c>
      <c r="AO381" s="71">
        <v>0</v>
      </c>
      <c r="AP381" s="71">
        <v>863251801.36399579</v>
      </c>
      <c r="AQ381" s="72"/>
      <c r="AR381" s="71">
        <v>5985</v>
      </c>
      <c r="AS381" s="71">
        <v>1421</v>
      </c>
      <c r="AT381" s="71">
        <v>4</v>
      </c>
      <c r="AU381" s="71">
        <v>4</v>
      </c>
      <c r="AV381" s="71">
        <v>1</v>
      </c>
      <c r="AW381" s="71">
        <v>2</v>
      </c>
      <c r="AX381" s="71"/>
      <c r="AY381" s="72"/>
      <c r="AZ381" s="71">
        <v>28894.684999999961</v>
      </c>
      <c r="BA381" s="71">
        <v>232379.6</v>
      </c>
      <c r="BB381" s="71">
        <v>6057.7</v>
      </c>
      <c r="BC381" s="71">
        <v>1249.5</v>
      </c>
      <c r="BD381" s="71">
        <v>49.5</v>
      </c>
      <c r="BE381" s="71">
        <v>7334</v>
      </c>
      <c r="BF381" s="71"/>
      <c r="BG381" s="72"/>
      <c r="BH381" s="71">
        <v>0</v>
      </c>
      <c r="BI381" s="71">
        <v>0</v>
      </c>
      <c r="BJ381" s="71">
        <v>243.386</v>
      </c>
      <c r="BK381" s="71">
        <v>0</v>
      </c>
      <c r="BL381" s="71">
        <v>30.210053899999998</v>
      </c>
      <c r="BM381" s="71">
        <v>0</v>
      </c>
      <c r="BN381" s="72"/>
      <c r="BO381" s="71">
        <v>0</v>
      </c>
      <c r="BP381" s="71">
        <v>0</v>
      </c>
      <c r="BQ381" s="71">
        <v>6</v>
      </c>
      <c r="BR381" s="71">
        <v>0</v>
      </c>
      <c r="BS381" s="71">
        <v>4</v>
      </c>
      <c r="BT381" s="71">
        <v>0</v>
      </c>
      <c r="BU381"/>
      <c r="BV381" s="70">
        <v>239.875</v>
      </c>
      <c r="BW381" s="70">
        <v>0</v>
      </c>
      <c r="BX381" s="70">
        <v>15.872053899999999</v>
      </c>
      <c r="BY381" s="70">
        <v>0</v>
      </c>
      <c r="BZ381" s="70">
        <v>0</v>
      </c>
      <c r="CA381" s="70">
        <v>0</v>
      </c>
      <c r="CB381" s="70">
        <v>13.05</v>
      </c>
      <c r="CC381" s="70">
        <v>4.7990000000000004</v>
      </c>
      <c r="CD381" s="70">
        <v>0</v>
      </c>
    </row>
    <row r="382" spans="1:82">
      <c r="A382" s="70" t="s">
        <v>2093</v>
      </c>
      <c r="B382" s="70">
        <v>323</v>
      </c>
      <c r="C382" s="70">
        <v>17</v>
      </c>
      <c r="D382" s="70">
        <v>19</v>
      </c>
      <c r="E382" s="70">
        <v>2020</v>
      </c>
      <c r="F382" s="70" t="s">
        <v>159</v>
      </c>
      <c r="G382" s="70" t="s">
        <v>2076</v>
      </c>
      <c r="H382" s="70" t="s">
        <v>2077</v>
      </c>
      <c r="I382" s="148"/>
      <c r="J382" s="71">
        <v>154.75853394129931</v>
      </c>
      <c r="K382" s="71">
        <v>8.2161481962338403</v>
      </c>
      <c r="L382" s="71">
        <v>29.05189905608858</v>
      </c>
      <c r="M382" s="71">
        <v>141.69050906550842</v>
      </c>
      <c r="N382" s="71">
        <v>124.75464977722419</v>
      </c>
      <c r="O382" s="71">
        <v>121.45154482213913</v>
      </c>
      <c r="P382" s="71">
        <v>104.76937791589296</v>
      </c>
      <c r="Q382" s="71">
        <v>7.3696776998011897</v>
      </c>
      <c r="R382" s="71">
        <v>0.12273948579252632</v>
      </c>
      <c r="S382" s="71">
        <v>15.72276005357641</v>
      </c>
      <c r="T382" s="72"/>
      <c r="U382" s="71">
        <v>30710674</v>
      </c>
      <c r="V382" s="71">
        <v>3342</v>
      </c>
      <c r="W382" s="71">
        <v>691</v>
      </c>
      <c r="X382" s="71">
        <v>41951</v>
      </c>
      <c r="Y382" s="71">
        <v>61589</v>
      </c>
      <c r="Z382" s="71">
        <v>86786</v>
      </c>
      <c r="AA382" s="71">
        <v>23123</v>
      </c>
      <c r="AB382" s="71">
        <v>124993</v>
      </c>
      <c r="AC382" s="71">
        <v>21758</v>
      </c>
      <c r="AD382" s="71">
        <v>15.72276005357641</v>
      </c>
      <c r="AE382" s="72"/>
      <c r="AF382" s="71">
        <v>259597927.03211409</v>
      </c>
      <c r="AG382" s="71">
        <v>7049632.3753241692</v>
      </c>
      <c r="AH382" s="71">
        <v>7829473.0990145793</v>
      </c>
      <c r="AI382" s="71">
        <v>225840060.876591</v>
      </c>
      <c r="AJ382" s="71">
        <v>270862788.57594532</v>
      </c>
      <c r="AK382" s="71"/>
      <c r="AL382" s="71"/>
      <c r="AM382" s="71">
        <v>16312975.201194206</v>
      </c>
      <c r="AN382" s="71"/>
      <c r="AO382" s="71"/>
      <c r="AP382" s="71">
        <v>787492857.16018331</v>
      </c>
      <c r="AQ382" s="72"/>
      <c r="AR382" s="71">
        <v>6249</v>
      </c>
      <c r="AS382" s="71">
        <v>1592</v>
      </c>
      <c r="AT382" s="71">
        <v>4</v>
      </c>
      <c r="AU382" s="71">
        <v>4</v>
      </c>
      <c r="AV382" s="71">
        <v>1</v>
      </c>
      <c r="AW382" s="71">
        <v>2</v>
      </c>
      <c r="AX382" s="71"/>
      <c r="AY382" s="72"/>
      <c r="AZ382" s="71">
        <v>30371.30599999992</v>
      </c>
      <c r="BA382" s="71">
        <v>243025.80000000121</v>
      </c>
      <c r="BB382" s="71">
        <v>6057.7</v>
      </c>
      <c r="BC382" s="71">
        <v>1249.5</v>
      </c>
      <c r="BD382" s="71">
        <v>49.5</v>
      </c>
      <c r="BE382" s="71">
        <v>7334</v>
      </c>
      <c r="BF382" s="71"/>
      <c r="BG382" s="72"/>
      <c r="BH382" s="71">
        <v>0</v>
      </c>
      <c r="BI382" s="71">
        <v>0</v>
      </c>
      <c r="BJ382" s="71">
        <v>260.01100000000002</v>
      </c>
      <c r="BK382" s="71">
        <v>0</v>
      </c>
      <c r="BL382" s="71">
        <v>26.113</v>
      </c>
      <c r="BM382" s="71">
        <v>0</v>
      </c>
      <c r="BN382" s="72"/>
      <c r="BO382" s="71">
        <v>0</v>
      </c>
      <c r="BP382" s="71">
        <v>0</v>
      </c>
      <c r="BQ382" s="71">
        <v>6</v>
      </c>
      <c r="BR382" s="71">
        <v>0</v>
      </c>
      <c r="BS382" s="71">
        <v>4</v>
      </c>
      <c r="BT382" s="71">
        <v>0</v>
      </c>
      <c r="BU382"/>
      <c r="BV382" s="70">
        <v>248.86199999999999</v>
      </c>
      <c r="BW382" s="70">
        <v>0</v>
      </c>
      <c r="BX382" s="70">
        <v>15.481</v>
      </c>
      <c r="BY382" s="70">
        <v>0</v>
      </c>
      <c r="BZ382" s="70">
        <v>0</v>
      </c>
      <c r="CA382" s="70">
        <v>0</v>
      </c>
      <c r="CB382" s="70">
        <v>14.209</v>
      </c>
      <c r="CC382" s="70">
        <v>7.5720000000000001</v>
      </c>
      <c r="CD382" s="70">
        <v>0</v>
      </c>
    </row>
    <row r="383" spans="1:82">
      <c r="A383" s="70" t="s">
        <v>2094</v>
      </c>
      <c r="B383" s="70">
        <v>323</v>
      </c>
      <c r="C383" s="70">
        <v>18</v>
      </c>
      <c r="D383" s="70">
        <v>19</v>
      </c>
      <c r="E383" s="70">
        <v>2021</v>
      </c>
      <c r="F383" s="70" t="s">
        <v>160</v>
      </c>
      <c r="G383" s="70" t="s">
        <v>2076</v>
      </c>
      <c r="H383" s="70" t="s">
        <v>2077</v>
      </c>
      <c r="I383" s="148"/>
      <c r="J383" s="71">
        <v>141.46456414149301</v>
      </c>
      <c r="K383" s="71">
        <v>8.3378932775291243</v>
      </c>
      <c r="L383" s="71">
        <v>25.424439938126639</v>
      </c>
      <c r="M383" s="71">
        <v>133.58924764798425</v>
      </c>
      <c r="N383" s="71">
        <v>113.9463094353607</v>
      </c>
      <c r="O383" s="71">
        <v>118.9678632255211</v>
      </c>
      <c r="P383" s="71">
        <v>108.03368021284976</v>
      </c>
      <c r="Q383" s="71">
        <v>7.2882290679923498</v>
      </c>
      <c r="R383" s="71">
        <v>9.5963036946347516E-2</v>
      </c>
      <c r="S383" s="71">
        <v>12.167740438493039</v>
      </c>
      <c r="T383" s="72"/>
      <c r="U383" s="71">
        <v>36444309</v>
      </c>
      <c r="V383" s="71">
        <v>3342</v>
      </c>
      <c r="W383" s="71">
        <v>691</v>
      </c>
      <c r="X383" s="71">
        <v>41951</v>
      </c>
      <c r="Y383" s="71">
        <v>61909</v>
      </c>
      <c r="Z383" s="71">
        <v>87532</v>
      </c>
      <c r="AA383" s="71">
        <v>23250</v>
      </c>
      <c r="AB383" s="71">
        <v>124826</v>
      </c>
      <c r="AC383" s="71">
        <v>16502.999999999996</v>
      </c>
      <c r="AD383" s="71">
        <v>12.167740438493039</v>
      </c>
      <c r="AE383" s="72"/>
      <c r="AF383" s="71">
        <v>271143878.89498746</v>
      </c>
      <c r="AG383" s="71">
        <v>7151754.0277338866</v>
      </c>
      <c r="AH383" s="71">
        <v>7224542.5078177648</v>
      </c>
      <c r="AI383" s="71">
        <v>253942873.14664859</v>
      </c>
      <c r="AJ383" s="71">
        <v>294605969.82272398</v>
      </c>
      <c r="AK383" s="71">
        <v>0</v>
      </c>
      <c r="AL383" s="71">
        <v>0</v>
      </c>
      <c r="AM383" s="71">
        <v>16385146.059496809</v>
      </c>
      <c r="AN383" s="71">
        <v>0</v>
      </c>
      <c r="AO383" s="71">
        <v>0</v>
      </c>
      <c r="AP383" s="71">
        <v>850454164.45940852</v>
      </c>
      <c r="AQ383" s="72"/>
      <c r="AR383" s="71">
        <v>6540</v>
      </c>
      <c r="AS383" s="71">
        <v>1667</v>
      </c>
      <c r="AT383" s="71">
        <v>4</v>
      </c>
      <c r="AU383" s="71">
        <v>7</v>
      </c>
      <c r="AV383" s="71">
        <v>1</v>
      </c>
      <c r="AW383" s="71">
        <v>2</v>
      </c>
      <c r="AX383" s="71"/>
      <c r="AY383" s="72"/>
      <c r="AZ383" s="71">
        <v>31998.875999999949</v>
      </c>
      <c r="BA383" s="71">
        <v>272361.0000000014</v>
      </c>
      <c r="BB383" s="71">
        <v>6057.7</v>
      </c>
      <c r="BC383" s="71">
        <v>2299.4</v>
      </c>
      <c r="BD383" s="71">
        <v>49.5</v>
      </c>
      <c r="BE383" s="71">
        <v>7334</v>
      </c>
      <c r="BF383" s="71"/>
      <c r="BG383" s="72"/>
      <c r="BH383" s="71">
        <v>0</v>
      </c>
      <c r="BI383" s="71">
        <v>0</v>
      </c>
      <c r="BJ383" s="71">
        <v>132.84899999999999</v>
      </c>
      <c r="BK383" s="71">
        <v>0</v>
      </c>
      <c r="BL383" s="71">
        <v>27.946999999999999</v>
      </c>
      <c r="BM383" s="71">
        <v>0</v>
      </c>
      <c r="BN383" s="72"/>
      <c r="BO383" s="71">
        <v>0</v>
      </c>
      <c r="BP383" s="71">
        <v>0</v>
      </c>
      <c r="BQ383" s="71">
        <v>3</v>
      </c>
      <c r="BR383" s="71">
        <v>0</v>
      </c>
      <c r="BS383" s="71">
        <v>4</v>
      </c>
      <c r="BT383" s="71">
        <v>0</v>
      </c>
      <c r="BU383"/>
      <c r="BV383" s="70">
        <v>123.131</v>
      </c>
      <c r="BW383" s="70">
        <v>0</v>
      </c>
      <c r="BX383" s="70">
        <v>15.884</v>
      </c>
      <c r="BY383" s="70">
        <v>0</v>
      </c>
      <c r="BZ383" s="70">
        <v>0</v>
      </c>
      <c r="CA383" s="70">
        <v>0</v>
      </c>
      <c r="CB383" s="70">
        <v>14.209</v>
      </c>
      <c r="CC383" s="70">
        <v>7.5720000000000001</v>
      </c>
      <c r="CD383" s="70">
        <v>0</v>
      </c>
    </row>
    <row r="384" spans="1:82">
      <c r="A384" s="70" t="s">
        <v>2095</v>
      </c>
      <c r="B384" s="70">
        <v>323</v>
      </c>
      <c r="C384" s="70">
        <v>19</v>
      </c>
      <c r="D384" s="70">
        <v>19</v>
      </c>
      <c r="E384" s="70">
        <v>2022</v>
      </c>
      <c r="F384" s="70" t="s">
        <v>161</v>
      </c>
      <c r="G384" s="70" t="s">
        <v>2076</v>
      </c>
      <c r="H384" s="70" t="s">
        <v>2077</v>
      </c>
      <c r="I384" s="148"/>
      <c r="J384" s="71">
        <v>166.52124875523458</v>
      </c>
      <c r="K384" s="71">
        <v>7.707539477779938</v>
      </c>
      <c r="L384" s="71">
        <v>25.168200663644104</v>
      </c>
      <c r="M384" s="71">
        <v>145.87011025597826</v>
      </c>
      <c r="N384" s="71">
        <v>155.90855568994485</v>
      </c>
      <c r="O384" s="71">
        <v>126.44105721311462</v>
      </c>
      <c r="P384" s="71">
        <v>108.15985086778467</v>
      </c>
      <c r="Q384" s="71">
        <v>7.3440717226012682</v>
      </c>
      <c r="R384" s="71">
        <v>8.6640997837246908E-2</v>
      </c>
      <c r="S384" s="71">
        <v>14.28147940368946</v>
      </c>
      <c r="T384" s="72"/>
      <c r="U384" s="71">
        <v>37762217</v>
      </c>
      <c r="V384" s="71">
        <v>3342</v>
      </c>
      <c r="W384" s="71">
        <v>691</v>
      </c>
      <c r="X384" s="71">
        <v>41951</v>
      </c>
      <c r="Y384" s="71">
        <v>62557</v>
      </c>
      <c r="Z384" s="71">
        <v>88389</v>
      </c>
      <c r="AA384" s="71">
        <v>23632</v>
      </c>
      <c r="AB384" s="71">
        <v>124751</v>
      </c>
      <c r="AC384" s="71">
        <v>15086.999999999998</v>
      </c>
      <c r="AD384" s="71">
        <v>14.28147940368946</v>
      </c>
      <c r="AE384" s="72"/>
      <c r="AF384" s="71">
        <v>256954337.72964901</v>
      </c>
      <c r="AG384" s="71">
        <v>5735380.2494900767</v>
      </c>
      <c r="AH384" s="71">
        <v>8023351.442718178</v>
      </c>
      <c r="AI384" s="71">
        <v>231205014.88504648</v>
      </c>
      <c r="AJ384" s="71">
        <v>306228554.90675312</v>
      </c>
      <c r="AK384" s="71">
        <v>0</v>
      </c>
      <c r="AL384" s="71">
        <v>0</v>
      </c>
      <c r="AM384" s="71">
        <v>16108759.104582073</v>
      </c>
      <c r="AN384" s="71">
        <v>0</v>
      </c>
      <c r="AO384" s="71">
        <v>0</v>
      </c>
      <c r="AP384" s="71">
        <v>824255398.31823897</v>
      </c>
      <c r="AQ384" s="72"/>
      <c r="AR384" s="71">
        <v>6864</v>
      </c>
      <c r="AS384" s="71">
        <v>1700</v>
      </c>
      <c r="AT384" s="71">
        <v>4</v>
      </c>
      <c r="AU384" s="71">
        <v>8</v>
      </c>
      <c r="AV384" s="71">
        <v>1</v>
      </c>
      <c r="AW384" s="71">
        <v>2</v>
      </c>
      <c r="AX384" s="71"/>
      <c r="AY384" s="72"/>
      <c r="AZ384" s="71">
        <v>33822.876000000033</v>
      </c>
      <c r="BA384" s="71">
        <v>318655.60000000166</v>
      </c>
      <c r="BB384" s="71">
        <v>6057.7</v>
      </c>
      <c r="BC384" s="71">
        <v>2349.3000000000002</v>
      </c>
      <c r="BD384" s="71">
        <v>49.5</v>
      </c>
      <c r="BE384" s="71">
        <v>7334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2096</v>
      </c>
      <c r="B385" s="70">
        <v>323</v>
      </c>
      <c r="C385" s="70">
        <v>20</v>
      </c>
      <c r="D385" s="70">
        <v>19</v>
      </c>
      <c r="E385" s="70">
        <v>2023</v>
      </c>
      <c r="F385" s="70" t="s">
        <v>1539</v>
      </c>
      <c r="G385" s="70" t="s">
        <v>2076</v>
      </c>
      <c r="H385" s="70" t="s">
        <v>2077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7215</v>
      </c>
      <c r="AS385" s="71">
        <v>1712</v>
      </c>
      <c r="AT385" s="71">
        <v>4</v>
      </c>
      <c r="AU385" s="71">
        <v>11</v>
      </c>
      <c r="AV385" s="71">
        <v>1</v>
      </c>
      <c r="AW385" s="71">
        <v>2</v>
      </c>
      <c r="AX385" s="71"/>
      <c r="AY385" s="72"/>
      <c r="AZ385" s="71">
        <v>35677.616000000082</v>
      </c>
      <c r="BA385" s="71">
        <v>319642.00000000169</v>
      </c>
      <c r="BB385" s="71">
        <v>6057.7</v>
      </c>
      <c r="BC385" s="71">
        <v>3399.2</v>
      </c>
      <c r="BD385" s="71">
        <v>49.5</v>
      </c>
      <c r="BE385" s="71">
        <v>7334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2097</v>
      </c>
      <c r="B386" s="70">
        <v>323</v>
      </c>
      <c r="C386" s="70">
        <v>21</v>
      </c>
      <c r="D386" s="70">
        <v>19</v>
      </c>
      <c r="E386" s="70">
        <v>2024</v>
      </c>
      <c r="F386" s="70" t="s">
        <v>1558</v>
      </c>
      <c r="G386" s="1064" t="s">
        <v>2076</v>
      </c>
      <c r="H386" s="70" t="s">
        <v>2077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2098</v>
      </c>
      <c r="B387" s="70">
        <v>205</v>
      </c>
      <c r="C387" s="70">
        <v>1</v>
      </c>
      <c r="D387" s="70">
        <v>13</v>
      </c>
      <c r="E387" s="70">
        <v>1990</v>
      </c>
      <c r="F387" s="70" t="s">
        <v>787</v>
      </c>
      <c r="G387" s="1064" t="s">
        <v>2099</v>
      </c>
      <c r="H387" s="70" t="s">
        <v>2100</v>
      </c>
      <c r="I387" s="148"/>
      <c r="J387" s="71">
        <v>297.21463316487092</v>
      </c>
      <c r="K387" s="71">
        <v>17.717735889934321</v>
      </c>
      <c r="L387" s="71">
        <v>57.645063295634721</v>
      </c>
      <c r="M387" s="71">
        <v>88.491312558489128</v>
      </c>
      <c r="N387" s="71">
        <v>95.985950846530955</v>
      </c>
      <c r="O387" s="71">
        <v>98.689146497908808</v>
      </c>
      <c r="P387" s="71">
        <v>138.4203642722909</v>
      </c>
      <c r="Q387" s="71">
        <v>8.3273550632487492</v>
      </c>
      <c r="R387" s="71">
        <v>0</v>
      </c>
      <c r="S387" s="71">
        <v>9.026282110899519</v>
      </c>
      <c r="T387" s="72"/>
      <c r="U387" s="71">
        <v>20775710</v>
      </c>
      <c r="V387" s="71">
        <v>5867</v>
      </c>
      <c r="W387" s="71">
        <v>506</v>
      </c>
      <c r="X387" s="71">
        <v>36330</v>
      </c>
      <c r="Y387" s="71">
        <v>36955</v>
      </c>
      <c r="Z387" s="71">
        <v>40592</v>
      </c>
      <c r="AA387" s="71">
        <v>33610</v>
      </c>
      <c r="AB387" s="71">
        <v>135208</v>
      </c>
      <c r="AC387" s="71">
        <v>0</v>
      </c>
      <c r="AD387" s="71">
        <v>9.026282110899519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2101</v>
      </c>
      <c r="B388" s="70">
        <v>206</v>
      </c>
      <c r="C388" s="70">
        <v>2</v>
      </c>
      <c r="D388" s="70">
        <v>13</v>
      </c>
      <c r="E388" s="70">
        <v>2005</v>
      </c>
      <c r="F388" s="70" t="s">
        <v>789</v>
      </c>
      <c r="G388" s="70" t="s">
        <v>2099</v>
      </c>
      <c r="H388" s="70" t="s">
        <v>2100</v>
      </c>
      <c r="I388" s="148"/>
      <c r="J388" s="71">
        <v>461.45562576160921</v>
      </c>
      <c r="K388" s="71">
        <v>15.323916936779939</v>
      </c>
      <c r="L388" s="71">
        <v>65.875886515750466</v>
      </c>
      <c r="M388" s="71">
        <v>197.2626142079354</v>
      </c>
      <c r="N388" s="71">
        <v>180.65062889628959</v>
      </c>
      <c r="O388" s="71">
        <v>160.36647838938819</v>
      </c>
      <c r="P388" s="71">
        <v>142.86935892676021</v>
      </c>
      <c r="Q388" s="71">
        <v>8.1625196977861307</v>
      </c>
      <c r="R388" s="71">
        <v>0</v>
      </c>
      <c r="S388" s="71">
        <v>19.286433991222591</v>
      </c>
      <c r="T388" s="72"/>
      <c r="U388" s="71">
        <v>26741001</v>
      </c>
      <c r="V388" s="71">
        <v>5765</v>
      </c>
      <c r="W388" s="71">
        <v>555</v>
      </c>
      <c r="X388" s="71">
        <v>35140</v>
      </c>
      <c r="Y388" s="71">
        <v>45439</v>
      </c>
      <c r="Z388" s="71">
        <v>76329</v>
      </c>
      <c r="AA388" s="71">
        <v>28411</v>
      </c>
      <c r="AB388" s="71">
        <v>138549</v>
      </c>
      <c r="AC388" s="71">
        <v>0</v>
      </c>
      <c r="AD388" s="71">
        <v>19.286433991222591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2102</v>
      </c>
      <c r="B389" s="70">
        <v>207</v>
      </c>
      <c r="C389" s="70">
        <v>3</v>
      </c>
      <c r="D389" s="70">
        <v>13</v>
      </c>
      <c r="E389" s="70">
        <v>2006</v>
      </c>
      <c r="F389" s="70" t="s">
        <v>790</v>
      </c>
      <c r="G389" s="70" t="s">
        <v>2099</v>
      </c>
      <c r="H389" s="70" t="s">
        <v>2100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2103</v>
      </c>
      <c r="B390" s="70">
        <v>208</v>
      </c>
      <c r="C390" s="70">
        <v>4</v>
      </c>
      <c r="D390" s="70">
        <v>13</v>
      </c>
      <c r="E390" s="70">
        <v>2007</v>
      </c>
      <c r="F390" s="70" t="s">
        <v>791</v>
      </c>
      <c r="G390" s="70" t="s">
        <v>2099</v>
      </c>
      <c r="H390" s="70" t="s">
        <v>2100</v>
      </c>
      <c r="I390" s="148"/>
      <c r="J390" s="71">
        <v>462.68346670666682</v>
      </c>
      <c r="K390" s="71">
        <v>12.90324891954989</v>
      </c>
      <c r="L390" s="71">
        <v>95.338863699435379</v>
      </c>
      <c r="M390" s="71">
        <v>203.30252373327741</v>
      </c>
      <c r="N390" s="71">
        <v>171.88376922061869</v>
      </c>
      <c r="O390" s="71">
        <v>155.88593237094659</v>
      </c>
      <c r="P390" s="71">
        <v>139.98962966437071</v>
      </c>
      <c r="Q390" s="71">
        <v>8.5362035461062202</v>
      </c>
      <c r="R390" s="71">
        <v>0</v>
      </c>
      <c r="S390" s="71">
        <v>20.7956910749343</v>
      </c>
      <c r="T390" s="72"/>
      <c r="U390" s="71">
        <v>25691629</v>
      </c>
      <c r="V390" s="71">
        <v>5258</v>
      </c>
      <c r="W390" s="71">
        <v>903</v>
      </c>
      <c r="X390" s="71">
        <v>43887</v>
      </c>
      <c r="Y390" s="71">
        <v>46411</v>
      </c>
      <c r="Z390" s="71">
        <v>77131</v>
      </c>
      <c r="AA390" s="71">
        <v>27414</v>
      </c>
      <c r="AB390" s="71">
        <v>137230</v>
      </c>
      <c r="AC390" s="71">
        <v>0</v>
      </c>
      <c r="AD390" s="71">
        <v>20.7956910749343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2104</v>
      </c>
      <c r="B391" s="70">
        <v>209</v>
      </c>
      <c r="C391" s="70">
        <v>5</v>
      </c>
      <c r="D391" s="70">
        <v>13</v>
      </c>
      <c r="E391" s="70">
        <v>2008</v>
      </c>
      <c r="F391" s="70" t="s">
        <v>792</v>
      </c>
      <c r="G391" s="70" t="s">
        <v>2099</v>
      </c>
      <c r="H391" s="70" t="s">
        <v>2100</v>
      </c>
      <c r="I391" s="148"/>
      <c r="J391" s="71">
        <v>392.20223397147572</v>
      </c>
      <c r="K391" s="71">
        <v>9.683085645306349</v>
      </c>
      <c r="L391" s="71">
        <v>79.861964788872001</v>
      </c>
      <c r="M391" s="71">
        <v>210.1345859010971</v>
      </c>
      <c r="N391" s="71">
        <v>154.31281695567199</v>
      </c>
      <c r="O391" s="71">
        <v>150.99649405328239</v>
      </c>
      <c r="P391" s="71">
        <v>135.58122282377141</v>
      </c>
      <c r="Q391" s="71">
        <v>8.3336938402723408</v>
      </c>
      <c r="R391" s="71">
        <v>0</v>
      </c>
      <c r="S391" s="71">
        <v>14.895900371733349</v>
      </c>
      <c r="T391" s="72"/>
      <c r="U391" s="71">
        <v>23185837</v>
      </c>
      <c r="V391" s="71">
        <v>5258</v>
      </c>
      <c r="W391" s="71">
        <v>903</v>
      </c>
      <c r="X391" s="71">
        <v>43887</v>
      </c>
      <c r="Y391" s="71">
        <v>46582</v>
      </c>
      <c r="Z391" s="71">
        <v>77334</v>
      </c>
      <c r="AA391" s="71">
        <v>26581</v>
      </c>
      <c r="AB391" s="71">
        <v>136178</v>
      </c>
      <c r="AC391" s="71">
        <v>0</v>
      </c>
      <c r="AD391" s="71">
        <v>14.895900371733349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2105</v>
      </c>
      <c r="B392" s="70">
        <v>210</v>
      </c>
      <c r="C392" s="70">
        <v>6</v>
      </c>
      <c r="D392" s="70">
        <v>13</v>
      </c>
      <c r="E392" s="70">
        <v>2009</v>
      </c>
      <c r="F392" s="70" t="s">
        <v>176</v>
      </c>
      <c r="G392" s="70" t="s">
        <v>2099</v>
      </c>
      <c r="H392" s="70" t="s">
        <v>2100</v>
      </c>
      <c r="I392" s="148"/>
      <c r="J392" s="71">
        <v>348.74428561542737</v>
      </c>
      <c r="K392" s="71">
        <v>9.5775844261531784</v>
      </c>
      <c r="L392" s="71">
        <v>95.012956353260819</v>
      </c>
      <c r="M392" s="71">
        <v>207.08785688224111</v>
      </c>
      <c r="N392" s="71">
        <v>183.90273691413941</v>
      </c>
      <c r="O392" s="71">
        <v>154.23191498743529</v>
      </c>
      <c r="P392" s="71">
        <v>129.3885540267452</v>
      </c>
      <c r="Q392" s="71">
        <v>7.9269833025379297</v>
      </c>
      <c r="R392" s="71">
        <v>0</v>
      </c>
      <c r="S392" s="71">
        <v>14.834169070698429</v>
      </c>
      <c r="T392" s="72"/>
      <c r="U392" s="71">
        <v>17975351</v>
      </c>
      <c r="V392" s="71">
        <v>5300</v>
      </c>
      <c r="W392" s="71">
        <v>1238</v>
      </c>
      <c r="X392" s="71">
        <v>43269</v>
      </c>
      <c r="Y392" s="71">
        <v>47091</v>
      </c>
      <c r="Z392" s="71">
        <v>77968</v>
      </c>
      <c r="AA392" s="71">
        <v>26042</v>
      </c>
      <c r="AB392" s="71">
        <v>135975</v>
      </c>
      <c r="AC392" s="71">
        <v>0</v>
      </c>
      <c r="AD392" s="71">
        <v>14.834169070698429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4.42</v>
      </c>
      <c r="BI392" s="71">
        <v>0</v>
      </c>
      <c r="BJ392" s="71">
        <v>138.82499999999999</v>
      </c>
      <c r="BK392" s="71">
        <v>0</v>
      </c>
      <c r="BL392" s="71">
        <v>25.818999999999999</v>
      </c>
      <c r="BM392" s="71">
        <v>0</v>
      </c>
      <c r="BN392" s="72"/>
      <c r="BO392" s="71">
        <v>1</v>
      </c>
      <c r="BP392" s="71">
        <v>0</v>
      </c>
      <c r="BQ392" s="71">
        <v>11</v>
      </c>
      <c r="BR392" s="71">
        <v>0</v>
      </c>
      <c r="BS392" s="71">
        <v>3</v>
      </c>
      <c r="BT392" s="71">
        <v>0</v>
      </c>
      <c r="BU392"/>
      <c r="BV392" s="70">
        <v>156.50899999999999</v>
      </c>
      <c r="BW392" s="70">
        <v>0</v>
      </c>
      <c r="BX392" s="70">
        <v>12.555</v>
      </c>
      <c r="BY392" s="70">
        <v>0</v>
      </c>
      <c r="BZ392" s="70">
        <v>0</v>
      </c>
      <c r="CA392" s="70">
        <v>0</v>
      </c>
      <c r="CB392" s="70">
        <v>0</v>
      </c>
      <c r="CC392" s="70">
        <v>0</v>
      </c>
      <c r="CD392" s="70">
        <v>0</v>
      </c>
    </row>
    <row r="393" spans="1:82">
      <c r="A393" s="70" t="s">
        <v>2106</v>
      </c>
      <c r="B393" s="70">
        <v>211</v>
      </c>
      <c r="C393" s="70">
        <v>7</v>
      </c>
      <c r="D393" s="70">
        <v>13</v>
      </c>
      <c r="E393" s="70">
        <v>2010</v>
      </c>
      <c r="F393" s="70" t="s">
        <v>177</v>
      </c>
      <c r="G393" s="70" t="s">
        <v>2099</v>
      </c>
      <c r="H393" s="70" t="s">
        <v>2100</v>
      </c>
      <c r="I393" s="148"/>
      <c r="J393" s="71">
        <v>290.81810314795757</v>
      </c>
      <c r="K393" s="71">
        <v>9.7139714359263643</v>
      </c>
      <c r="L393" s="71">
        <v>82.710249079131074</v>
      </c>
      <c r="M393" s="71">
        <v>201.44590093391801</v>
      </c>
      <c r="N393" s="71">
        <v>171.81365377043039</v>
      </c>
      <c r="O393" s="71">
        <v>154.02654560497211</v>
      </c>
      <c r="P393" s="71">
        <v>129.6808688514036</v>
      </c>
      <c r="Q393" s="71">
        <v>8.2426456578153395</v>
      </c>
      <c r="R393" s="71">
        <v>0</v>
      </c>
      <c r="S393" s="71">
        <v>14.136026761718661</v>
      </c>
      <c r="T393" s="72"/>
      <c r="U393" s="71">
        <v>19551158</v>
      </c>
      <c r="V393" s="71">
        <v>5300</v>
      </c>
      <c r="W393" s="71">
        <v>1238</v>
      </c>
      <c r="X393" s="71">
        <v>43269</v>
      </c>
      <c r="Y393" s="71">
        <v>47395</v>
      </c>
      <c r="Z393" s="71">
        <v>78226</v>
      </c>
      <c r="AA393" s="71">
        <v>25449</v>
      </c>
      <c r="AB393" s="71">
        <v>135483</v>
      </c>
      <c r="AC393" s="71">
        <v>0</v>
      </c>
      <c r="AD393" s="71">
        <v>14.136026761718661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4.17</v>
      </c>
      <c r="BI393" s="71">
        <v>0</v>
      </c>
      <c r="BJ393" s="71">
        <v>136.66999999999999</v>
      </c>
      <c r="BK393" s="71">
        <v>0</v>
      </c>
      <c r="BL393" s="71">
        <v>26.923000000000002</v>
      </c>
      <c r="BM393" s="71">
        <v>0</v>
      </c>
      <c r="BN393" s="72"/>
      <c r="BO393" s="71">
        <v>1</v>
      </c>
      <c r="BP393" s="71">
        <v>0</v>
      </c>
      <c r="BQ393" s="71">
        <v>11</v>
      </c>
      <c r="BR393" s="71">
        <v>0</v>
      </c>
      <c r="BS393" s="71">
        <v>3</v>
      </c>
      <c r="BT393" s="71">
        <v>0</v>
      </c>
      <c r="BU393"/>
      <c r="BV393" s="70">
        <v>153.96600000000001</v>
      </c>
      <c r="BW393" s="70">
        <v>0</v>
      </c>
      <c r="BX393" s="70">
        <v>13.797000000000001</v>
      </c>
      <c r="BY393" s="70">
        <v>0</v>
      </c>
      <c r="BZ393" s="70">
        <v>0</v>
      </c>
      <c r="CA393" s="70">
        <v>0</v>
      </c>
      <c r="CB393" s="70">
        <v>0</v>
      </c>
      <c r="CC393" s="70">
        <v>0</v>
      </c>
      <c r="CD393" s="70">
        <v>0</v>
      </c>
    </row>
    <row r="394" spans="1:82">
      <c r="A394" s="70" t="s">
        <v>2107</v>
      </c>
      <c r="B394" s="70">
        <v>212</v>
      </c>
      <c r="C394" s="70">
        <v>8</v>
      </c>
      <c r="D394" s="70">
        <v>13</v>
      </c>
      <c r="E394" s="70">
        <v>2011</v>
      </c>
      <c r="F394" s="70" t="s">
        <v>178</v>
      </c>
      <c r="G394" s="70" t="s">
        <v>2099</v>
      </c>
      <c r="H394" s="70" t="s">
        <v>2100</v>
      </c>
      <c r="I394" s="148"/>
      <c r="J394" s="71">
        <v>324.69583390158698</v>
      </c>
      <c r="K394" s="71">
        <v>13.49212830039626</v>
      </c>
      <c r="L394" s="71">
        <v>69.88198311047924</v>
      </c>
      <c r="M394" s="71">
        <v>212.5454933698112</v>
      </c>
      <c r="N394" s="71">
        <v>209.6400270728372</v>
      </c>
      <c r="O394" s="71">
        <v>155.36886746418617</v>
      </c>
      <c r="P394" s="71">
        <v>127.8582510394356</v>
      </c>
      <c r="Q394" s="71">
        <v>9.5098312888955796</v>
      </c>
      <c r="R394" s="71">
        <v>0</v>
      </c>
      <c r="S394" s="71">
        <v>16.77877959078933</v>
      </c>
      <c r="T394" s="72"/>
      <c r="U394" s="71">
        <v>24933799</v>
      </c>
      <c r="V394" s="71">
        <v>5300</v>
      </c>
      <c r="W394" s="71">
        <v>1238</v>
      </c>
      <c r="X394" s="71">
        <v>43269</v>
      </c>
      <c r="Y394" s="71">
        <v>48159</v>
      </c>
      <c r="Z394" s="71">
        <v>80622</v>
      </c>
      <c r="AA394" s="71">
        <v>25838</v>
      </c>
      <c r="AB394" s="71">
        <v>135512</v>
      </c>
      <c r="AC394" s="71">
        <v>0</v>
      </c>
      <c r="AD394" s="71">
        <v>16.77877959078933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3.3719999999999999</v>
      </c>
      <c r="BI394" s="71">
        <v>0</v>
      </c>
      <c r="BJ394" s="71">
        <v>129.44900000000001</v>
      </c>
      <c r="BK394" s="71">
        <v>0</v>
      </c>
      <c r="BL394" s="71">
        <v>25.797999999999998</v>
      </c>
      <c r="BM394" s="71">
        <v>0</v>
      </c>
      <c r="BN394" s="72"/>
      <c r="BO394" s="71">
        <v>1</v>
      </c>
      <c r="BP394" s="71">
        <v>0</v>
      </c>
      <c r="BQ394" s="71">
        <v>13</v>
      </c>
      <c r="BR394" s="71">
        <v>0</v>
      </c>
      <c r="BS394" s="71">
        <v>3</v>
      </c>
      <c r="BT394" s="71">
        <v>0</v>
      </c>
      <c r="BU394"/>
      <c r="BV394" s="70">
        <v>144.578</v>
      </c>
      <c r="BW394" s="70">
        <v>0</v>
      </c>
      <c r="BX394" s="70">
        <v>14.041</v>
      </c>
      <c r="BY394" s="70">
        <v>0</v>
      </c>
      <c r="BZ394" s="70">
        <v>0</v>
      </c>
      <c r="CA394" s="70">
        <v>0</v>
      </c>
      <c r="CB394" s="70">
        <v>0</v>
      </c>
      <c r="CC394" s="70">
        <v>0</v>
      </c>
      <c r="CD394" s="70">
        <v>0</v>
      </c>
    </row>
    <row r="395" spans="1:82">
      <c r="A395" s="70" t="s">
        <v>2108</v>
      </c>
      <c r="B395" s="70">
        <v>213</v>
      </c>
      <c r="C395" s="70">
        <v>9</v>
      </c>
      <c r="D395" s="70">
        <v>13</v>
      </c>
      <c r="E395" s="70">
        <v>2012</v>
      </c>
      <c r="F395" s="70" t="s">
        <v>179</v>
      </c>
      <c r="G395" s="70" t="s">
        <v>2099</v>
      </c>
      <c r="H395" s="70" t="s">
        <v>2100</v>
      </c>
      <c r="I395" s="148"/>
      <c r="J395" s="71">
        <v>349.03932443052508</v>
      </c>
      <c r="K395" s="71">
        <v>12.634825627677669</v>
      </c>
      <c r="L395" s="71">
        <v>69.695669689188051</v>
      </c>
      <c r="M395" s="71">
        <v>238.2805313101895</v>
      </c>
      <c r="N395" s="71">
        <v>223.42686159243169</v>
      </c>
      <c r="O395" s="71">
        <v>157.51512408692807</v>
      </c>
      <c r="P395" s="71">
        <v>129.28242678913679</v>
      </c>
      <c r="Q395" s="71">
        <v>10.346193079744101</v>
      </c>
      <c r="R395" s="71">
        <v>0</v>
      </c>
      <c r="S395" s="71">
        <v>16.61016439742005</v>
      </c>
      <c r="T395" s="72"/>
      <c r="U395" s="71">
        <v>21816251</v>
      </c>
      <c r="V395" s="71">
        <v>5300</v>
      </c>
      <c r="W395" s="71">
        <v>1238</v>
      </c>
      <c r="X395" s="71">
        <v>43269</v>
      </c>
      <c r="Y395" s="71">
        <v>48875</v>
      </c>
      <c r="Z395" s="71">
        <v>82384</v>
      </c>
      <c r="AA395" s="71">
        <v>25978</v>
      </c>
      <c r="AB395" s="71">
        <v>135695</v>
      </c>
      <c r="AC395" s="71">
        <v>0</v>
      </c>
      <c r="AD395" s="71">
        <v>16.61016439742005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6.5570000000000004</v>
      </c>
      <c r="BI395" s="71">
        <v>0</v>
      </c>
      <c r="BJ395" s="71">
        <v>158.68100000000001</v>
      </c>
      <c r="BK395" s="71">
        <v>0</v>
      </c>
      <c r="BL395" s="71">
        <v>29.692999999999998</v>
      </c>
      <c r="BM395" s="71">
        <v>0</v>
      </c>
      <c r="BN395" s="72"/>
      <c r="BO395" s="71">
        <v>1</v>
      </c>
      <c r="BP395" s="71">
        <v>0</v>
      </c>
      <c r="BQ395" s="71">
        <v>11</v>
      </c>
      <c r="BR395" s="71">
        <v>0</v>
      </c>
      <c r="BS395" s="71">
        <v>3</v>
      </c>
      <c r="BT395" s="71">
        <v>0</v>
      </c>
      <c r="BU395"/>
      <c r="BV395" s="70">
        <v>179.40700000000001</v>
      </c>
      <c r="BW395" s="70">
        <v>0</v>
      </c>
      <c r="BX395" s="70">
        <v>15.523999999999999</v>
      </c>
      <c r="BY395" s="70">
        <v>0</v>
      </c>
      <c r="BZ395" s="70">
        <v>0</v>
      </c>
      <c r="CA395" s="70">
        <v>0</v>
      </c>
      <c r="CB395" s="70">
        <v>0</v>
      </c>
      <c r="CC395" s="70">
        <v>0</v>
      </c>
      <c r="CD395" s="70">
        <v>0</v>
      </c>
    </row>
    <row r="396" spans="1:82">
      <c r="A396" s="70" t="s">
        <v>2109</v>
      </c>
      <c r="B396" s="70">
        <v>214</v>
      </c>
      <c r="C396" s="70">
        <v>10</v>
      </c>
      <c r="D396" s="70">
        <v>13</v>
      </c>
      <c r="E396" s="70">
        <v>2013</v>
      </c>
      <c r="F396" s="70" t="s">
        <v>180</v>
      </c>
      <c r="G396" s="70" t="s">
        <v>2099</v>
      </c>
      <c r="H396" s="70" t="s">
        <v>2100</v>
      </c>
      <c r="I396" s="148"/>
      <c r="J396" s="71">
        <v>463.43577717527558</v>
      </c>
      <c r="K396" s="71">
        <v>11.401967149784049</v>
      </c>
      <c r="L396" s="71">
        <v>49.295762276010763</v>
      </c>
      <c r="M396" s="71">
        <v>233.65542601952629</v>
      </c>
      <c r="N396" s="71">
        <v>221.7292841726678</v>
      </c>
      <c r="O396" s="71">
        <v>153.16958365908735</v>
      </c>
      <c r="P396" s="71">
        <v>130.36401221729966</v>
      </c>
      <c r="Q396" s="71">
        <v>10.4911027615663</v>
      </c>
      <c r="R396" s="71">
        <v>0</v>
      </c>
      <c r="S396" s="71">
        <v>18.504524519739078</v>
      </c>
      <c r="T396" s="72"/>
      <c r="U396" s="71">
        <v>29810949</v>
      </c>
      <c r="V396" s="71">
        <v>5300</v>
      </c>
      <c r="W396" s="71">
        <v>1238</v>
      </c>
      <c r="X396" s="71">
        <v>43269</v>
      </c>
      <c r="Y396" s="71">
        <v>49376</v>
      </c>
      <c r="Z396" s="71">
        <v>83688</v>
      </c>
      <c r="AA396" s="71">
        <v>26097</v>
      </c>
      <c r="AB396" s="71">
        <v>135623</v>
      </c>
      <c r="AC396" s="71">
        <v>0</v>
      </c>
      <c r="AD396" s="71">
        <v>18.504524519739078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7.1040000000000001</v>
      </c>
      <c r="BI396" s="71">
        <v>0</v>
      </c>
      <c r="BJ396" s="71">
        <v>178.249</v>
      </c>
      <c r="BK396" s="71">
        <v>0</v>
      </c>
      <c r="BL396" s="71">
        <v>47.218999999999994</v>
      </c>
      <c r="BM396" s="71">
        <v>0</v>
      </c>
      <c r="BN396" s="72"/>
      <c r="BO396" s="71">
        <v>1</v>
      </c>
      <c r="BP396" s="71">
        <v>0</v>
      </c>
      <c r="BQ396" s="71">
        <v>11</v>
      </c>
      <c r="BR396" s="71">
        <v>0</v>
      </c>
      <c r="BS396" s="71">
        <v>2</v>
      </c>
      <c r="BT396" s="71">
        <v>0</v>
      </c>
      <c r="BU396"/>
      <c r="BV396" s="70">
        <v>202.26499999999999</v>
      </c>
      <c r="BW396" s="70">
        <v>0</v>
      </c>
      <c r="BX396" s="70">
        <v>30.306999999999999</v>
      </c>
      <c r="BY396" s="70">
        <v>0</v>
      </c>
      <c r="BZ396" s="70">
        <v>0</v>
      </c>
      <c r="CA396" s="70">
        <v>0</v>
      </c>
      <c r="CB396" s="70">
        <v>0</v>
      </c>
      <c r="CC396" s="70">
        <v>0</v>
      </c>
      <c r="CD396" s="70">
        <v>0</v>
      </c>
    </row>
    <row r="397" spans="1:82">
      <c r="A397" s="70" t="s">
        <v>2110</v>
      </c>
      <c r="B397" s="70">
        <v>215</v>
      </c>
      <c r="C397" s="70">
        <v>11</v>
      </c>
      <c r="D397" s="70">
        <v>13</v>
      </c>
      <c r="E397" s="70">
        <v>2014</v>
      </c>
      <c r="F397" s="70" t="s">
        <v>181</v>
      </c>
      <c r="G397" s="70" t="s">
        <v>2099</v>
      </c>
      <c r="H397" s="70" t="s">
        <v>2100</v>
      </c>
      <c r="I397" s="148"/>
      <c r="J397" s="71">
        <v>467.1867729330973</v>
      </c>
      <c r="K397" s="71">
        <v>10.49524736938292</v>
      </c>
      <c r="L397" s="71">
        <v>38.053002548538608</v>
      </c>
      <c r="M397" s="71">
        <v>220.70787478658431</v>
      </c>
      <c r="N397" s="71">
        <v>193.13238287136161</v>
      </c>
      <c r="O397" s="71">
        <v>147.76326588675167</v>
      </c>
      <c r="P397" s="71">
        <v>130.54953419468987</v>
      </c>
      <c r="Q397" s="71">
        <v>10.0015385874812</v>
      </c>
      <c r="R397" s="71">
        <v>0</v>
      </c>
      <c r="S397" s="71">
        <v>18.24067408097299</v>
      </c>
      <c r="T397" s="72"/>
      <c r="U397" s="71">
        <v>33200068</v>
      </c>
      <c r="V397" s="71">
        <v>4936</v>
      </c>
      <c r="W397" s="71">
        <v>766</v>
      </c>
      <c r="X397" s="71">
        <v>41824</v>
      </c>
      <c r="Y397" s="71">
        <v>49779</v>
      </c>
      <c r="Z397" s="71">
        <v>85031</v>
      </c>
      <c r="AA397" s="71">
        <v>25999</v>
      </c>
      <c r="AB397" s="71">
        <v>134760</v>
      </c>
      <c r="AC397" s="71">
        <v>0</v>
      </c>
      <c r="AD397" s="71">
        <v>18.24067408097299</v>
      </c>
      <c r="AE397" s="72"/>
      <c r="AF397" s="71"/>
      <c r="AG397" s="71"/>
      <c r="AH397" s="71"/>
      <c r="AI397" s="71"/>
      <c r="AJ397" s="71"/>
      <c r="AK397" s="71"/>
      <c r="AL397" s="71"/>
      <c r="AM397" s="71"/>
      <c r="AN397" s="71"/>
      <c r="AO397" s="71"/>
      <c r="AP397" s="71"/>
      <c r="AQ397" s="72"/>
      <c r="AR397" s="71">
        <v>2400</v>
      </c>
      <c r="AS397" s="71">
        <v>273</v>
      </c>
      <c r="AT397" s="71">
        <v>0</v>
      </c>
      <c r="AU397" s="71">
        <v>1</v>
      </c>
      <c r="AV397" s="71">
        <v>0</v>
      </c>
      <c r="AW397" s="71">
        <v>0</v>
      </c>
      <c r="AX397" s="71"/>
      <c r="AY397" s="72"/>
      <c r="AZ397" s="71">
        <v>9931.4</v>
      </c>
      <c r="BA397" s="71">
        <v>21981.3</v>
      </c>
      <c r="BB397" s="71">
        <v>0</v>
      </c>
      <c r="BC397" s="71">
        <v>6</v>
      </c>
      <c r="BD397" s="71">
        <v>0</v>
      </c>
      <c r="BE397" s="71">
        <v>0</v>
      </c>
      <c r="BF397" s="71"/>
      <c r="BG397" s="72"/>
      <c r="BH397" s="71">
        <v>6.9249999999999998</v>
      </c>
      <c r="BI397" s="71">
        <v>0</v>
      </c>
      <c r="BJ397" s="71">
        <v>172.39599999999999</v>
      </c>
      <c r="BK397" s="71">
        <v>0</v>
      </c>
      <c r="BL397" s="71">
        <v>32.741</v>
      </c>
      <c r="BM397" s="71">
        <v>0</v>
      </c>
      <c r="BN397" s="72"/>
      <c r="BO397" s="71">
        <v>1</v>
      </c>
      <c r="BP397" s="71">
        <v>0</v>
      </c>
      <c r="BQ397" s="71">
        <v>11</v>
      </c>
      <c r="BR397" s="71">
        <v>0</v>
      </c>
      <c r="BS397" s="71">
        <v>3</v>
      </c>
      <c r="BT397" s="71">
        <v>0</v>
      </c>
      <c r="BU397"/>
      <c r="BV397" s="70">
        <v>198.411</v>
      </c>
      <c r="BW397" s="70">
        <v>0</v>
      </c>
      <c r="BX397" s="70">
        <v>13.651</v>
      </c>
      <c r="BY397" s="70">
        <v>0</v>
      </c>
      <c r="BZ397" s="70">
        <v>0</v>
      </c>
      <c r="CA397" s="70">
        <v>0</v>
      </c>
      <c r="CB397" s="70">
        <v>0</v>
      </c>
      <c r="CC397" s="70">
        <v>0</v>
      </c>
      <c r="CD397" s="70">
        <v>0</v>
      </c>
    </row>
    <row r="398" spans="1:82">
      <c r="A398" s="70" t="s">
        <v>2111</v>
      </c>
      <c r="B398" s="70">
        <v>216</v>
      </c>
      <c r="C398" s="70">
        <v>12</v>
      </c>
      <c r="D398" s="70">
        <v>13</v>
      </c>
      <c r="E398" s="70">
        <v>2015</v>
      </c>
      <c r="F398" s="70" t="s">
        <v>182</v>
      </c>
      <c r="G398" s="70" t="s">
        <v>2099</v>
      </c>
      <c r="H398" s="70" t="s">
        <v>2100</v>
      </c>
      <c r="I398" s="148"/>
      <c r="J398" s="71">
        <v>413.29826366196301</v>
      </c>
      <c r="K398" s="71">
        <v>11.73870874820658</v>
      </c>
      <c r="L398" s="71">
        <v>49.21015229410996</v>
      </c>
      <c r="M398" s="71">
        <v>211.2639531610175</v>
      </c>
      <c r="N398" s="71">
        <v>167.48158758650689</v>
      </c>
      <c r="O398" s="71">
        <v>147.50279561992488</v>
      </c>
      <c r="P398" s="71">
        <v>129.63254082651579</v>
      </c>
      <c r="Q398" s="71">
        <v>9.7325931302530897</v>
      </c>
      <c r="R398" s="71">
        <v>0</v>
      </c>
      <c r="S398" s="71">
        <v>16.503415899481531</v>
      </c>
      <c r="T398" s="72"/>
      <c r="U398" s="71">
        <v>31875229</v>
      </c>
      <c r="V398" s="71">
        <v>4936</v>
      </c>
      <c r="W398" s="71">
        <v>766</v>
      </c>
      <c r="X398" s="71">
        <v>41824</v>
      </c>
      <c r="Y398" s="71">
        <v>50219</v>
      </c>
      <c r="Z398" s="71">
        <v>85698</v>
      </c>
      <c r="AA398" s="71">
        <v>25796</v>
      </c>
      <c r="AB398" s="71">
        <v>133958</v>
      </c>
      <c r="AC398" s="71">
        <v>0</v>
      </c>
      <c r="AD398" s="71">
        <v>16.503415899481531</v>
      </c>
      <c r="AE398" s="72"/>
      <c r="AF398" s="71">
        <v>233228702.18078449</v>
      </c>
      <c r="AG398" s="71">
        <v>8903150.1832044721</v>
      </c>
      <c r="AH398" s="71">
        <v>7318421.2306261091</v>
      </c>
      <c r="AI398" s="71">
        <v>258203223.16717741</v>
      </c>
      <c r="AJ398" s="71">
        <v>217272976.91131321</v>
      </c>
      <c r="AK398" s="71">
        <v>0</v>
      </c>
      <c r="AL398" s="71">
        <v>0</v>
      </c>
      <c r="AM398" s="71">
        <v>18358381.967324689</v>
      </c>
      <c r="AN398" s="71">
        <v>0</v>
      </c>
      <c r="AO398" s="71">
        <v>0</v>
      </c>
      <c r="AP398" s="71">
        <v>743284855.64043045</v>
      </c>
      <c r="AQ398" s="72"/>
      <c r="AR398" s="71">
        <v>2675</v>
      </c>
      <c r="AS398" s="71">
        <v>476</v>
      </c>
      <c r="AT398" s="71">
        <v>0</v>
      </c>
      <c r="AU398" s="71">
        <v>3</v>
      </c>
      <c r="AV398" s="71">
        <v>0</v>
      </c>
      <c r="AW398" s="71">
        <v>0</v>
      </c>
      <c r="AX398" s="71"/>
      <c r="AY398" s="72"/>
      <c r="AZ398" s="71">
        <v>11337.5</v>
      </c>
      <c r="BA398" s="71">
        <v>36603.9</v>
      </c>
      <c r="BB398" s="71">
        <v>0</v>
      </c>
      <c r="BC398" s="71">
        <v>31.1</v>
      </c>
      <c r="BD398" s="71">
        <v>0</v>
      </c>
      <c r="BE398" s="71">
        <v>0</v>
      </c>
      <c r="BF398" s="71"/>
      <c r="BG398" s="72"/>
      <c r="BH398" s="71">
        <v>6.8520000000000003</v>
      </c>
      <c r="BI398" s="71">
        <v>0</v>
      </c>
      <c r="BJ398" s="71">
        <v>166.80600000000001</v>
      </c>
      <c r="BK398" s="71">
        <v>0</v>
      </c>
      <c r="BL398" s="71">
        <v>30.956</v>
      </c>
      <c r="BM398" s="71">
        <v>0</v>
      </c>
      <c r="BN398" s="72"/>
      <c r="BO398" s="71">
        <v>1</v>
      </c>
      <c r="BP398" s="71">
        <v>0</v>
      </c>
      <c r="BQ398" s="71">
        <v>11</v>
      </c>
      <c r="BR398" s="71">
        <v>0</v>
      </c>
      <c r="BS398" s="71">
        <v>2</v>
      </c>
      <c r="BT398" s="71">
        <v>0</v>
      </c>
      <c r="BU398"/>
      <c r="BV398" s="70">
        <v>191.21100000000001</v>
      </c>
      <c r="BW398" s="70">
        <v>0</v>
      </c>
      <c r="BX398" s="70">
        <v>13.403</v>
      </c>
      <c r="BY398" s="70">
        <v>0</v>
      </c>
      <c r="BZ398" s="70">
        <v>0</v>
      </c>
      <c r="CA398" s="70">
        <v>0</v>
      </c>
      <c r="CB398" s="70">
        <v>0</v>
      </c>
      <c r="CC398" s="70">
        <v>0</v>
      </c>
      <c r="CD398" s="70">
        <v>0</v>
      </c>
    </row>
    <row r="399" spans="1:82">
      <c r="A399" s="70" t="s">
        <v>2112</v>
      </c>
      <c r="B399" s="70">
        <v>217</v>
      </c>
      <c r="C399" s="70">
        <v>13</v>
      </c>
      <c r="D399" s="70">
        <v>13</v>
      </c>
      <c r="E399" s="70">
        <v>2016</v>
      </c>
      <c r="F399" s="70" t="s">
        <v>155</v>
      </c>
      <c r="G399" s="70" t="s">
        <v>2099</v>
      </c>
      <c r="H399" s="70" t="s">
        <v>2100</v>
      </c>
      <c r="I399" s="148"/>
      <c r="J399" s="71">
        <v>439.87772739961957</v>
      </c>
      <c r="K399" s="71">
        <v>11.863660298752116</v>
      </c>
      <c r="L399" s="71">
        <v>42.956538420513667</v>
      </c>
      <c r="M399" s="71">
        <v>173.92133545714523</v>
      </c>
      <c r="N399" s="71">
        <v>168.25449213811922</v>
      </c>
      <c r="O399" s="71">
        <v>146.87969860108592</v>
      </c>
      <c r="P399" s="71">
        <v>125.16067702140413</v>
      </c>
      <c r="Q399" s="71">
        <v>9.410022542518103</v>
      </c>
      <c r="R399" s="71">
        <v>0</v>
      </c>
      <c r="S399" s="71">
        <v>19.634632248212124</v>
      </c>
      <c r="T399" s="72"/>
      <c r="U399" s="71">
        <v>33488179</v>
      </c>
      <c r="V399" s="71">
        <v>4936</v>
      </c>
      <c r="W399" s="71">
        <v>766</v>
      </c>
      <c r="X399" s="71">
        <v>41824</v>
      </c>
      <c r="Y399" s="71">
        <v>50712</v>
      </c>
      <c r="Z399" s="71">
        <v>86385</v>
      </c>
      <c r="AA399" s="71">
        <v>25760</v>
      </c>
      <c r="AB399" s="71">
        <v>133226</v>
      </c>
      <c r="AC399" s="71">
        <v>0</v>
      </c>
      <c r="AD399" s="71">
        <v>19.634632248212121</v>
      </c>
      <c r="AE399" s="72"/>
      <c r="AF399" s="71">
        <v>247103057.40760171</v>
      </c>
      <c r="AG399" s="71">
        <v>8613378.0903985444</v>
      </c>
      <c r="AH399" s="71">
        <v>4971530.5619202536</v>
      </c>
      <c r="AI399" s="71">
        <v>242884220.12736729</v>
      </c>
      <c r="AJ399" s="71">
        <v>200391703.05432841</v>
      </c>
      <c r="AK399" s="71">
        <v>0</v>
      </c>
      <c r="AL399" s="71">
        <v>0</v>
      </c>
      <c r="AM399" s="71">
        <v>18272249.162552271</v>
      </c>
      <c r="AN399" s="71">
        <v>0</v>
      </c>
      <c r="AO399" s="71">
        <v>0</v>
      </c>
      <c r="AP399" s="71">
        <v>722236138.40416849</v>
      </c>
      <c r="AQ399" s="72"/>
      <c r="AR399" s="71">
        <v>2980</v>
      </c>
      <c r="AS399" s="71">
        <v>570</v>
      </c>
      <c r="AT399" s="71">
        <v>0</v>
      </c>
      <c r="AU399" s="71">
        <v>2</v>
      </c>
      <c r="AV399" s="71">
        <v>0</v>
      </c>
      <c r="AW399" s="71">
        <v>0</v>
      </c>
      <c r="AX399" s="71"/>
      <c r="AY399" s="72"/>
      <c r="AZ399" s="71">
        <v>12872.6</v>
      </c>
      <c r="BA399" s="71">
        <v>80650.900000000009</v>
      </c>
      <c r="BB399" s="71">
        <v>0</v>
      </c>
      <c r="BC399" s="71">
        <v>11.2</v>
      </c>
      <c r="BD399" s="71">
        <v>0</v>
      </c>
      <c r="BE399" s="71">
        <v>0</v>
      </c>
      <c r="BF399" s="71"/>
      <c r="BG399" s="72"/>
      <c r="BH399" s="71">
        <v>6.8090000000000002</v>
      </c>
      <c r="BI399" s="71">
        <v>0</v>
      </c>
      <c r="BJ399" s="71">
        <v>168.22300000000001</v>
      </c>
      <c r="BK399" s="71">
        <v>0</v>
      </c>
      <c r="BL399" s="71">
        <v>27.068999999999999</v>
      </c>
      <c r="BM399" s="71">
        <v>0</v>
      </c>
      <c r="BN399" s="72"/>
      <c r="BO399" s="71">
        <v>1</v>
      </c>
      <c r="BP399" s="71">
        <v>0</v>
      </c>
      <c r="BQ399" s="71">
        <v>12</v>
      </c>
      <c r="BR399" s="71">
        <v>0</v>
      </c>
      <c r="BS399" s="71">
        <v>2</v>
      </c>
      <c r="BT399" s="71">
        <v>0</v>
      </c>
      <c r="BU399"/>
      <c r="BV399" s="70">
        <v>188.96799999999999</v>
      </c>
      <c r="BW399" s="70">
        <v>0</v>
      </c>
      <c r="BX399" s="70">
        <v>13.132999999999999</v>
      </c>
      <c r="BY399" s="70">
        <v>0</v>
      </c>
      <c r="BZ399" s="70">
        <v>0</v>
      </c>
      <c r="CA399" s="70">
        <v>0</v>
      </c>
      <c r="CB399" s="70">
        <v>0</v>
      </c>
      <c r="CC399" s="70">
        <v>0</v>
      </c>
      <c r="CD399" s="70">
        <v>0</v>
      </c>
    </row>
    <row r="400" spans="1:82">
      <c r="A400" s="70" t="s">
        <v>2113</v>
      </c>
      <c r="B400" s="70">
        <v>218</v>
      </c>
      <c r="C400" s="70">
        <v>14</v>
      </c>
      <c r="D400" s="70">
        <v>13</v>
      </c>
      <c r="E400" s="70">
        <v>2017</v>
      </c>
      <c r="F400" s="70" t="s">
        <v>156</v>
      </c>
      <c r="G400" s="70" t="s">
        <v>2099</v>
      </c>
      <c r="H400" s="70" t="s">
        <v>2100</v>
      </c>
      <c r="I400" s="148"/>
      <c r="J400" s="71">
        <v>443.42365689934513</v>
      </c>
      <c r="K400" s="71">
        <v>12.136020005071611</v>
      </c>
      <c r="L400" s="71">
        <v>45.749919477154407</v>
      </c>
      <c r="M400" s="71">
        <v>168.88433271731378</v>
      </c>
      <c r="N400" s="71">
        <v>183.6090572432135</v>
      </c>
      <c r="O400" s="71">
        <v>144.70709319352738</v>
      </c>
      <c r="P400" s="71">
        <v>122.7359838667649</v>
      </c>
      <c r="Q400" s="71">
        <v>9.0378872737343503</v>
      </c>
      <c r="R400" s="71">
        <v>0</v>
      </c>
      <c r="S400" s="71">
        <v>23.52041399618205</v>
      </c>
      <c r="T400" s="72"/>
      <c r="U400" s="71">
        <v>36763869</v>
      </c>
      <c r="V400" s="71">
        <v>4936</v>
      </c>
      <c r="W400" s="71">
        <v>766</v>
      </c>
      <c r="X400" s="71">
        <v>41824</v>
      </c>
      <c r="Y400" s="71">
        <v>51164</v>
      </c>
      <c r="Z400" s="71">
        <v>86519</v>
      </c>
      <c r="AA400" s="71">
        <v>25422</v>
      </c>
      <c r="AB400" s="71">
        <v>132321</v>
      </c>
      <c r="AC400" s="71">
        <v>0</v>
      </c>
      <c r="AD400" s="71">
        <v>23.52041399618205</v>
      </c>
      <c r="AE400" s="72"/>
      <c r="AF400" s="71">
        <v>262828436.01859891</v>
      </c>
      <c r="AG400" s="71">
        <v>8743694.7517551221</v>
      </c>
      <c r="AH400" s="71">
        <v>7420350.8278604178</v>
      </c>
      <c r="AI400" s="71">
        <v>248140742.7350204</v>
      </c>
      <c r="AJ400" s="71">
        <v>230244163.94292071</v>
      </c>
      <c r="AK400" s="71">
        <v>0</v>
      </c>
      <c r="AL400" s="71">
        <v>0</v>
      </c>
      <c r="AM400" s="71">
        <v>18176523.21633495</v>
      </c>
      <c r="AN400" s="71">
        <v>0</v>
      </c>
      <c r="AO400" s="71">
        <v>0</v>
      </c>
      <c r="AP400" s="71">
        <v>775553911.49249053</v>
      </c>
      <c r="AQ400" s="72"/>
      <c r="AR400" s="71">
        <v>3188</v>
      </c>
      <c r="AS400" s="71">
        <v>650</v>
      </c>
      <c r="AT400" s="71">
        <v>0</v>
      </c>
      <c r="AU400" s="71">
        <v>2</v>
      </c>
      <c r="AV400" s="71">
        <v>0</v>
      </c>
      <c r="AW400" s="71">
        <v>0</v>
      </c>
      <c r="AX400" s="71"/>
      <c r="AY400" s="72"/>
      <c r="AZ400" s="71">
        <v>13969.4</v>
      </c>
      <c r="BA400" s="71">
        <v>91805.3</v>
      </c>
      <c r="BB400" s="71">
        <v>0</v>
      </c>
      <c r="BC400" s="71">
        <v>11.2</v>
      </c>
      <c r="BD400" s="71">
        <v>0</v>
      </c>
      <c r="BE400" s="71">
        <v>0</v>
      </c>
      <c r="BF400" s="71"/>
      <c r="BG400" s="72"/>
      <c r="BH400" s="71">
        <v>6.2380000000000004</v>
      </c>
      <c r="BI400" s="71">
        <v>0</v>
      </c>
      <c r="BJ400" s="71">
        <v>170.93799999999999</v>
      </c>
      <c r="BK400" s="71">
        <v>0</v>
      </c>
      <c r="BL400" s="71">
        <v>26.990000000000002</v>
      </c>
      <c r="BM400" s="71">
        <v>0</v>
      </c>
      <c r="BN400" s="72"/>
      <c r="BO400" s="71">
        <v>1</v>
      </c>
      <c r="BP400" s="71">
        <v>0</v>
      </c>
      <c r="BQ400" s="71">
        <v>13</v>
      </c>
      <c r="BR400" s="71">
        <v>0</v>
      </c>
      <c r="BS400" s="71">
        <v>2</v>
      </c>
      <c r="BT400" s="71">
        <v>0</v>
      </c>
      <c r="BU400"/>
      <c r="BV400" s="70">
        <v>190.636</v>
      </c>
      <c r="BW400" s="70">
        <v>0</v>
      </c>
      <c r="BX400" s="70">
        <v>13.53</v>
      </c>
      <c r="BY400" s="70">
        <v>0</v>
      </c>
      <c r="BZ400" s="70">
        <v>0</v>
      </c>
      <c r="CA400" s="70">
        <v>0</v>
      </c>
      <c r="CB400" s="70">
        <v>0</v>
      </c>
      <c r="CC400" s="70">
        <v>0</v>
      </c>
      <c r="CD400" s="70">
        <v>0</v>
      </c>
    </row>
    <row r="401" spans="1:82">
      <c r="A401" s="70" t="s">
        <v>2114</v>
      </c>
      <c r="B401" s="70">
        <v>219</v>
      </c>
      <c r="C401" s="70">
        <v>15</v>
      </c>
      <c r="D401" s="70">
        <v>13</v>
      </c>
      <c r="E401" s="70">
        <v>2018</v>
      </c>
      <c r="F401" s="70" t="s">
        <v>183</v>
      </c>
      <c r="G401" s="70" t="s">
        <v>2099</v>
      </c>
      <c r="H401" s="70" t="s">
        <v>2100</v>
      </c>
      <c r="I401" s="148"/>
      <c r="J401" s="71">
        <v>417.75069288299426</v>
      </c>
      <c r="K401" s="71">
        <v>11.25930218078711</v>
      </c>
      <c r="L401" s="71">
        <v>42.378741662004998</v>
      </c>
      <c r="M401" s="71">
        <v>180.08131108357281</v>
      </c>
      <c r="N401" s="71">
        <v>171.96973361474505</v>
      </c>
      <c r="O401" s="71">
        <v>142.90246850815728</v>
      </c>
      <c r="P401" s="71">
        <v>120.87851602372528</v>
      </c>
      <c r="Q401" s="71">
        <v>8.3000370353039798</v>
      </c>
      <c r="R401" s="71">
        <v>0</v>
      </c>
      <c r="S401" s="71">
        <v>22.581250336714291</v>
      </c>
      <c r="T401" s="72"/>
      <c r="U401" s="71">
        <v>36859649</v>
      </c>
      <c r="V401" s="71">
        <v>4936</v>
      </c>
      <c r="W401" s="71">
        <v>766</v>
      </c>
      <c r="X401" s="71">
        <v>41824</v>
      </c>
      <c r="Y401" s="71">
        <v>51350</v>
      </c>
      <c r="Z401" s="71">
        <v>87076</v>
      </c>
      <c r="AA401" s="71">
        <v>25289</v>
      </c>
      <c r="AB401" s="71">
        <v>130955</v>
      </c>
      <c r="AC401" s="71">
        <v>0</v>
      </c>
      <c r="AD401" s="71">
        <v>22.581250336714291</v>
      </c>
      <c r="AE401" s="72"/>
      <c r="AF401" s="71">
        <v>237144790.8307898</v>
      </c>
      <c r="AG401" s="71">
        <v>7717662.9001232134</v>
      </c>
      <c r="AH401" s="71">
        <v>6970381.948934352</v>
      </c>
      <c r="AI401" s="71">
        <v>236138511.86057749</v>
      </c>
      <c r="AJ401" s="71">
        <v>223173521.39246991</v>
      </c>
      <c r="AK401" s="71">
        <v>0</v>
      </c>
      <c r="AL401" s="71">
        <v>0</v>
      </c>
      <c r="AM401" s="71">
        <v>18026101.203243978</v>
      </c>
      <c r="AN401" s="71">
        <v>0</v>
      </c>
      <c r="AO401" s="71">
        <v>0</v>
      </c>
      <c r="AP401" s="71">
        <v>729170970.13613868</v>
      </c>
      <c r="AQ401" s="72"/>
      <c r="AR401" s="71">
        <v>3467</v>
      </c>
      <c r="AS401" s="71">
        <v>743</v>
      </c>
      <c r="AT401" s="71">
        <v>0</v>
      </c>
      <c r="AU401" s="71">
        <v>2</v>
      </c>
      <c r="AV401" s="71">
        <v>1</v>
      </c>
      <c r="AW401" s="71">
        <v>0</v>
      </c>
      <c r="AX401" s="71"/>
      <c r="AY401" s="72"/>
      <c r="AZ401" s="71">
        <v>15360.700000000004</v>
      </c>
      <c r="BA401" s="71">
        <v>110443.3</v>
      </c>
      <c r="BB401" s="71">
        <v>0</v>
      </c>
      <c r="BC401" s="71">
        <v>11</v>
      </c>
      <c r="BD401" s="71">
        <v>50</v>
      </c>
      <c r="BE401" s="71">
        <v>0</v>
      </c>
      <c r="BF401" s="71"/>
      <c r="BG401" s="72"/>
      <c r="BH401" s="71">
        <v>5.3730000000000002</v>
      </c>
      <c r="BI401" s="71">
        <v>0</v>
      </c>
      <c r="BJ401" s="71">
        <v>164.749</v>
      </c>
      <c r="BK401" s="71">
        <v>0</v>
      </c>
      <c r="BL401" s="71">
        <v>26.532999999999998</v>
      </c>
      <c r="BM401" s="71">
        <v>0</v>
      </c>
      <c r="BN401" s="72"/>
      <c r="BO401" s="71">
        <v>1</v>
      </c>
      <c r="BP401" s="71">
        <v>0</v>
      </c>
      <c r="BQ401" s="71">
        <v>13</v>
      </c>
      <c r="BR401" s="71">
        <v>0</v>
      </c>
      <c r="BS401" s="71">
        <v>2</v>
      </c>
      <c r="BT401" s="71">
        <v>0</v>
      </c>
      <c r="BU401"/>
      <c r="BV401" s="70">
        <v>183.09399999999999</v>
      </c>
      <c r="BW401" s="70">
        <v>0</v>
      </c>
      <c r="BX401" s="70">
        <v>13.561</v>
      </c>
      <c r="BY401" s="70">
        <v>0</v>
      </c>
      <c r="BZ401" s="70">
        <v>0</v>
      </c>
      <c r="CA401" s="70">
        <v>0</v>
      </c>
      <c r="CB401" s="70">
        <v>0</v>
      </c>
      <c r="CC401" s="70">
        <v>0</v>
      </c>
      <c r="CD401" s="70">
        <v>0</v>
      </c>
    </row>
    <row r="402" spans="1:82">
      <c r="A402" s="70" t="s">
        <v>2115</v>
      </c>
      <c r="B402" s="70">
        <v>220</v>
      </c>
      <c r="C402" s="70">
        <v>16</v>
      </c>
      <c r="D402" s="70">
        <v>13</v>
      </c>
      <c r="E402" s="70">
        <v>2019</v>
      </c>
      <c r="F402" s="70" t="s">
        <v>158</v>
      </c>
      <c r="G402" s="70" t="s">
        <v>2099</v>
      </c>
      <c r="H402" s="70" t="s">
        <v>2100</v>
      </c>
      <c r="I402" s="148"/>
      <c r="J402" s="71">
        <v>359.57303392010249</v>
      </c>
      <c r="K402" s="71">
        <v>10.484518507088282</v>
      </c>
      <c r="L402" s="71">
        <v>42.839365511941416</v>
      </c>
      <c r="M402" s="71">
        <v>172.18390857201643</v>
      </c>
      <c r="N402" s="71">
        <v>150.86312334766612</v>
      </c>
      <c r="O402" s="71">
        <v>139.41478785694761</v>
      </c>
      <c r="P402" s="71">
        <v>119.30991826183727</v>
      </c>
      <c r="Q402" s="71">
        <v>7.9880176586502198</v>
      </c>
      <c r="R402" s="71">
        <v>0</v>
      </c>
      <c r="S402" s="71">
        <v>23.613051500260013</v>
      </c>
      <c r="T402" s="72"/>
      <c r="U402" s="71">
        <v>32637784</v>
      </c>
      <c r="V402" s="71">
        <v>4936</v>
      </c>
      <c r="W402" s="71">
        <v>766</v>
      </c>
      <c r="X402" s="71">
        <v>41824</v>
      </c>
      <c r="Y402" s="71">
        <v>51593</v>
      </c>
      <c r="Z402" s="71">
        <v>87283</v>
      </c>
      <c r="AA402" s="71">
        <v>24774</v>
      </c>
      <c r="AB402" s="71">
        <v>129444</v>
      </c>
      <c r="AC402" s="71">
        <v>0</v>
      </c>
      <c r="AD402" s="71">
        <v>23.61305150026001</v>
      </c>
      <c r="AE402" s="72"/>
      <c r="AF402" s="71">
        <v>212494634.7569699</v>
      </c>
      <c r="AG402" s="71">
        <v>7527751.1029848279</v>
      </c>
      <c r="AH402" s="71">
        <v>7562605.8587058485</v>
      </c>
      <c r="AI402" s="71">
        <v>235767256.26979691</v>
      </c>
      <c r="AJ402" s="71">
        <v>200659745.77838081</v>
      </c>
      <c r="AK402" s="71">
        <v>0</v>
      </c>
      <c r="AL402" s="71">
        <v>0</v>
      </c>
      <c r="AM402" s="71">
        <v>17629298.346089721</v>
      </c>
      <c r="AN402" s="71">
        <v>0</v>
      </c>
      <c r="AO402" s="71">
        <v>0</v>
      </c>
      <c r="AP402" s="71">
        <v>681641292.11292803</v>
      </c>
      <c r="AQ402" s="72"/>
      <c r="AR402" s="71">
        <v>3727</v>
      </c>
      <c r="AS402" s="71">
        <v>855</v>
      </c>
      <c r="AT402" s="71">
        <v>0</v>
      </c>
      <c r="AU402" s="71">
        <v>2</v>
      </c>
      <c r="AV402" s="71">
        <v>1</v>
      </c>
      <c r="AW402" s="71">
        <v>0</v>
      </c>
      <c r="AX402" s="71"/>
      <c r="AY402" s="72"/>
      <c r="AZ402" s="71">
        <v>16685.899999999961</v>
      </c>
      <c r="BA402" s="71">
        <v>120439.4</v>
      </c>
      <c r="BB402" s="71">
        <v>0</v>
      </c>
      <c r="BC402" s="71">
        <v>11.2</v>
      </c>
      <c r="BD402" s="71">
        <v>49.5</v>
      </c>
      <c r="BE402" s="71">
        <v>0</v>
      </c>
      <c r="BF402" s="71"/>
      <c r="BG402" s="72"/>
      <c r="BH402" s="71">
        <v>5.359</v>
      </c>
      <c r="BI402" s="71">
        <v>0</v>
      </c>
      <c r="BJ402" s="71">
        <v>155.43899999999999</v>
      </c>
      <c r="BK402" s="71">
        <v>0</v>
      </c>
      <c r="BL402" s="71">
        <v>26.78</v>
      </c>
      <c r="BM402" s="71">
        <v>0</v>
      </c>
      <c r="BN402" s="72"/>
      <c r="BO402" s="71">
        <v>1</v>
      </c>
      <c r="BP402" s="71">
        <v>0</v>
      </c>
      <c r="BQ402" s="71">
        <v>12</v>
      </c>
      <c r="BR402" s="71">
        <v>0</v>
      </c>
      <c r="BS402" s="71">
        <v>2</v>
      </c>
      <c r="BT402" s="71">
        <v>0</v>
      </c>
      <c r="BU402"/>
      <c r="BV402" s="70">
        <v>173.548</v>
      </c>
      <c r="BW402" s="70">
        <v>0</v>
      </c>
      <c r="BX402" s="70">
        <v>14.03</v>
      </c>
      <c r="BY402" s="70">
        <v>0</v>
      </c>
      <c r="BZ402" s="70">
        <v>0</v>
      </c>
      <c r="CA402" s="70">
        <v>0</v>
      </c>
      <c r="CB402" s="70">
        <v>0</v>
      </c>
      <c r="CC402" s="70">
        <v>0</v>
      </c>
      <c r="CD402" s="70">
        <v>0</v>
      </c>
    </row>
    <row r="403" spans="1:82">
      <c r="A403" s="70" t="s">
        <v>2116</v>
      </c>
      <c r="B403" s="70">
        <v>221</v>
      </c>
      <c r="C403" s="70">
        <v>17</v>
      </c>
      <c r="D403" s="70">
        <v>13</v>
      </c>
      <c r="E403" s="70">
        <v>2020</v>
      </c>
      <c r="F403" s="70" t="s">
        <v>159</v>
      </c>
      <c r="G403" s="70" t="s">
        <v>2099</v>
      </c>
      <c r="H403" s="70" t="s">
        <v>2100</v>
      </c>
      <c r="I403" s="148"/>
      <c r="J403" s="71">
        <v>326.83485158813949</v>
      </c>
      <c r="K403" s="71">
        <v>10.480680174542252</v>
      </c>
      <c r="L403" s="71">
        <v>36.679143184928598</v>
      </c>
      <c r="M403" s="71">
        <v>146.37814740690328</v>
      </c>
      <c r="N403" s="71">
        <v>156.94835839348721</v>
      </c>
      <c r="O403" s="71">
        <v>122.64946294681076</v>
      </c>
      <c r="P403" s="71">
        <v>111.92376306181673</v>
      </c>
      <c r="Q403" s="71">
        <v>7.5644839299112201</v>
      </c>
      <c r="R403" s="71">
        <v>0</v>
      </c>
      <c r="S403" s="71">
        <v>21.630240151302161</v>
      </c>
      <c r="T403" s="72"/>
      <c r="U403" s="71">
        <v>31885868</v>
      </c>
      <c r="V403" s="71">
        <v>4738</v>
      </c>
      <c r="W403" s="71">
        <v>902</v>
      </c>
      <c r="X403" s="71">
        <v>41731</v>
      </c>
      <c r="Y403" s="71">
        <v>52161</v>
      </c>
      <c r="Z403" s="71">
        <v>87642</v>
      </c>
      <c r="AA403" s="71">
        <v>24702</v>
      </c>
      <c r="AB403" s="71">
        <v>128297</v>
      </c>
      <c r="AC403" s="71">
        <v>0</v>
      </c>
      <c r="AD403" s="71">
        <v>21.630240151302161</v>
      </c>
      <c r="AE403" s="72"/>
      <c r="AF403" s="71">
        <v>200420092.18787971</v>
      </c>
      <c r="AG403" s="71">
        <v>7325725.6740399469</v>
      </c>
      <c r="AH403" s="71">
        <v>6982042.9405313861</v>
      </c>
      <c r="AI403" s="71">
        <v>211651967.54398715</v>
      </c>
      <c r="AJ403" s="71">
        <v>215556859.25129601</v>
      </c>
      <c r="AK403" s="71"/>
      <c r="AL403" s="71"/>
      <c r="AM403" s="71">
        <v>16744183.90939983</v>
      </c>
      <c r="AN403" s="71"/>
      <c r="AO403" s="71"/>
      <c r="AP403" s="71">
        <v>658680871.50713408</v>
      </c>
      <c r="AQ403" s="72"/>
      <c r="AR403" s="71">
        <v>3966</v>
      </c>
      <c r="AS403" s="71">
        <v>955</v>
      </c>
      <c r="AT403" s="71">
        <v>0</v>
      </c>
      <c r="AU403" s="71">
        <v>2</v>
      </c>
      <c r="AV403" s="71">
        <v>1</v>
      </c>
      <c r="AW403" s="71">
        <v>0</v>
      </c>
      <c r="AX403" s="71"/>
      <c r="AY403" s="72"/>
      <c r="AZ403" s="71">
        <v>18030.799999999948</v>
      </c>
      <c r="BA403" s="71">
        <v>189140.00000000009</v>
      </c>
      <c r="BB403" s="71">
        <v>0</v>
      </c>
      <c r="BC403" s="71">
        <v>11.2</v>
      </c>
      <c r="BD403" s="71">
        <v>49.5</v>
      </c>
      <c r="BE403" s="71">
        <v>0</v>
      </c>
      <c r="BF403" s="71"/>
      <c r="BG403" s="72"/>
      <c r="BH403" s="71">
        <v>5.5350000000000001</v>
      </c>
      <c r="BI403" s="71">
        <v>0</v>
      </c>
      <c r="BJ403" s="71">
        <v>145.37700000000001</v>
      </c>
      <c r="BK403" s="71">
        <v>0</v>
      </c>
      <c r="BL403" s="71">
        <v>27.012999999999998</v>
      </c>
      <c r="BM403" s="71">
        <v>0</v>
      </c>
      <c r="BN403" s="72"/>
      <c r="BO403" s="71">
        <v>1</v>
      </c>
      <c r="BP403" s="71">
        <v>0</v>
      </c>
      <c r="BQ403" s="71">
        <v>11</v>
      </c>
      <c r="BR403" s="71">
        <v>0</v>
      </c>
      <c r="BS403" s="71">
        <v>2</v>
      </c>
      <c r="BT403" s="71">
        <v>0</v>
      </c>
      <c r="BU403"/>
      <c r="BV403" s="70">
        <v>163.88300000000001</v>
      </c>
      <c r="BW403" s="70">
        <v>0</v>
      </c>
      <c r="BX403" s="70">
        <v>14.042</v>
      </c>
      <c r="BY403" s="70">
        <v>0</v>
      </c>
      <c r="BZ403" s="70">
        <v>0</v>
      </c>
      <c r="CA403" s="70">
        <v>0</v>
      </c>
      <c r="CB403" s="70">
        <v>0</v>
      </c>
      <c r="CC403" s="70">
        <v>0</v>
      </c>
      <c r="CD403" s="70">
        <v>0</v>
      </c>
    </row>
    <row r="404" spans="1:82">
      <c r="A404" s="70" t="s">
        <v>2117</v>
      </c>
      <c r="B404" s="70">
        <v>221</v>
      </c>
      <c r="C404" s="70">
        <v>18</v>
      </c>
      <c r="D404" s="70">
        <v>13</v>
      </c>
      <c r="E404" s="70">
        <v>2021</v>
      </c>
      <c r="F404" s="70" t="s">
        <v>160</v>
      </c>
      <c r="G404" s="70" t="s">
        <v>2099</v>
      </c>
      <c r="H404" s="70" t="s">
        <v>2100</v>
      </c>
      <c r="I404" s="148"/>
      <c r="J404" s="71">
        <v>501.7039891532205</v>
      </c>
      <c r="K404" s="71">
        <v>11.213224265002724</v>
      </c>
      <c r="L404" s="71">
        <v>36.580588923245593</v>
      </c>
      <c r="M404" s="71">
        <v>165.86053554010672</v>
      </c>
      <c r="N404" s="71">
        <v>151.19625962048428</v>
      </c>
      <c r="O404" s="71">
        <v>118.13335392583106</v>
      </c>
      <c r="P404" s="71">
        <v>114.52964085532562</v>
      </c>
      <c r="Q404" s="71">
        <v>7.4055871538611999</v>
      </c>
      <c r="R404" s="71">
        <v>0</v>
      </c>
      <c r="S404" s="71">
        <v>18.273324716402861</v>
      </c>
      <c r="T404" s="72"/>
      <c r="U404" s="71">
        <v>51593815</v>
      </c>
      <c r="V404" s="71">
        <v>4738</v>
      </c>
      <c r="W404" s="71">
        <v>902</v>
      </c>
      <c r="X404" s="71">
        <v>41731</v>
      </c>
      <c r="Y404" s="71">
        <v>52349</v>
      </c>
      <c r="Z404" s="71">
        <v>86918</v>
      </c>
      <c r="AA404" s="71">
        <v>24648</v>
      </c>
      <c r="AB404" s="71">
        <v>126836</v>
      </c>
      <c r="AC404" s="71">
        <v>0</v>
      </c>
      <c r="AD404" s="71">
        <v>18.273324716402861</v>
      </c>
      <c r="AE404" s="72"/>
      <c r="AF404" s="71">
        <v>322527748.83940935</v>
      </c>
      <c r="AG404" s="71">
        <v>7791885.8919084305</v>
      </c>
      <c r="AH404" s="71">
        <v>5852151.5947316848</v>
      </c>
      <c r="AI404" s="71">
        <v>244017237.35874861</v>
      </c>
      <c r="AJ404" s="71">
        <v>202163720.99808219</v>
      </c>
      <c r="AK404" s="71">
        <v>0</v>
      </c>
      <c r="AL404" s="71">
        <v>0</v>
      </c>
      <c r="AM404" s="71">
        <v>16648986.473990491</v>
      </c>
      <c r="AN404" s="71">
        <v>0</v>
      </c>
      <c r="AO404" s="71">
        <v>0</v>
      </c>
      <c r="AP404" s="71">
        <v>799001731.1568706</v>
      </c>
      <c r="AQ404" s="72"/>
      <c r="AR404" s="71">
        <v>4187</v>
      </c>
      <c r="AS404" s="71">
        <v>1027</v>
      </c>
      <c r="AT404" s="71">
        <v>0</v>
      </c>
      <c r="AU404" s="71">
        <v>2</v>
      </c>
      <c r="AV404" s="71">
        <v>1</v>
      </c>
      <c r="AW404" s="71">
        <v>2</v>
      </c>
      <c r="AX404" s="71"/>
      <c r="AY404" s="72"/>
      <c r="AZ404" s="71">
        <v>19267.399999999951</v>
      </c>
      <c r="BA404" s="71">
        <v>214327.00000000009</v>
      </c>
      <c r="BB404" s="71">
        <v>0</v>
      </c>
      <c r="BC404" s="71">
        <v>11.2</v>
      </c>
      <c r="BD404" s="71">
        <v>49.5</v>
      </c>
      <c r="BE404" s="71">
        <v>1666.826</v>
      </c>
      <c r="BF404" s="71"/>
      <c r="BG404" s="72"/>
      <c r="BH404" s="71">
        <v>5.1180000000000003</v>
      </c>
      <c r="BI404" s="71">
        <v>0</v>
      </c>
      <c r="BJ404" s="71">
        <v>143.18299999999999</v>
      </c>
      <c r="BK404" s="71">
        <v>0</v>
      </c>
      <c r="BL404" s="71">
        <v>24.065999999999999</v>
      </c>
      <c r="BM404" s="71">
        <v>0</v>
      </c>
      <c r="BN404" s="72"/>
      <c r="BO404" s="71">
        <v>1</v>
      </c>
      <c r="BP404" s="71">
        <v>0</v>
      </c>
      <c r="BQ404" s="71">
        <v>12</v>
      </c>
      <c r="BR404" s="71">
        <v>0</v>
      </c>
      <c r="BS404" s="71">
        <v>2</v>
      </c>
      <c r="BT404" s="71">
        <v>0</v>
      </c>
      <c r="BU404"/>
      <c r="BV404" s="70">
        <v>159.84399999999999</v>
      </c>
      <c r="BW404" s="70">
        <v>0</v>
      </c>
      <c r="BX404" s="70">
        <v>12.523</v>
      </c>
      <c r="BY404" s="70">
        <v>0</v>
      </c>
      <c r="BZ404" s="70">
        <v>0</v>
      </c>
      <c r="CA404" s="70">
        <v>0</v>
      </c>
      <c r="CB404" s="70">
        <v>0</v>
      </c>
      <c r="CC404" s="70">
        <v>0</v>
      </c>
      <c r="CD404" s="70">
        <v>0</v>
      </c>
    </row>
    <row r="405" spans="1:82">
      <c r="A405" s="70" t="s">
        <v>2118</v>
      </c>
      <c r="B405" s="70">
        <v>221</v>
      </c>
      <c r="C405" s="70">
        <v>19</v>
      </c>
      <c r="D405" s="70">
        <v>13</v>
      </c>
      <c r="E405" s="70">
        <v>2022</v>
      </c>
      <c r="F405" s="70" t="s">
        <v>161</v>
      </c>
      <c r="G405" s="70" t="s">
        <v>2099</v>
      </c>
      <c r="H405" s="70" t="s">
        <v>2100</v>
      </c>
      <c r="I405" s="148"/>
      <c r="J405" s="71">
        <v>502.80230979617284</v>
      </c>
      <c r="K405" s="71">
        <v>10.241796515660704</v>
      </c>
      <c r="L405" s="71">
        <v>37.098107331222742</v>
      </c>
      <c r="M405" s="71">
        <v>153.17401904153613</v>
      </c>
      <c r="N405" s="71">
        <v>156.86957452451975</v>
      </c>
      <c r="O405" s="71">
        <v>124.97478783973735</v>
      </c>
      <c r="P405" s="71">
        <v>112.16458468249827</v>
      </c>
      <c r="Q405" s="71">
        <v>7.3848685234586782</v>
      </c>
      <c r="R405" s="71">
        <v>0</v>
      </c>
      <c r="S405" s="71">
        <v>20.653878317101299</v>
      </c>
      <c r="T405" s="72"/>
      <c r="U405" s="71">
        <v>58213776</v>
      </c>
      <c r="V405" s="71">
        <v>4738</v>
      </c>
      <c r="W405" s="71">
        <v>902</v>
      </c>
      <c r="X405" s="71">
        <v>41731</v>
      </c>
      <c r="Y405" s="71">
        <v>52757</v>
      </c>
      <c r="Z405" s="71">
        <v>87364</v>
      </c>
      <c r="AA405" s="71">
        <v>24507</v>
      </c>
      <c r="AB405" s="71">
        <v>125444</v>
      </c>
      <c r="AC405" s="71">
        <v>0</v>
      </c>
      <c r="AD405" s="71">
        <v>20.653878317101299</v>
      </c>
      <c r="AE405" s="72"/>
      <c r="AF405" s="71">
        <v>327264568.43251848</v>
      </c>
      <c r="AG405" s="71">
        <v>7654898.8226757804</v>
      </c>
      <c r="AH405" s="71">
        <v>8331033.6082938928</v>
      </c>
      <c r="AI405" s="71">
        <v>232892902.06794056</v>
      </c>
      <c r="AJ405" s="71">
        <v>228794363.35782227</v>
      </c>
      <c r="AK405" s="71">
        <v>0</v>
      </c>
      <c r="AL405" s="71">
        <v>0</v>
      </c>
      <c r="AM405" s="71">
        <v>16198244.319606204</v>
      </c>
      <c r="AN405" s="71">
        <v>0</v>
      </c>
      <c r="AO405" s="71">
        <v>0</v>
      </c>
      <c r="AP405" s="71">
        <v>821136010.60885715</v>
      </c>
      <c r="AQ405" s="72"/>
      <c r="AR405" s="71">
        <v>4451</v>
      </c>
      <c r="AS405" s="71">
        <v>1129</v>
      </c>
      <c r="AT405" s="71">
        <v>0</v>
      </c>
      <c r="AU405" s="71">
        <v>2</v>
      </c>
      <c r="AV405" s="71">
        <v>1</v>
      </c>
      <c r="AW405" s="71">
        <v>2</v>
      </c>
      <c r="AX405" s="71"/>
      <c r="AY405" s="72"/>
      <c r="AZ405" s="71">
        <v>20814.699999999921</v>
      </c>
      <c r="BA405" s="71">
        <v>226772.40000000005</v>
      </c>
      <c r="BB405" s="71">
        <v>0</v>
      </c>
      <c r="BC405" s="71">
        <v>11.2</v>
      </c>
      <c r="BD405" s="71">
        <v>49.5</v>
      </c>
      <c r="BE405" s="71">
        <v>1666.826</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2119</v>
      </c>
      <c r="B406" s="70">
        <v>221</v>
      </c>
      <c r="C406" s="70">
        <v>20</v>
      </c>
      <c r="D406" s="70">
        <v>13</v>
      </c>
      <c r="E406" s="70">
        <v>2023</v>
      </c>
      <c r="F406" s="70" t="s">
        <v>1539</v>
      </c>
      <c r="G406" s="1064" t="s">
        <v>2099</v>
      </c>
      <c r="H406" s="70" t="s">
        <v>2100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4709</v>
      </c>
      <c r="AS406" s="71">
        <v>1166</v>
      </c>
      <c r="AT406" s="71">
        <v>0</v>
      </c>
      <c r="AU406" s="71">
        <v>3</v>
      </c>
      <c r="AV406" s="71">
        <v>2</v>
      </c>
      <c r="AW406" s="71">
        <v>2</v>
      </c>
      <c r="AX406" s="71"/>
      <c r="AY406" s="72"/>
      <c r="AZ406" s="71">
        <v>22277.999999999913</v>
      </c>
      <c r="BA406" s="71">
        <v>362128.20000000036</v>
      </c>
      <c r="BB406" s="71">
        <v>0</v>
      </c>
      <c r="BC406" s="71">
        <v>61.099999999999994</v>
      </c>
      <c r="BD406" s="71">
        <v>14949.5</v>
      </c>
      <c r="BE406" s="71">
        <v>1666.826</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2120</v>
      </c>
      <c r="B407" s="70">
        <v>221</v>
      </c>
      <c r="C407" s="70">
        <v>21</v>
      </c>
      <c r="D407" s="70">
        <v>13</v>
      </c>
      <c r="E407" s="70">
        <v>2024</v>
      </c>
      <c r="F407" s="70" t="s">
        <v>1558</v>
      </c>
      <c r="G407" s="1064" t="s">
        <v>2099</v>
      </c>
      <c r="H407" s="70" t="s">
        <v>2100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2121</v>
      </c>
      <c r="B408" s="70">
        <v>256</v>
      </c>
      <c r="C408" s="70">
        <v>1</v>
      </c>
      <c r="D408" s="70">
        <v>16</v>
      </c>
      <c r="E408" s="70">
        <v>1990</v>
      </c>
      <c r="F408" s="70" t="s">
        <v>787</v>
      </c>
      <c r="G408" s="70" t="s">
        <v>2122</v>
      </c>
      <c r="H408" s="70" t="s">
        <v>2123</v>
      </c>
      <c r="I408" s="148"/>
      <c r="J408" s="71">
        <v>262.99808765208189</v>
      </c>
      <c r="K408" s="71">
        <v>21.12500916773654</v>
      </c>
      <c r="L408" s="71">
        <v>33.203738640923909</v>
      </c>
      <c r="M408" s="71">
        <v>101.1464794669522</v>
      </c>
      <c r="N408" s="71">
        <v>118.9450103208417</v>
      </c>
      <c r="O408" s="71">
        <v>92.190425356085029</v>
      </c>
      <c r="P408" s="71">
        <v>138.68394366275291</v>
      </c>
      <c r="Q408" s="71">
        <v>8.9895007520022894</v>
      </c>
      <c r="R408" s="71">
        <v>16.19515502533898</v>
      </c>
      <c r="S408" s="71">
        <v>8.3147962882554491</v>
      </c>
      <c r="T408" s="72"/>
      <c r="U408" s="71">
        <v>21209750</v>
      </c>
      <c r="V408" s="71">
        <v>6212</v>
      </c>
      <c r="W408" s="71">
        <v>433</v>
      </c>
      <c r="X408" s="71">
        <v>39679</v>
      </c>
      <c r="Y408" s="71">
        <v>42975</v>
      </c>
      <c r="Z408" s="71">
        <v>37919</v>
      </c>
      <c r="AA408" s="71">
        <v>33674</v>
      </c>
      <c r="AB408" s="71">
        <v>145959</v>
      </c>
      <c r="AC408" s="71">
        <v>2805030</v>
      </c>
      <c r="AD408" s="71">
        <v>8.3147962882554491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2124</v>
      </c>
      <c r="B409" s="70">
        <v>257</v>
      </c>
      <c r="C409" s="70">
        <v>2</v>
      </c>
      <c r="D409" s="70">
        <v>16</v>
      </c>
      <c r="E409" s="70">
        <v>2005</v>
      </c>
      <c r="F409" s="70" t="s">
        <v>789</v>
      </c>
      <c r="G409" s="70" t="s">
        <v>2122</v>
      </c>
      <c r="H409" s="70" t="s">
        <v>2123</v>
      </c>
      <c r="I409" s="148"/>
      <c r="J409" s="71">
        <v>228.1091196984371</v>
      </c>
      <c r="K409" s="71">
        <v>13.10602708230741</v>
      </c>
      <c r="L409" s="71">
        <v>44.209295387954867</v>
      </c>
      <c r="M409" s="71">
        <v>160.40173041574911</v>
      </c>
      <c r="N409" s="71">
        <v>152.58972740971021</v>
      </c>
      <c r="O409" s="71">
        <v>138.94058067534789</v>
      </c>
      <c r="P409" s="71">
        <v>138.16252988324021</v>
      </c>
      <c r="Q409" s="71">
        <v>8.1741847325403398</v>
      </c>
      <c r="R409" s="71">
        <v>18.31265015344804</v>
      </c>
      <c r="S409" s="71">
        <v>11.09436073979505</v>
      </c>
      <c r="T409" s="72"/>
      <c r="U409" s="71">
        <v>21026035</v>
      </c>
      <c r="V409" s="71">
        <v>5273</v>
      </c>
      <c r="W409" s="71">
        <v>583</v>
      </c>
      <c r="X409" s="71">
        <v>35540</v>
      </c>
      <c r="Y409" s="71">
        <v>50313</v>
      </c>
      <c r="Z409" s="71">
        <v>66131</v>
      </c>
      <c r="AA409" s="71">
        <v>27475</v>
      </c>
      <c r="AB409" s="71">
        <v>138747</v>
      </c>
      <c r="AC409" s="71">
        <v>3238213</v>
      </c>
      <c r="AD409" s="71">
        <v>11.09436073979505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2125</v>
      </c>
      <c r="B410" s="70">
        <v>258</v>
      </c>
      <c r="C410" s="70">
        <v>3</v>
      </c>
      <c r="D410" s="70">
        <v>16</v>
      </c>
      <c r="E410" s="70">
        <v>2006</v>
      </c>
      <c r="F410" s="70" t="s">
        <v>790</v>
      </c>
      <c r="G410" s="70" t="s">
        <v>2122</v>
      </c>
      <c r="H410" s="70" t="s">
        <v>2123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2126</v>
      </c>
      <c r="B411" s="70">
        <v>259</v>
      </c>
      <c r="C411" s="70">
        <v>4</v>
      </c>
      <c r="D411" s="70">
        <v>16</v>
      </c>
      <c r="E411" s="70">
        <v>2007</v>
      </c>
      <c r="F411" s="70" t="s">
        <v>791</v>
      </c>
      <c r="G411" s="70" t="s">
        <v>2122</v>
      </c>
      <c r="H411" s="70" t="s">
        <v>2123</v>
      </c>
      <c r="I411" s="148"/>
      <c r="J411" s="71">
        <v>237.78877849342771</v>
      </c>
      <c r="K411" s="71">
        <v>12.16219018504459</v>
      </c>
      <c r="L411" s="71">
        <v>42.612554900246288</v>
      </c>
      <c r="M411" s="71">
        <v>159.1603834439963</v>
      </c>
      <c r="N411" s="71">
        <v>155.2968125678847</v>
      </c>
      <c r="O411" s="71">
        <v>136.8961070016733</v>
      </c>
      <c r="P411" s="71">
        <v>135.17930533578539</v>
      </c>
      <c r="Q411" s="71">
        <v>8.4786029887667596</v>
      </c>
      <c r="R411" s="71">
        <v>13.767228992848739</v>
      </c>
      <c r="S411" s="71">
        <v>12.667629691018281</v>
      </c>
      <c r="T411" s="72"/>
      <c r="U411" s="71">
        <v>24933860</v>
      </c>
      <c r="V411" s="71">
        <v>4989</v>
      </c>
      <c r="W411" s="71">
        <v>549</v>
      </c>
      <c r="X411" s="71">
        <v>40630</v>
      </c>
      <c r="Y411" s="71">
        <v>50991</v>
      </c>
      <c r="Z411" s="71">
        <v>67735</v>
      </c>
      <c r="AA411" s="71">
        <v>26472</v>
      </c>
      <c r="AB411" s="71">
        <v>136304</v>
      </c>
      <c r="AC411" s="71">
        <v>2504300</v>
      </c>
      <c r="AD411" s="71">
        <v>12.667629691018281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2127</v>
      </c>
      <c r="B412" s="70">
        <v>260</v>
      </c>
      <c r="C412" s="70">
        <v>5</v>
      </c>
      <c r="D412" s="70">
        <v>16</v>
      </c>
      <c r="E412" s="70">
        <v>2008</v>
      </c>
      <c r="F412" s="70" t="s">
        <v>792</v>
      </c>
      <c r="G412" s="70" t="s">
        <v>2122</v>
      </c>
      <c r="H412" s="70" t="s">
        <v>2123</v>
      </c>
      <c r="I412" s="148"/>
      <c r="J412" s="71">
        <v>235.30726286282939</v>
      </c>
      <c r="K412" s="71">
        <v>9.0077822106954386</v>
      </c>
      <c r="L412" s="71">
        <v>38.185887877624147</v>
      </c>
      <c r="M412" s="71">
        <v>165.78082650821821</v>
      </c>
      <c r="N412" s="71">
        <v>139.66958576557121</v>
      </c>
      <c r="O412" s="71">
        <v>133.17190209874221</v>
      </c>
      <c r="P412" s="71">
        <v>132.01074556645821</v>
      </c>
      <c r="Q412" s="71">
        <v>8.2846749916620102</v>
      </c>
      <c r="R412" s="71">
        <v>19.289329819839249</v>
      </c>
      <c r="S412" s="71">
        <v>15.870718827342641</v>
      </c>
      <c r="T412" s="72"/>
      <c r="U412" s="71">
        <v>25443429</v>
      </c>
      <c r="V412" s="71">
        <v>4989</v>
      </c>
      <c r="W412" s="71">
        <v>549</v>
      </c>
      <c r="X412" s="71">
        <v>40630</v>
      </c>
      <c r="Y412" s="71">
        <v>51442</v>
      </c>
      <c r="Z412" s="71">
        <v>68205</v>
      </c>
      <c r="AA412" s="71">
        <v>25881</v>
      </c>
      <c r="AB412" s="71">
        <v>135377</v>
      </c>
      <c r="AC412" s="71">
        <v>3643489</v>
      </c>
      <c r="AD412" s="71">
        <v>15.870718827342641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2128</v>
      </c>
      <c r="B413" s="70">
        <v>261</v>
      </c>
      <c r="C413" s="70">
        <v>6</v>
      </c>
      <c r="D413" s="70">
        <v>16</v>
      </c>
      <c r="E413" s="70">
        <v>2009</v>
      </c>
      <c r="F413" s="70" t="s">
        <v>176</v>
      </c>
      <c r="G413" s="70" t="s">
        <v>2122</v>
      </c>
      <c r="H413" s="70" t="s">
        <v>2123</v>
      </c>
      <c r="I413" s="148"/>
      <c r="J413" s="71">
        <v>210.2502499859271</v>
      </c>
      <c r="K413" s="71">
        <v>9.0776300776281449</v>
      </c>
      <c r="L413" s="71">
        <v>41.260946872625368</v>
      </c>
      <c r="M413" s="71">
        <v>161.78335597689281</v>
      </c>
      <c r="N413" s="71">
        <v>135.41626466953539</v>
      </c>
      <c r="O413" s="71">
        <v>135.83319960037741</v>
      </c>
      <c r="P413" s="71">
        <v>125.0659965425555</v>
      </c>
      <c r="Q413" s="71">
        <v>7.8379049389690501</v>
      </c>
      <c r="R413" s="71">
        <v>14.71899390950672</v>
      </c>
      <c r="S413" s="71">
        <v>10.96710884465055</v>
      </c>
      <c r="T413" s="72"/>
      <c r="U413" s="71">
        <v>20545570</v>
      </c>
      <c r="V413" s="71">
        <v>4792</v>
      </c>
      <c r="W413" s="71">
        <v>853</v>
      </c>
      <c r="X413" s="71">
        <v>42303</v>
      </c>
      <c r="Y413" s="71">
        <v>51806</v>
      </c>
      <c r="Z413" s="71">
        <v>68667</v>
      </c>
      <c r="AA413" s="71">
        <v>25172</v>
      </c>
      <c r="AB413" s="71">
        <v>134447</v>
      </c>
      <c r="AC413" s="71">
        <v>2712323</v>
      </c>
      <c r="AD413" s="71">
        <v>10.96710884465055</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854.91899999999998</v>
      </c>
      <c r="BK413" s="71">
        <v>0</v>
      </c>
      <c r="BL413" s="71">
        <v>27.599</v>
      </c>
      <c r="BM413" s="71">
        <v>0</v>
      </c>
      <c r="BN413" s="72"/>
      <c r="BO413" s="71">
        <v>0</v>
      </c>
      <c r="BP413" s="71">
        <v>0</v>
      </c>
      <c r="BQ413" s="71">
        <v>9</v>
      </c>
      <c r="BR413" s="71">
        <v>0</v>
      </c>
      <c r="BS413" s="71">
        <v>4</v>
      </c>
      <c r="BT413" s="71">
        <v>0</v>
      </c>
      <c r="BU413"/>
      <c r="BV413" s="70">
        <v>864.50199999999995</v>
      </c>
      <c r="BW413" s="70">
        <v>0</v>
      </c>
      <c r="BX413" s="70">
        <v>13.439</v>
      </c>
      <c r="BY413" s="70">
        <v>1.0469999999999999</v>
      </c>
      <c r="BZ413" s="70">
        <v>3.53</v>
      </c>
      <c r="CA413" s="70">
        <v>0</v>
      </c>
      <c r="CB413" s="70">
        <v>0</v>
      </c>
      <c r="CC413" s="70">
        <v>0</v>
      </c>
      <c r="CD413" s="70">
        <v>0</v>
      </c>
    </row>
    <row r="414" spans="1:82">
      <c r="A414" s="70" t="s">
        <v>2129</v>
      </c>
      <c r="B414" s="70">
        <v>262</v>
      </c>
      <c r="C414" s="70">
        <v>7</v>
      </c>
      <c r="D414" s="70">
        <v>16</v>
      </c>
      <c r="E414" s="70">
        <v>2010</v>
      </c>
      <c r="F414" s="70" t="s">
        <v>177</v>
      </c>
      <c r="G414" s="70" t="s">
        <v>2122</v>
      </c>
      <c r="H414" s="70" t="s">
        <v>2123</v>
      </c>
      <c r="I414" s="148"/>
      <c r="J414" s="71">
        <v>222.9420003708594</v>
      </c>
      <c r="K414" s="71">
        <v>9.7802725857772188</v>
      </c>
      <c r="L414" s="71">
        <v>39.732903403134941</v>
      </c>
      <c r="M414" s="71">
        <v>170.89698115945359</v>
      </c>
      <c r="N414" s="71">
        <v>165.08815494532911</v>
      </c>
      <c r="O414" s="71">
        <v>136.2760622793665</v>
      </c>
      <c r="P414" s="71">
        <v>125.6450620169382</v>
      </c>
      <c r="Q414" s="71">
        <v>8.1345348148760994</v>
      </c>
      <c r="R414" s="71">
        <v>13.67213884967882</v>
      </c>
      <c r="S414" s="71">
        <v>18.99107345921702</v>
      </c>
      <c r="T414" s="72"/>
      <c r="U414" s="71">
        <v>21641940</v>
      </c>
      <c r="V414" s="71">
        <v>4792</v>
      </c>
      <c r="W414" s="71">
        <v>853</v>
      </c>
      <c r="X414" s="71">
        <v>42303</v>
      </c>
      <c r="Y414" s="71">
        <v>52166</v>
      </c>
      <c r="Z414" s="71">
        <v>69211</v>
      </c>
      <c r="AA414" s="71">
        <v>24657</v>
      </c>
      <c r="AB414" s="71">
        <v>133706</v>
      </c>
      <c r="AC414" s="71">
        <v>2387546</v>
      </c>
      <c r="AD414" s="71">
        <v>18.99107345921702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900.16300000000001</v>
      </c>
      <c r="BK414" s="71">
        <v>0</v>
      </c>
      <c r="BL414" s="71">
        <v>38.045000000000002</v>
      </c>
      <c r="BM414" s="71">
        <v>0</v>
      </c>
      <c r="BN414" s="72"/>
      <c r="BO414" s="71">
        <v>0</v>
      </c>
      <c r="BP414" s="71">
        <v>0</v>
      </c>
      <c r="BQ414" s="71">
        <v>9</v>
      </c>
      <c r="BR414" s="71">
        <v>0</v>
      </c>
      <c r="BS414" s="71">
        <v>4</v>
      </c>
      <c r="BT414" s="71">
        <v>0</v>
      </c>
      <c r="BU414"/>
      <c r="BV414" s="70">
        <v>908.32600000000002</v>
      </c>
      <c r="BW414" s="70">
        <v>0</v>
      </c>
      <c r="BX414" s="70">
        <v>25.253</v>
      </c>
      <c r="BY414" s="70">
        <v>1.1200000000000001</v>
      </c>
      <c r="BZ414" s="70">
        <v>3.5089999999999999</v>
      </c>
      <c r="CA414" s="70">
        <v>0</v>
      </c>
      <c r="CB414" s="70">
        <v>0</v>
      </c>
      <c r="CC414" s="70">
        <v>0</v>
      </c>
      <c r="CD414" s="70">
        <v>0</v>
      </c>
    </row>
    <row r="415" spans="1:82">
      <c r="A415" s="70" t="s">
        <v>2130</v>
      </c>
      <c r="B415" s="70">
        <v>263</v>
      </c>
      <c r="C415" s="70">
        <v>8</v>
      </c>
      <c r="D415" s="70">
        <v>16</v>
      </c>
      <c r="E415" s="70">
        <v>2011</v>
      </c>
      <c r="F415" s="70" t="s">
        <v>178</v>
      </c>
      <c r="G415" s="70" t="s">
        <v>2122</v>
      </c>
      <c r="H415" s="70" t="s">
        <v>2123</v>
      </c>
      <c r="I415" s="148"/>
      <c r="J415" s="71">
        <v>256.41445217473108</v>
      </c>
      <c r="K415" s="71">
        <v>12.92169485278686</v>
      </c>
      <c r="L415" s="71">
        <v>35.189206510298661</v>
      </c>
      <c r="M415" s="71">
        <v>196.25767027634851</v>
      </c>
      <c r="N415" s="71">
        <v>204.1244710701059</v>
      </c>
      <c r="O415" s="71">
        <v>135.05887150520402</v>
      </c>
      <c r="P415" s="71">
        <v>119.89618253868277</v>
      </c>
      <c r="Q415" s="71">
        <v>9.3237919510741207</v>
      </c>
      <c r="R415" s="71">
        <v>14.012627486880261</v>
      </c>
      <c r="S415" s="71">
        <v>11.913710719439701</v>
      </c>
      <c r="T415" s="72"/>
      <c r="U415" s="71">
        <v>21471318</v>
      </c>
      <c r="V415" s="71">
        <v>4792</v>
      </c>
      <c r="W415" s="71">
        <v>853</v>
      </c>
      <c r="X415" s="71">
        <v>42303</v>
      </c>
      <c r="Y415" s="71">
        <v>52480</v>
      </c>
      <c r="Z415" s="71">
        <v>70083</v>
      </c>
      <c r="AA415" s="71">
        <v>24229</v>
      </c>
      <c r="AB415" s="71">
        <v>132861</v>
      </c>
      <c r="AC415" s="71">
        <v>2442958</v>
      </c>
      <c r="AD415" s="71">
        <v>11.913710719439701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890.73500000000001</v>
      </c>
      <c r="BK415" s="71">
        <v>0</v>
      </c>
      <c r="BL415" s="71">
        <v>27.213000000000001</v>
      </c>
      <c r="BM415" s="71">
        <v>0</v>
      </c>
      <c r="BN415" s="72"/>
      <c r="BO415" s="71">
        <v>0</v>
      </c>
      <c r="BP415" s="71">
        <v>0</v>
      </c>
      <c r="BQ415" s="71">
        <v>9</v>
      </c>
      <c r="BR415" s="71">
        <v>0</v>
      </c>
      <c r="BS415" s="71">
        <v>4</v>
      </c>
      <c r="BT415" s="71">
        <v>0</v>
      </c>
      <c r="BU415"/>
      <c r="BV415" s="70">
        <v>893.98599999999999</v>
      </c>
      <c r="BW415" s="70">
        <v>3.49</v>
      </c>
      <c r="BX415" s="70">
        <v>15.497999999999999</v>
      </c>
      <c r="BY415" s="70">
        <v>1.1859999999999999</v>
      </c>
      <c r="BZ415" s="70">
        <v>3.7879999999999998</v>
      </c>
      <c r="CA415" s="70">
        <v>0</v>
      </c>
      <c r="CB415" s="70">
        <v>0</v>
      </c>
      <c r="CC415" s="70">
        <v>0</v>
      </c>
      <c r="CD415" s="70">
        <v>0</v>
      </c>
    </row>
    <row r="416" spans="1:82">
      <c r="A416" s="70" t="s">
        <v>2131</v>
      </c>
      <c r="B416" s="70">
        <v>264</v>
      </c>
      <c r="C416" s="70">
        <v>9</v>
      </c>
      <c r="D416" s="70">
        <v>16</v>
      </c>
      <c r="E416" s="70">
        <v>2012</v>
      </c>
      <c r="F416" s="70" t="s">
        <v>179</v>
      </c>
      <c r="G416" s="70" t="s">
        <v>2122</v>
      </c>
      <c r="H416" s="70" t="s">
        <v>2123</v>
      </c>
      <c r="I416" s="148"/>
      <c r="J416" s="71">
        <v>311.83256507214043</v>
      </c>
      <c r="K416" s="71">
        <v>12.49277432404128</v>
      </c>
      <c r="L416" s="71">
        <v>34.845399937343373</v>
      </c>
      <c r="M416" s="71">
        <v>221.2554118308181</v>
      </c>
      <c r="N416" s="71">
        <v>222.67149988312659</v>
      </c>
      <c r="O416" s="71">
        <v>136.40514538907689</v>
      </c>
      <c r="P416" s="71">
        <v>118.65238353632301</v>
      </c>
      <c r="Q416" s="71">
        <v>10.1235549295333</v>
      </c>
      <c r="R416" s="71">
        <v>12.462798934563921</v>
      </c>
      <c r="S416" s="71">
        <v>12.43943969444922</v>
      </c>
      <c r="T416" s="72"/>
      <c r="U416" s="71">
        <v>23378784</v>
      </c>
      <c r="V416" s="71">
        <v>4792</v>
      </c>
      <c r="W416" s="71">
        <v>853</v>
      </c>
      <c r="X416" s="71">
        <v>42303</v>
      </c>
      <c r="Y416" s="71">
        <v>53483</v>
      </c>
      <c r="Z416" s="71">
        <v>71343</v>
      </c>
      <c r="AA416" s="71">
        <v>23842</v>
      </c>
      <c r="AB416" s="71">
        <v>132775</v>
      </c>
      <c r="AC416" s="71">
        <v>2116485</v>
      </c>
      <c r="AD416" s="71">
        <v>12.43943969444922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848.05899999999997</v>
      </c>
      <c r="BK416" s="71">
        <v>0</v>
      </c>
      <c r="BL416" s="71">
        <v>30.310000000000002</v>
      </c>
      <c r="BM416" s="71">
        <v>0</v>
      </c>
      <c r="BN416" s="72"/>
      <c r="BO416" s="71">
        <v>0</v>
      </c>
      <c r="BP416" s="71">
        <v>0</v>
      </c>
      <c r="BQ416" s="71">
        <v>11</v>
      </c>
      <c r="BR416" s="71">
        <v>0</v>
      </c>
      <c r="BS416" s="71">
        <v>4</v>
      </c>
      <c r="BT416" s="71">
        <v>0</v>
      </c>
      <c r="BU416"/>
      <c r="BV416" s="70">
        <v>855.94399999999996</v>
      </c>
      <c r="BW416" s="70">
        <v>5.282</v>
      </c>
      <c r="BX416" s="70">
        <v>17.143000000000001</v>
      </c>
      <c r="BY416" s="70">
        <v>0</v>
      </c>
      <c r="BZ416" s="70">
        <v>0</v>
      </c>
      <c r="CA416" s="70">
        <v>0</v>
      </c>
      <c r="CB416" s="70">
        <v>0</v>
      </c>
      <c r="CC416" s="70">
        <v>0</v>
      </c>
      <c r="CD416" s="70">
        <v>0</v>
      </c>
    </row>
    <row r="417" spans="1:82">
      <c r="A417" s="70" t="s">
        <v>2132</v>
      </c>
      <c r="B417" s="70">
        <v>265</v>
      </c>
      <c r="C417" s="70">
        <v>10</v>
      </c>
      <c r="D417" s="70">
        <v>16</v>
      </c>
      <c r="E417" s="70">
        <v>2013</v>
      </c>
      <c r="F417" s="70" t="s">
        <v>180</v>
      </c>
      <c r="G417" s="70" t="s">
        <v>2122</v>
      </c>
      <c r="H417" s="70" t="s">
        <v>2123</v>
      </c>
      <c r="I417" s="148"/>
      <c r="J417" s="71">
        <v>325.11167919550638</v>
      </c>
      <c r="K417" s="71">
        <v>10.77410358282842</v>
      </c>
      <c r="L417" s="71">
        <v>32.808126941261349</v>
      </c>
      <c r="M417" s="71">
        <v>217.02577894341539</v>
      </c>
      <c r="N417" s="71">
        <v>245.7794102893977</v>
      </c>
      <c r="O417" s="71">
        <v>132.515263426882</v>
      </c>
      <c r="P417" s="71">
        <v>117.74572295566428</v>
      </c>
      <c r="Q417" s="71">
        <v>10.243180326943699</v>
      </c>
      <c r="R417" s="71">
        <v>11.09386452993702</v>
      </c>
      <c r="S417" s="71">
        <v>13.114814434069769</v>
      </c>
      <c r="T417" s="72"/>
      <c r="U417" s="71">
        <v>22928829</v>
      </c>
      <c r="V417" s="71">
        <v>4792</v>
      </c>
      <c r="W417" s="71">
        <v>853</v>
      </c>
      <c r="X417" s="71">
        <v>42303</v>
      </c>
      <c r="Y417" s="71">
        <v>53884</v>
      </c>
      <c r="Z417" s="71">
        <v>72403</v>
      </c>
      <c r="AA417" s="71">
        <v>23571</v>
      </c>
      <c r="AB417" s="71">
        <v>132418</v>
      </c>
      <c r="AC417" s="71">
        <v>1839050</v>
      </c>
      <c r="AD417" s="71">
        <v>13.114814434069769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886.45399999999995</v>
      </c>
      <c r="BK417" s="71">
        <v>0</v>
      </c>
      <c r="BL417" s="71">
        <v>22.98</v>
      </c>
      <c r="BM417" s="71">
        <v>0</v>
      </c>
      <c r="BN417" s="72"/>
      <c r="BO417" s="71">
        <v>0</v>
      </c>
      <c r="BP417" s="71">
        <v>0</v>
      </c>
      <c r="BQ417" s="71">
        <v>11</v>
      </c>
      <c r="BR417" s="71">
        <v>0</v>
      </c>
      <c r="BS417" s="71">
        <v>4</v>
      </c>
      <c r="BT417" s="71">
        <v>0</v>
      </c>
      <c r="BU417"/>
      <c r="BV417" s="70">
        <v>894.97799999999995</v>
      </c>
      <c r="BW417" s="70">
        <v>5.194</v>
      </c>
      <c r="BX417" s="70">
        <v>9.2620000000000005</v>
      </c>
      <c r="BY417" s="70">
        <v>0</v>
      </c>
      <c r="BZ417" s="70">
        <v>0</v>
      </c>
      <c r="CA417" s="70">
        <v>0</v>
      </c>
      <c r="CB417" s="70">
        <v>0</v>
      </c>
      <c r="CC417" s="70">
        <v>0</v>
      </c>
      <c r="CD417" s="70">
        <v>0</v>
      </c>
    </row>
    <row r="418" spans="1:82">
      <c r="A418" s="70" t="s">
        <v>2133</v>
      </c>
      <c r="B418" s="70">
        <v>266</v>
      </c>
      <c r="C418" s="70">
        <v>11</v>
      </c>
      <c r="D418" s="70">
        <v>16</v>
      </c>
      <c r="E418" s="70">
        <v>2014</v>
      </c>
      <c r="F418" s="70" t="s">
        <v>181</v>
      </c>
      <c r="G418" s="70" t="s">
        <v>2122</v>
      </c>
      <c r="H418" s="70" t="s">
        <v>2123</v>
      </c>
      <c r="I418" s="148"/>
      <c r="J418" s="71">
        <v>312.45239447471869</v>
      </c>
      <c r="K418" s="71">
        <v>10.65558230708136</v>
      </c>
      <c r="L418" s="71">
        <v>33.319346976074243</v>
      </c>
      <c r="M418" s="71">
        <v>217.50356212599519</v>
      </c>
      <c r="N418" s="71">
        <v>194.6749142254985</v>
      </c>
      <c r="O418" s="71">
        <v>126.87889513459088</v>
      </c>
      <c r="P418" s="71">
        <v>117.22292687315033</v>
      </c>
      <c r="Q418" s="71">
        <v>9.7588476466897696</v>
      </c>
      <c r="R418" s="71">
        <v>10.885282987611911</v>
      </c>
      <c r="S418" s="71">
        <v>15.559101694681161</v>
      </c>
      <c r="T418" s="72"/>
      <c r="U418" s="71">
        <v>24068616</v>
      </c>
      <c r="V418" s="71">
        <v>4276</v>
      </c>
      <c r="W418" s="71">
        <v>760</v>
      </c>
      <c r="X418" s="71">
        <v>42128</v>
      </c>
      <c r="Y418" s="71">
        <v>54226</v>
      </c>
      <c r="Z418" s="71">
        <v>73013</v>
      </c>
      <c r="AA418" s="71">
        <v>23345</v>
      </c>
      <c r="AB418" s="71">
        <v>131490</v>
      </c>
      <c r="AC418" s="71">
        <v>1810147</v>
      </c>
      <c r="AD418" s="71">
        <v>15.559101694681161</v>
      </c>
      <c r="AE418" s="72"/>
      <c r="AF418" s="71"/>
      <c r="AG418" s="71"/>
      <c r="AH418" s="71"/>
      <c r="AI418" s="71"/>
      <c r="AJ418" s="71"/>
      <c r="AK418" s="71"/>
      <c r="AL418" s="71"/>
      <c r="AM418" s="71"/>
      <c r="AN418" s="71"/>
      <c r="AO418" s="71"/>
      <c r="AP418" s="71"/>
      <c r="AQ418" s="72"/>
      <c r="AR418" s="71">
        <v>3193</v>
      </c>
      <c r="AS418" s="71">
        <v>865</v>
      </c>
      <c r="AT418" s="71">
        <v>0</v>
      </c>
      <c r="AU418" s="71">
        <v>1</v>
      </c>
      <c r="AV418" s="71">
        <v>0</v>
      </c>
      <c r="AW418" s="71">
        <v>1</v>
      </c>
      <c r="AX418" s="71"/>
      <c r="AY418" s="72"/>
      <c r="AZ418" s="71">
        <v>15230.678</v>
      </c>
      <c r="BA418" s="71">
        <v>31506.5</v>
      </c>
      <c r="BB418" s="71">
        <v>0</v>
      </c>
      <c r="BC418" s="71">
        <v>657</v>
      </c>
      <c r="BD418" s="71">
        <v>0</v>
      </c>
      <c r="BE418" s="71">
        <v>750</v>
      </c>
      <c r="BF418" s="71"/>
      <c r="BG418" s="72"/>
      <c r="BH418" s="71">
        <v>0</v>
      </c>
      <c r="BI418" s="71">
        <v>0</v>
      </c>
      <c r="BJ418" s="71">
        <v>880.05700000000002</v>
      </c>
      <c r="BK418" s="71">
        <v>0</v>
      </c>
      <c r="BL418" s="71">
        <v>29.32</v>
      </c>
      <c r="BM418" s="71">
        <v>0</v>
      </c>
      <c r="BN418" s="72"/>
      <c r="BO418" s="71">
        <v>0</v>
      </c>
      <c r="BP418" s="71">
        <v>0</v>
      </c>
      <c r="BQ418" s="71">
        <v>12</v>
      </c>
      <c r="BR418" s="71">
        <v>0</v>
      </c>
      <c r="BS418" s="71">
        <v>5</v>
      </c>
      <c r="BT418" s="71">
        <v>0</v>
      </c>
      <c r="BU418"/>
      <c r="BV418" s="70">
        <v>890.25400000000002</v>
      </c>
      <c r="BW418" s="70">
        <v>3.7559999999999998</v>
      </c>
      <c r="BX418" s="70">
        <v>10.833</v>
      </c>
      <c r="BY418" s="70">
        <v>1.07</v>
      </c>
      <c r="BZ418" s="70">
        <v>3.464</v>
      </c>
      <c r="CA418" s="70">
        <v>0</v>
      </c>
      <c r="CB418" s="70">
        <v>0</v>
      </c>
      <c r="CC418" s="70">
        <v>0</v>
      </c>
      <c r="CD418" s="70">
        <v>0</v>
      </c>
    </row>
    <row r="419" spans="1:82">
      <c r="A419" s="70" t="s">
        <v>2134</v>
      </c>
      <c r="B419" s="70">
        <v>267</v>
      </c>
      <c r="C419" s="70">
        <v>12</v>
      </c>
      <c r="D419" s="70">
        <v>16</v>
      </c>
      <c r="E419" s="70">
        <v>2015</v>
      </c>
      <c r="F419" s="70" t="s">
        <v>182</v>
      </c>
      <c r="G419" s="70" t="s">
        <v>2122</v>
      </c>
      <c r="H419" s="70" t="s">
        <v>2123</v>
      </c>
      <c r="I419" s="148"/>
      <c r="J419" s="71">
        <v>255.60296233561249</v>
      </c>
      <c r="K419" s="71">
        <v>10.043585628187101</v>
      </c>
      <c r="L419" s="71">
        <v>32.882347135908063</v>
      </c>
      <c r="M419" s="71">
        <v>194.3897052495507</v>
      </c>
      <c r="N419" s="71">
        <v>176.99327103800741</v>
      </c>
      <c r="O419" s="71">
        <v>126.57997380896303</v>
      </c>
      <c r="P419" s="71">
        <v>116.66225132918144</v>
      </c>
      <c r="Q419" s="71">
        <v>9.4865864689186701</v>
      </c>
      <c r="R419" s="71">
        <v>8.8154480279821428</v>
      </c>
      <c r="S419" s="71">
        <v>13.80485265853112</v>
      </c>
      <c r="T419" s="72"/>
      <c r="U419" s="71">
        <v>24624130</v>
      </c>
      <c r="V419" s="71">
        <v>4276</v>
      </c>
      <c r="W419" s="71">
        <v>760</v>
      </c>
      <c r="X419" s="71">
        <v>42128</v>
      </c>
      <c r="Y419" s="71">
        <v>54765</v>
      </c>
      <c r="Z419" s="71">
        <v>73542</v>
      </c>
      <c r="AA419" s="71">
        <v>23215</v>
      </c>
      <c r="AB419" s="71">
        <v>130572</v>
      </c>
      <c r="AC419" s="71">
        <v>1506857</v>
      </c>
      <c r="AD419" s="71">
        <v>13.80485265853112</v>
      </c>
      <c r="AE419" s="72"/>
      <c r="AF419" s="71">
        <v>257194380.64320919</v>
      </c>
      <c r="AG419" s="71">
        <v>7591351.0146558965</v>
      </c>
      <c r="AH419" s="71">
        <v>6848153.8657915238</v>
      </c>
      <c r="AI419" s="71">
        <v>258112551.27340809</v>
      </c>
      <c r="AJ419" s="71">
        <v>294371445.34458798</v>
      </c>
      <c r="AK419" s="71">
        <v>0</v>
      </c>
      <c r="AL419" s="71">
        <v>0</v>
      </c>
      <c r="AM419" s="71">
        <v>17894344.871060479</v>
      </c>
      <c r="AN419" s="71">
        <v>0</v>
      </c>
      <c r="AO419" s="71">
        <v>0</v>
      </c>
      <c r="AP419" s="71">
        <v>842012227.01271307</v>
      </c>
      <c r="AQ419" s="72"/>
      <c r="AR419" s="71">
        <v>3447</v>
      </c>
      <c r="AS419" s="71">
        <v>1008</v>
      </c>
      <c r="AT419" s="71">
        <v>0</v>
      </c>
      <c r="AU419" s="71">
        <v>1</v>
      </c>
      <c r="AV419" s="71">
        <v>0</v>
      </c>
      <c r="AW419" s="71">
        <v>2</v>
      </c>
      <c r="AX419" s="71"/>
      <c r="AY419" s="72"/>
      <c r="AZ419" s="71">
        <v>16830.168000000001</v>
      </c>
      <c r="BA419" s="71">
        <v>39600.699999999997</v>
      </c>
      <c r="BB419" s="71">
        <v>0</v>
      </c>
      <c r="BC419" s="71">
        <v>657</v>
      </c>
      <c r="BD419" s="71">
        <v>0</v>
      </c>
      <c r="BE419" s="71">
        <v>7030</v>
      </c>
      <c r="BF419" s="71"/>
      <c r="BG419" s="72"/>
      <c r="BH419" s="71">
        <v>0</v>
      </c>
      <c r="BI419" s="71">
        <v>0</v>
      </c>
      <c r="BJ419" s="71">
        <v>886.14499999999998</v>
      </c>
      <c r="BK419" s="71">
        <v>0</v>
      </c>
      <c r="BL419" s="71">
        <v>25.757000000000001</v>
      </c>
      <c r="BM419" s="71">
        <v>0</v>
      </c>
      <c r="BN419" s="72"/>
      <c r="BO419" s="71">
        <v>0</v>
      </c>
      <c r="BP419" s="71">
        <v>0</v>
      </c>
      <c r="BQ419" s="71">
        <v>12</v>
      </c>
      <c r="BR419" s="71">
        <v>0</v>
      </c>
      <c r="BS419" s="71">
        <v>5</v>
      </c>
      <c r="BT419" s="71">
        <v>0</v>
      </c>
      <c r="BU419"/>
      <c r="BV419" s="70">
        <v>887.28</v>
      </c>
      <c r="BW419" s="70">
        <v>1.2549999999999999</v>
      </c>
      <c r="BX419" s="70">
        <v>9.3049999999999997</v>
      </c>
      <c r="BY419" s="70">
        <v>2.0539999999999998</v>
      </c>
      <c r="BZ419" s="70">
        <v>12.007999999999999</v>
      </c>
      <c r="CA419" s="70">
        <v>0</v>
      </c>
      <c r="CB419" s="70">
        <v>0</v>
      </c>
      <c r="CC419" s="70">
        <v>0</v>
      </c>
      <c r="CD419" s="70">
        <v>0</v>
      </c>
    </row>
    <row r="420" spans="1:82">
      <c r="A420" s="70" t="s">
        <v>2135</v>
      </c>
      <c r="B420" s="70">
        <v>268</v>
      </c>
      <c r="C420" s="70">
        <v>13</v>
      </c>
      <c r="D420" s="70">
        <v>16</v>
      </c>
      <c r="E420" s="70">
        <v>2016</v>
      </c>
      <c r="F420" s="70" t="s">
        <v>155</v>
      </c>
      <c r="G420" s="70" t="s">
        <v>2122</v>
      </c>
      <c r="H420" s="70" t="s">
        <v>2123</v>
      </c>
      <c r="I420" s="148"/>
      <c r="J420" s="71">
        <v>240.52658570917544</v>
      </c>
      <c r="K420" s="71">
        <v>9.6504965883348142</v>
      </c>
      <c r="L420" s="71">
        <v>32.125082543992086</v>
      </c>
      <c r="M420" s="71">
        <v>155.8822164244086</v>
      </c>
      <c r="N420" s="71">
        <v>176.54438820050393</v>
      </c>
      <c r="O420" s="71">
        <v>126.37248039390067</v>
      </c>
      <c r="P420" s="71">
        <v>115.710462859656</v>
      </c>
      <c r="Q420" s="71">
        <v>9.176654322497388</v>
      </c>
      <c r="R420" s="71">
        <v>10.267316154812432</v>
      </c>
      <c r="S420" s="71">
        <v>16.646067390069192</v>
      </c>
      <c r="T420" s="72"/>
      <c r="U420" s="71">
        <v>24637963</v>
      </c>
      <c r="V420" s="71">
        <v>4276</v>
      </c>
      <c r="W420" s="71">
        <v>760</v>
      </c>
      <c r="X420" s="71">
        <v>42128</v>
      </c>
      <c r="Y420" s="71">
        <v>55366</v>
      </c>
      <c r="Z420" s="71">
        <v>74324</v>
      </c>
      <c r="AA420" s="71">
        <v>23815</v>
      </c>
      <c r="AB420" s="71">
        <v>129922</v>
      </c>
      <c r="AC420" s="71">
        <v>1753556.5331202529</v>
      </c>
      <c r="AD420" s="71">
        <v>16.646067390069192</v>
      </c>
      <c r="AE420" s="72"/>
      <c r="AF420" s="71">
        <v>261441757.16075</v>
      </c>
      <c r="AG420" s="71">
        <v>7211472.9107580325</v>
      </c>
      <c r="AH420" s="71">
        <v>5718131.7815614156</v>
      </c>
      <c r="AI420" s="71">
        <v>245767565.441295</v>
      </c>
      <c r="AJ420" s="71">
        <v>300000012.19080353</v>
      </c>
      <c r="AK420" s="71">
        <v>0</v>
      </c>
      <c r="AL420" s="71">
        <v>0</v>
      </c>
      <c r="AM420" s="71">
        <v>17819098.041651901</v>
      </c>
      <c r="AN420" s="71">
        <v>0</v>
      </c>
      <c r="AO420" s="71">
        <v>0</v>
      </c>
      <c r="AP420" s="71">
        <v>837958037.52681983</v>
      </c>
      <c r="AQ420" s="72"/>
      <c r="AR420" s="71">
        <v>3614</v>
      </c>
      <c r="AS420" s="71">
        <v>1099</v>
      </c>
      <c r="AT420" s="71">
        <v>0</v>
      </c>
      <c r="AU420" s="71">
        <v>1</v>
      </c>
      <c r="AV420" s="71">
        <v>0</v>
      </c>
      <c r="AW420" s="71">
        <v>2</v>
      </c>
      <c r="AX420" s="71"/>
      <c r="AY420" s="72"/>
      <c r="AZ420" s="71">
        <v>17822.018</v>
      </c>
      <c r="BA420" s="71">
        <v>43979.199999999997</v>
      </c>
      <c r="BB420" s="71">
        <v>0</v>
      </c>
      <c r="BC420" s="71">
        <v>657</v>
      </c>
      <c r="BD420" s="71">
        <v>0</v>
      </c>
      <c r="BE420" s="71">
        <v>7030</v>
      </c>
      <c r="BF420" s="71"/>
      <c r="BG420" s="72"/>
      <c r="BH420" s="71">
        <v>0</v>
      </c>
      <c r="BI420" s="71">
        <v>0</v>
      </c>
      <c r="BJ420" s="71">
        <v>861.31299999999999</v>
      </c>
      <c r="BK420" s="71">
        <v>0</v>
      </c>
      <c r="BL420" s="71">
        <v>29.038</v>
      </c>
      <c r="BM420" s="71">
        <v>0</v>
      </c>
      <c r="BN420" s="72"/>
      <c r="BO420" s="71">
        <v>0</v>
      </c>
      <c r="BP420" s="71">
        <v>0</v>
      </c>
      <c r="BQ420" s="71">
        <v>13</v>
      </c>
      <c r="BR420" s="71">
        <v>0</v>
      </c>
      <c r="BS420" s="71">
        <v>5</v>
      </c>
      <c r="BT420" s="71">
        <v>0</v>
      </c>
      <c r="BU420"/>
      <c r="BV420" s="70">
        <v>860.71799999999996</v>
      </c>
      <c r="BW420" s="70">
        <v>0.72299999999999998</v>
      </c>
      <c r="BX420" s="70">
        <v>12.7</v>
      </c>
      <c r="BY420" s="70">
        <v>2.1800000000000002</v>
      </c>
      <c r="BZ420" s="70">
        <v>14.03</v>
      </c>
      <c r="CA420" s="70">
        <v>0</v>
      </c>
      <c r="CB420" s="70">
        <v>0</v>
      </c>
      <c r="CC420" s="70">
        <v>0</v>
      </c>
      <c r="CD420" s="70">
        <v>0</v>
      </c>
    </row>
    <row r="421" spans="1:82">
      <c r="A421" s="70" t="s">
        <v>2136</v>
      </c>
      <c r="B421" s="70">
        <v>269</v>
      </c>
      <c r="C421" s="70">
        <v>14</v>
      </c>
      <c r="D421" s="70">
        <v>16</v>
      </c>
      <c r="E421" s="70">
        <v>2017</v>
      </c>
      <c r="F421" s="70" t="s">
        <v>156</v>
      </c>
      <c r="G421" s="70" t="s">
        <v>2122</v>
      </c>
      <c r="H421" s="70" t="s">
        <v>2123</v>
      </c>
      <c r="I421" s="148"/>
      <c r="J421" s="71">
        <v>238.18381754359007</v>
      </c>
      <c r="K421" s="71">
        <v>9.2892272317242774</v>
      </c>
      <c r="L421" s="71">
        <v>29.662186556963189</v>
      </c>
      <c r="M421" s="71">
        <v>141.86501194774308</v>
      </c>
      <c r="N421" s="71">
        <v>167.46636441740762</v>
      </c>
      <c r="O421" s="71">
        <v>125.06804641445693</v>
      </c>
      <c r="P421" s="71">
        <v>115.11266081878985</v>
      </c>
      <c r="Q421" s="71">
        <v>8.8130346433496491</v>
      </c>
      <c r="R421" s="71">
        <v>12.087979233622997</v>
      </c>
      <c r="S421" s="71">
        <v>16.135258239341557</v>
      </c>
      <c r="T421" s="72"/>
      <c r="U421" s="71">
        <v>26443979</v>
      </c>
      <c r="V421" s="71">
        <v>4276</v>
      </c>
      <c r="W421" s="71">
        <v>760</v>
      </c>
      <c r="X421" s="71">
        <v>42128</v>
      </c>
      <c r="Y421" s="71">
        <v>55758</v>
      </c>
      <c r="Z421" s="71">
        <v>74777</v>
      </c>
      <c r="AA421" s="71">
        <v>23843</v>
      </c>
      <c r="AB421" s="71">
        <v>129029</v>
      </c>
      <c r="AC421" s="71">
        <v>2105472</v>
      </c>
      <c r="AD421" s="71">
        <v>16.13525823934156</v>
      </c>
      <c r="AE421" s="72"/>
      <c r="AF421" s="71">
        <v>292561347.47613817</v>
      </c>
      <c r="AG421" s="71">
        <v>7082461.7006671252</v>
      </c>
      <c r="AH421" s="71">
        <v>6905386.6453357656</v>
      </c>
      <c r="AI421" s="71">
        <v>236764989.70660299</v>
      </c>
      <c r="AJ421" s="71">
        <v>312922783.69962502</v>
      </c>
      <c r="AK421" s="71">
        <v>0</v>
      </c>
      <c r="AL421" s="71">
        <v>0</v>
      </c>
      <c r="AM421" s="71">
        <v>17724311.440213442</v>
      </c>
      <c r="AN421" s="71">
        <v>0</v>
      </c>
      <c r="AO421" s="71">
        <v>0</v>
      </c>
      <c r="AP421" s="71">
        <v>873961280.66858244</v>
      </c>
      <c r="AQ421" s="72"/>
      <c r="AR421" s="71">
        <v>3772</v>
      </c>
      <c r="AS421" s="71">
        <v>1162</v>
      </c>
      <c r="AT421" s="71">
        <v>0</v>
      </c>
      <c r="AU421" s="71">
        <v>1</v>
      </c>
      <c r="AV421" s="71">
        <v>0</v>
      </c>
      <c r="AW421" s="71">
        <v>2</v>
      </c>
      <c r="AX421" s="71"/>
      <c r="AY421" s="72"/>
      <c r="AZ421" s="71">
        <v>18767.135999999999</v>
      </c>
      <c r="BA421" s="71">
        <v>46007.199999999983</v>
      </c>
      <c r="BB421" s="71">
        <v>0</v>
      </c>
      <c r="BC421" s="71">
        <v>657</v>
      </c>
      <c r="BD421" s="71">
        <v>0</v>
      </c>
      <c r="BE421" s="71">
        <v>7030</v>
      </c>
      <c r="BF421" s="71"/>
      <c r="BG421" s="72"/>
      <c r="BH421" s="71">
        <v>0</v>
      </c>
      <c r="BI421" s="71">
        <v>0</v>
      </c>
      <c r="BJ421" s="71">
        <v>856.63699999999994</v>
      </c>
      <c r="BK421" s="71">
        <v>0</v>
      </c>
      <c r="BL421" s="71">
        <v>27.052999999999997</v>
      </c>
      <c r="BM421" s="71">
        <v>0</v>
      </c>
      <c r="BN421" s="72"/>
      <c r="BO421" s="71">
        <v>0</v>
      </c>
      <c r="BP421" s="71">
        <v>0</v>
      </c>
      <c r="BQ421" s="71">
        <v>13</v>
      </c>
      <c r="BR421" s="71">
        <v>0</v>
      </c>
      <c r="BS421" s="71">
        <v>5</v>
      </c>
      <c r="BT421" s="71">
        <v>0</v>
      </c>
      <c r="BU421"/>
      <c r="BV421" s="70">
        <v>856.7</v>
      </c>
      <c r="BW421" s="70">
        <v>0.98899999999999999</v>
      </c>
      <c r="BX421" s="70">
        <v>11.243</v>
      </c>
      <c r="BY421" s="70">
        <v>2.1349999999999998</v>
      </c>
      <c r="BZ421" s="70">
        <v>12.622999999999999</v>
      </c>
      <c r="CA421" s="70">
        <v>0</v>
      </c>
      <c r="CB421" s="70">
        <v>0</v>
      </c>
      <c r="CC421" s="70">
        <v>0</v>
      </c>
      <c r="CD421" s="70">
        <v>0</v>
      </c>
    </row>
    <row r="422" spans="1:82">
      <c r="A422" s="70" t="s">
        <v>2137</v>
      </c>
      <c r="B422" s="70">
        <v>270</v>
      </c>
      <c r="C422" s="70">
        <v>15</v>
      </c>
      <c r="D422" s="70">
        <v>16</v>
      </c>
      <c r="E422" s="70">
        <v>2018</v>
      </c>
      <c r="F422" s="70" t="s">
        <v>183</v>
      </c>
      <c r="G422" s="70" t="s">
        <v>2122</v>
      </c>
      <c r="H422" s="70" t="s">
        <v>2123</v>
      </c>
      <c r="I422" s="148"/>
      <c r="J422" s="71">
        <v>219.20634439452374</v>
      </c>
      <c r="K422" s="71">
        <v>8.1344350196558448</v>
      </c>
      <c r="L422" s="71">
        <v>26.004187207211487</v>
      </c>
      <c r="M422" s="71">
        <v>128.61493977533416</v>
      </c>
      <c r="N422" s="71">
        <v>126.51689556038291</v>
      </c>
      <c r="O422" s="71">
        <v>123.08754356020961</v>
      </c>
      <c r="P422" s="71">
        <v>112.99170549586152</v>
      </c>
      <c r="Q422" s="71">
        <v>8.1128100534988796</v>
      </c>
      <c r="R422" s="71">
        <v>12.905504391735336</v>
      </c>
      <c r="S422" s="71">
        <v>16.494137905460729</v>
      </c>
      <c r="T422" s="72"/>
      <c r="U422" s="71">
        <v>26887287</v>
      </c>
      <c r="V422" s="71">
        <v>4276</v>
      </c>
      <c r="W422" s="71">
        <v>760</v>
      </c>
      <c r="X422" s="71">
        <v>42128</v>
      </c>
      <c r="Y422" s="71">
        <v>56137</v>
      </c>
      <c r="Z422" s="71">
        <v>75002</v>
      </c>
      <c r="AA422" s="71">
        <v>23639</v>
      </c>
      <c r="AB422" s="71">
        <v>128001</v>
      </c>
      <c r="AC422" s="71">
        <v>2239058</v>
      </c>
      <c r="AD422" s="71">
        <v>16.494137905460729</v>
      </c>
      <c r="AE422" s="72"/>
      <c r="AF422" s="71">
        <v>316718263.05114281</v>
      </c>
      <c r="AG422" s="71">
        <v>6306931.250570491</v>
      </c>
      <c r="AH422" s="71">
        <v>6283511.6366689727</v>
      </c>
      <c r="AI422" s="71">
        <v>232473172.04914239</v>
      </c>
      <c r="AJ422" s="71">
        <v>275736271.18957019</v>
      </c>
      <c r="AK422" s="71">
        <v>0</v>
      </c>
      <c r="AL422" s="71">
        <v>0</v>
      </c>
      <c r="AM422" s="71">
        <v>17619479.82220177</v>
      </c>
      <c r="AN422" s="71">
        <v>0</v>
      </c>
      <c r="AO422" s="71">
        <v>0</v>
      </c>
      <c r="AP422" s="71">
        <v>855137628.99929655</v>
      </c>
      <c r="AQ422" s="72"/>
      <c r="AR422" s="71">
        <v>3938</v>
      </c>
      <c r="AS422" s="71">
        <v>1222</v>
      </c>
      <c r="AT422" s="71">
        <v>0</v>
      </c>
      <c r="AU422" s="71">
        <v>1</v>
      </c>
      <c r="AV422" s="71">
        <v>0</v>
      </c>
      <c r="AW422" s="71">
        <v>2</v>
      </c>
      <c r="AX422" s="71"/>
      <c r="AY422" s="72"/>
      <c r="AZ422" s="71">
        <v>19784.69999999999</v>
      </c>
      <c r="BA422" s="71">
        <v>51729.599999999999</v>
      </c>
      <c r="BB422" s="71">
        <v>0</v>
      </c>
      <c r="BC422" s="71">
        <v>657</v>
      </c>
      <c r="BD422" s="71">
        <v>0</v>
      </c>
      <c r="BE422" s="71">
        <v>6462.25</v>
      </c>
      <c r="BF422" s="71"/>
      <c r="BG422" s="72"/>
      <c r="BH422" s="71">
        <v>0</v>
      </c>
      <c r="BI422" s="71">
        <v>0</v>
      </c>
      <c r="BJ422" s="71">
        <v>863.72799999999995</v>
      </c>
      <c r="BK422" s="71">
        <v>0</v>
      </c>
      <c r="BL422" s="71">
        <v>25.725999999999999</v>
      </c>
      <c r="BM422" s="71">
        <v>0</v>
      </c>
      <c r="BN422" s="72"/>
      <c r="BO422" s="71">
        <v>0</v>
      </c>
      <c r="BP422" s="71">
        <v>0</v>
      </c>
      <c r="BQ422" s="71">
        <v>12</v>
      </c>
      <c r="BR422" s="71">
        <v>0</v>
      </c>
      <c r="BS422" s="71">
        <v>5</v>
      </c>
      <c r="BT422" s="71">
        <v>0</v>
      </c>
      <c r="BU422"/>
      <c r="BV422" s="70">
        <v>863.19799999999998</v>
      </c>
      <c r="BW422" s="70">
        <v>0.62</v>
      </c>
      <c r="BX422" s="70">
        <v>11.047000000000001</v>
      </c>
      <c r="BY422" s="70">
        <v>1.903</v>
      </c>
      <c r="BZ422" s="70">
        <v>12.686</v>
      </c>
      <c r="CA422" s="70">
        <v>0</v>
      </c>
      <c r="CB422" s="70">
        <v>0</v>
      </c>
      <c r="CC422" s="70">
        <v>0</v>
      </c>
      <c r="CD422" s="70">
        <v>0</v>
      </c>
    </row>
    <row r="423" spans="1:82">
      <c r="A423" s="70" t="s">
        <v>2138</v>
      </c>
      <c r="B423" s="70">
        <v>271</v>
      </c>
      <c r="C423" s="70">
        <v>16</v>
      </c>
      <c r="D423" s="70">
        <v>16</v>
      </c>
      <c r="E423" s="70">
        <v>2019</v>
      </c>
      <c r="F423" s="70" t="s">
        <v>158</v>
      </c>
      <c r="G423" s="70" t="s">
        <v>2122</v>
      </c>
      <c r="H423" s="70" t="s">
        <v>2123</v>
      </c>
      <c r="I423" s="148"/>
      <c r="J423" s="71">
        <v>228.68855869495121</v>
      </c>
      <c r="K423" s="71">
        <v>7.6507751220934939</v>
      </c>
      <c r="L423" s="71">
        <v>26.503867296783699</v>
      </c>
      <c r="M423" s="71">
        <v>143.71442376110485</v>
      </c>
      <c r="N423" s="71">
        <v>120.64302892125738</v>
      </c>
      <c r="O423" s="71">
        <v>119.76034237982444</v>
      </c>
      <c r="P423" s="71">
        <v>111.29620614479128</v>
      </c>
      <c r="Q423" s="71">
        <v>7.8166483789766001</v>
      </c>
      <c r="R423" s="71">
        <v>16.572217332654226</v>
      </c>
      <c r="S423" s="71">
        <v>16.012112434242496</v>
      </c>
      <c r="T423" s="72"/>
      <c r="U423" s="71">
        <v>27532245</v>
      </c>
      <c r="V423" s="71">
        <v>4276</v>
      </c>
      <c r="W423" s="71">
        <v>760</v>
      </c>
      <c r="X423" s="71">
        <v>42128</v>
      </c>
      <c r="Y423" s="71">
        <v>56420</v>
      </c>
      <c r="Z423" s="71">
        <v>74978</v>
      </c>
      <c r="AA423" s="71">
        <v>23110</v>
      </c>
      <c r="AB423" s="71">
        <v>126667</v>
      </c>
      <c r="AC423" s="71">
        <v>2922312</v>
      </c>
      <c r="AD423" s="71">
        <v>16.0121124342425</v>
      </c>
      <c r="AE423" s="72"/>
      <c r="AF423" s="71">
        <v>322647468.45720983</v>
      </c>
      <c r="AG423" s="71">
        <v>6111101.6725779576</v>
      </c>
      <c r="AH423" s="71">
        <v>6986410.3117155721</v>
      </c>
      <c r="AI423" s="71">
        <v>234331017.6599257</v>
      </c>
      <c r="AJ423" s="71">
        <v>258155144.65375629</v>
      </c>
      <c r="AK423" s="71">
        <v>0</v>
      </c>
      <c r="AL423" s="71">
        <v>0</v>
      </c>
      <c r="AM423" s="71">
        <v>17251091.851334527</v>
      </c>
      <c r="AN423" s="71">
        <v>0</v>
      </c>
      <c r="AO423" s="71">
        <v>0</v>
      </c>
      <c r="AP423" s="71">
        <v>845482234.60651982</v>
      </c>
      <c r="AQ423" s="72"/>
      <c r="AR423" s="71">
        <v>4160</v>
      </c>
      <c r="AS423" s="71">
        <v>1273</v>
      </c>
      <c r="AT423" s="71">
        <v>0</v>
      </c>
      <c r="AU423" s="71">
        <v>1</v>
      </c>
      <c r="AV423" s="71">
        <v>0</v>
      </c>
      <c r="AW423" s="71">
        <v>3</v>
      </c>
      <c r="AX423" s="71"/>
      <c r="AY423" s="72"/>
      <c r="AZ423" s="71">
        <v>21172.47999999997</v>
      </c>
      <c r="BA423" s="71">
        <v>55372.700000000092</v>
      </c>
      <c r="BB423" s="71">
        <v>0</v>
      </c>
      <c r="BC423" s="71">
        <v>657</v>
      </c>
      <c r="BD423" s="71">
        <v>0</v>
      </c>
      <c r="BE423" s="71">
        <v>7990.6880000000001</v>
      </c>
      <c r="BF423" s="71"/>
      <c r="BG423" s="72"/>
      <c r="BH423" s="71">
        <v>0</v>
      </c>
      <c r="BI423" s="71">
        <v>0</v>
      </c>
      <c r="BJ423" s="71">
        <v>828.34199999999998</v>
      </c>
      <c r="BK423" s="71">
        <v>0</v>
      </c>
      <c r="BL423" s="71">
        <v>24.596</v>
      </c>
      <c r="BM423" s="71">
        <v>0</v>
      </c>
      <c r="BN423" s="72"/>
      <c r="BO423" s="71">
        <v>0</v>
      </c>
      <c r="BP423" s="71">
        <v>0</v>
      </c>
      <c r="BQ423" s="71">
        <v>12</v>
      </c>
      <c r="BR423" s="71">
        <v>0</v>
      </c>
      <c r="BS423" s="71">
        <v>5</v>
      </c>
      <c r="BT423" s="71">
        <v>0</v>
      </c>
      <c r="BU423"/>
      <c r="BV423" s="70">
        <v>827.46600000000001</v>
      </c>
      <c r="BW423" s="70">
        <v>0</v>
      </c>
      <c r="BX423" s="70">
        <v>13.407</v>
      </c>
      <c r="BY423" s="70">
        <v>0</v>
      </c>
      <c r="BZ423" s="70">
        <v>12.065</v>
      </c>
      <c r="CA423" s="70">
        <v>0</v>
      </c>
      <c r="CB423" s="70">
        <v>0</v>
      </c>
      <c r="CC423" s="70">
        <v>0</v>
      </c>
      <c r="CD423" s="70">
        <v>0</v>
      </c>
    </row>
    <row r="424" spans="1:82">
      <c r="A424" s="70" t="s">
        <v>2139</v>
      </c>
      <c r="B424" s="70">
        <v>272</v>
      </c>
      <c r="C424" s="70">
        <v>17</v>
      </c>
      <c r="D424" s="70">
        <v>16</v>
      </c>
      <c r="E424" s="70">
        <v>2020</v>
      </c>
      <c r="F424" s="70" t="s">
        <v>159</v>
      </c>
      <c r="G424" s="70" t="s">
        <v>2122</v>
      </c>
      <c r="H424" s="70" t="s">
        <v>2123</v>
      </c>
      <c r="I424" s="148"/>
      <c r="J424" s="71">
        <v>223.62359746356231</v>
      </c>
      <c r="K424" s="71">
        <v>7.6673695317188804</v>
      </c>
      <c r="L424" s="71">
        <v>27.839117429783784</v>
      </c>
      <c r="M424" s="71">
        <v>132.60482527350743</v>
      </c>
      <c r="N424" s="71">
        <v>127.53955454838371</v>
      </c>
      <c r="O424" s="71">
        <v>105.23766702722631</v>
      </c>
      <c r="P424" s="71">
        <v>105.02311165127722</v>
      </c>
      <c r="Q424" s="71">
        <v>7.39780196486248</v>
      </c>
      <c r="R424" s="71">
        <v>16.121102062051154</v>
      </c>
      <c r="S424" s="71">
        <v>14.977892600282241</v>
      </c>
      <c r="T424" s="72"/>
      <c r="U424" s="71">
        <v>26937059</v>
      </c>
      <c r="V424" s="71">
        <v>3932</v>
      </c>
      <c r="W424" s="71">
        <v>897</v>
      </c>
      <c r="X424" s="71">
        <v>41084</v>
      </c>
      <c r="Y424" s="71">
        <v>56796</v>
      </c>
      <c r="Z424" s="71">
        <v>75200</v>
      </c>
      <c r="AA424" s="71">
        <v>23179</v>
      </c>
      <c r="AB424" s="71">
        <v>125470</v>
      </c>
      <c r="AC424" s="71">
        <v>2857783.9999999995</v>
      </c>
      <c r="AD424" s="71">
        <v>14.977892600282241</v>
      </c>
      <c r="AE424" s="72"/>
      <c r="AF424" s="71">
        <v>310715117.89486289</v>
      </c>
      <c r="AG424" s="71">
        <v>5638423.3412900092</v>
      </c>
      <c r="AH424" s="71">
        <v>8538411.5620506443</v>
      </c>
      <c r="AI424" s="71">
        <v>210765163.51159331</v>
      </c>
      <c r="AJ424" s="71">
        <v>282425778.62246519</v>
      </c>
      <c r="AK424" s="71"/>
      <c r="AL424" s="71"/>
      <c r="AM424" s="71">
        <v>16375229.000774737</v>
      </c>
      <c r="AN424" s="71"/>
      <c r="AO424" s="71"/>
      <c r="AP424" s="71">
        <v>834458123.93303668</v>
      </c>
      <c r="AQ424" s="72"/>
      <c r="AR424" s="71">
        <v>4381</v>
      </c>
      <c r="AS424" s="71">
        <v>1309</v>
      </c>
      <c r="AT424" s="71">
        <v>0</v>
      </c>
      <c r="AU424" s="71">
        <v>1</v>
      </c>
      <c r="AV424" s="71">
        <v>0</v>
      </c>
      <c r="AW424" s="71">
        <v>3</v>
      </c>
      <c r="AX424" s="71"/>
      <c r="AY424" s="72"/>
      <c r="AZ424" s="71">
        <v>22572.649999999921</v>
      </c>
      <c r="BA424" s="71">
        <v>58528.300000000047</v>
      </c>
      <c r="BB424" s="71">
        <v>0</v>
      </c>
      <c r="BC424" s="71">
        <v>657</v>
      </c>
      <c r="BD424" s="71">
        <v>0</v>
      </c>
      <c r="BE424" s="71">
        <v>7990.6880000000001</v>
      </c>
      <c r="BF424" s="71"/>
      <c r="BG424" s="72"/>
      <c r="BH424" s="71">
        <v>0</v>
      </c>
      <c r="BI424" s="71">
        <v>0</v>
      </c>
      <c r="BJ424" s="71">
        <v>782.36</v>
      </c>
      <c r="BK424" s="71">
        <v>0</v>
      </c>
      <c r="BL424" s="71">
        <v>24.477</v>
      </c>
      <c r="BM424" s="71">
        <v>0</v>
      </c>
      <c r="BN424" s="72"/>
      <c r="BO424" s="71">
        <v>0</v>
      </c>
      <c r="BP424" s="71">
        <v>0</v>
      </c>
      <c r="BQ424" s="71">
        <v>12</v>
      </c>
      <c r="BR424" s="71">
        <v>0</v>
      </c>
      <c r="BS424" s="71">
        <v>5</v>
      </c>
      <c r="BT424" s="71">
        <v>0</v>
      </c>
      <c r="BU424"/>
      <c r="BV424" s="70">
        <v>782.73</v>
      </c>
      <c r="BW424" s="70">
        <v>0</v>
      </c>
      <c r="BX424" s="70">
        <v>12.534000000000001</v>
      </c>
      <c r="BY424" s="70">
        <v>0</v>
      </c>
      <c r="BZ424" s="70">
        <v>11.573</v>
      </c>
      <c r="CA424" s="70">
        <v>0</v>
      </c>
      <c r="CB424" s="70">
        <v>0</v>
      </c>
      <c r="CC424" s="70">
        <v>0</v>
      </c>
      <c r="CD424" s="70">
        <v>0</v>
      </c>
    </row>
    <row r="425" spans="1:82">
      <c r="A425" s="70" t="s">
        <v>2140</v>
      </c>
      <c r="B425" s="70">
        <v>272</v>
      </c>
      <c r="C425" s="70">
        <v>18</v>
      </c>
      <c r="D425" s="70">
        <v>16</v>
      </c>
      <c r="E425" s="70">
        <v>2021</v>
      </c>
      <c r="F425" s="70" t="s">
        <v>160</v>
      </c>
      <c r="G425" s="1064" t="s">
        <v>2122</v>
      </c>
      <c r="H425" s="70" t="s">
        <v>2123</v>
      </c>
      <c r="I425" s="148"/>
      <c r="J425" s="71">
        <v>185.37448131796444</v>
      </c>
      <c r="K425" s="71">
        <v>7.8492395074494059</v>
      </c>
      <c r="L425" s="71">
        <v>24.872032622235334</v>
      </c>
      <c r="M425" s="71">
        <v>122.56334660956304</v>
      </c>
      <c r="N425" s="71">
        <v>103.93379476174019</v>
      </c>
      <c r="O425" s="71">
        <v>101.91206973723038</v>
      </c>
      <c r="P425" s="71">
        <v>108.04762004255464</v>
      </c>
      <c r="Q425" s="71">
        <v>7.2389503493489098</v>
      </c>
      <c r="R425" s="71">
        <v>8.5546194916652532</v>
      </c>
      <c r="S425" s="71">
        <v>15.766125845016701</v>
      </c>
      <c r="T425" s="72"/>
      <c r="U425" s="71">
        <v>28534164</v>
      </c>
      <c r="V425" s="71">
        <v>3932</v>
      </c>
      <c r="W425" s="71">
        <v>897</v>
      </c>
      <c r="X425" s="71">
        <v>41084</v>
      </c>
      <c r="Y425" s="71">
        <v>56807</v>
      </c>
      <c r="Z425" s="71">
        <v>74983</v>
      </c>
      <c r="AA425" s="71">
        <v>23253</v>
      </c>
      <c r="AB425" s="71">
        <v>123982</v>
      </c>
      <c r="AC425" s="71">
        <v>1471158.9999999995</v>
      </c>
      <c r="AD425" s="71">
        <v>15.766125845016701</v>
      </c>
      <c r="AE425" s="72"/>
      <c r="AF425" s="71">
        <v>286913439.78593212</v>
      </c>
      <c r="AG425" s="71">
        <v>6035517.5610398054</v>
      </c>
      <c r="AH425" s="71">
        <v>7899401.2964966502</v>
      </c>
      <c r="AI425" s="71">
        <v>233659007.89728171</v>
      </c>
      <c r="AJ425" s="71">
        <v>263193044.699884</v>
      </c>
      <c r="AK425" s="71">
        <v>0</v>
      </c>
      <c r="AL425" s="71">
        <v>0</v>
      </c>
      <c r="AM425" s="71">
        <v>16274359.338187022</v>
      </c>
      <c r="AN425" s="71">
        <v>0</v>
      </c>
      <c r="AO425" s="71">
        <v>0</v>
      </c>
      <c r="AP425" s="71">
        <v>813974770.57882118</v>
      </c>
      <c r="AQ425" s="72"/>
      <c r="AR425" s="71">
        <v>4609</v>
      </c>
      <c r="AS425" s="71">
        <v>1318</v>
      </c>
      <c r="AT425" s="71">
        <v>0</v>
      </c>
      <c r="AU425" s="71">
        <v>1</v>
      </c>
      <c r="AV425" s="71">
        <v>0</v>
      </c>
      <c r="AW425" s="71">
        <v>3</v>
      </c>
      <c r="AX425" s="71"/>
      <c r="AY425" s="72"/>
      <c r="AZ425" s="71">
        <v>23983.449999999892</v>
      </c>
      <c r="BA425" s="71">
        <v>59527.600000000049</v>
      </c>
      <c r="BB425" s="71">
        <v>0</v>
      </c>
      <c r="BC425" s="71">
        <v>657</v>
      </c>
      <c r="BD425" s="71">
        <v>0</v>
      </c>
      <c r="BE425" s="71">
        <v>7993.9539999999997</v>
      </c>
      <c r="BF425" s="71"/>
      <c r="BG425" s="72"/>
      <c r="BH425" s="71">
        <v>0</v>
      </c>
      <c r="BI425" s="71">
        <v>0</v>
      </c>
      <c r="BJ425" s="71">
        <v>861.57600000000002</v>
      </c>
      <c r="BK425" s="71">
        <v>0</v>
      </c>
      <c r="BL425" s="71">
        <v>25.698</v>
      </c>
      <c r="BM425" s="71">
        <v>0</v>
      </c>
      <c r="BN425" s="72"/>
      <c r="BO425" s="71">
        <v>0</v>
      </c>
      <c r="BP425" s="71">
        <v>0</v>
      </c>
      <c r="BQ425" s="71">
        <v>13</v>
      </c>
      <c r="BR425" s="71">
        <v>0</v>
      </c>
      <c r="BS425" s="71">
        <v>5</v>
      </c>
      <c r="BT425" s="71">
        <v>0</v>
      </c>
      <c r="BU425"/>
      <c r="BV425" s="70">
        <v>860.45</v>
      </c>
      <c r="BW425" s="70">
        <v>1.792</v>
      </c>
      <c r="BX425" s="70">
        <v>13.250999999999999</v>
      </c>
      <c r="BY425" s="70">
        <v>0</v>
      </c>
      <c r="BZ425" s="70">
        <v>11.781000000000001</v>
      </c>
      <c r="CA425" s="70">
        <v>0</v>
      </c>
      <c r="CB425" s="70">
        <v>0</v>
      </c>
      <c r="CC425" s="70">
        <v>0</v>
      </c>
      <c r="CD425" s="70">
        <v>0</v>
      </c>
    </row>
    <row r="426" spans="1:82">
      <c r="A426" s="70" t="s">
        <v>2141</v>
      </c>
      <c r="B426" s="70">
        <v>272</v>
      </c>
      <c r="C426" s="70">
        <v>19</v>
      </c>
      <c r="D426" s="70">
        <v>16</v>
      </c>
      <c r="E426" s="70">
        <v>2022</v>
      </c>
      <c r="F426" s="70" t="s">
        <v>161</v>
      </c>
      <c r="G426" s="1064" t="s">
        <v>2122</v>
      </c>
      <c r="H426" s="70" t="s">
        <v>2123</v>
      </c>
      <c r="I426" s="148"/>
      <c r="J426" s="71">
        <v>201.94201373308621</v>
      </c>
      <c r="K426" s="71">
        <v>8.028764400550811</v>
      </c>
      <c r="L426" s="71">
        <v>22.235718249653377</v>
      </c>
      <c r="M426" s="71">
        <v>132.82474510166844</v>
      </c>
      <c r="N426" s="71">
        <v>143.07445473161971</v>
      </c>
      <c r="O426" s="71">
        <v>107.08773199124053</v>
      </c>
      <c r="P426" s="71">
        <v>106.78679927416859</v>
      </c>
      <c r="Q426" s="71">
        <v>7.2189144374312075</v>
      </c>
      <c r="R426" s="71">
        <v>12.273159348569203</v>
      </c>
      <c r="S426" s="71">
        <v>14.95823106688306</v>
      </c>
      <c r="T426" s="72"/>
      <c r="U426" s="71">
        <v>30345794</v>
      </c>
      <c r="V426" s="71">
        <v>3932</v>
      </c>
      <c r="W426" s="71">
        <v>897</v>
      </c>
      <c r="X426" s="71">
        <v>41084</v>
      </c>
      <c r="Y426" s="71">
        <v>57395</v>
      </c>
      <c r="Z426" s="71">
        <v>74860</v>
      </c>
      <c r="AA426" s="71">
        <v>23332</v>
      </c>
      <c r="AB426" s="71">
        <v>122625</v>
      </c>
      <c r="AC426" s="71">
        <v>2137153.9999999995</v>
      </c>
      <c r="AD426" s="71">
        <v>14.95823106688306</v>
      </c>
      <c r="AE426" s="72"/>
      <c r="AF426" s="71">
        <v>258068469.02076104</v>
      </c>
      <c r="AG426" s="71">
        <v>6152434.1351839751</v>
      </c>
      <c r="AH426" s="71">
        <v>7915184.6751757637</v>
      </c>
      <c r="AI426" s="71">
        <v>219244646.37841842</v>
      </c>
      <c r="AJ426" s="71">
        <v>280884908.48787111</v>
      </c>
      <c r="AK426" s="71">
        <v>0</v>
      </c>
      <c r="AL426" s="71">
        <v>0</v>
      </c>
      <c r="AM426" s="71">
        <v>15834234.476672545</v>
      </c>
      <c r="AN426" s="71">
        <v>0</v>
      </c>
      <c r="AO426" s="71">
        <v>0</v>
      </c>
      <c r="AP426" s="71">
        <v>788099877.17408288</v>
      </c>
      <c r="AQ426" s="72"/>
      <c r="AR426" s="71">
        <v>4920</v>
      </c>
      <c r="AS426" s="71">
        <v>1327</v>
      </c>
      <c r="AT426" s="71">
        <v>0</v>
      </c>
      <c r="AU426" s="71">
        <v>1</v>
      </c>
      <c r="AV426" s="71">
        <v>0</v>
      </c>
      <c r="AW426" s="71">
        <v>4</v>
      </c>
      <c r="AX426" s="71"/>
      <c r="AY426" s="72"/>
      <c r="AZ426" s="71">
        <v>26019.179999999847</v>
      </c>
      <c r="BA426" s="71">
        <v>59950.000000000044</v>
      </c>
      <c r="BB426" s="71">
        <v>0</v>
      </c>
      <c r="BC426" s="71">
        <v>657</v>
      </c>
      <c r="BD426" s="71">
        <v>0</v>
      </c>
      <c r="BE426" s="71">
        <v>9743.9539999999997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2142</v>
      </c>
      <c r="B427" s="70">
        <v>272</v>
      </c>
      <c r="C427" s="70">
        <v>20</v>
      </c>
      <c r="D427" s="70">
        <v>16</v>
      </c>
      <c r="E427" s="70">
        <v>2023</v>
      </c>
      <c r="F427" s="70" t="s">
        <v>1539</v>
      </c>
      <c r="G427" s="70" t="s">
        <v>2122</v>
      </c>
      <c r="H427" s="70" t="s">
        <v>2123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5163</v>
      </c>
      <c r="AS427" s="71">
        <v>1332</v>
      </c>
      <c r="AT427" s="71">
        <v>0</v>
      </c>
      <c r="AU427" s="71">
        <v>3</v>
      </c>
      <c r="AV427" s="71">
        <v>0</v>
      </c>
      <c r="AW427" s="71">
        <v>4</v>
      </c>
      <c r="AX427" s="71"/>
      <c r="AY427" s="72"/>
      <c r="AZ427" s="71">
        <v>27557.289999999884</v>
      </c>
      <c r="BA427" s="71">
        <v>60715.600000000035</v>
      </c>
      <c r="BB427" s="71">
        <v>0</v>
      </c>
      <c r="BC427" s="71">
        <v>25519.199999999997</v>
      </c>
      <c r="BD427" s="71">
        <v>0</v>
      </c>
      <c r="BE427" s="71">
        <v>10041.507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2143</v>
      </c>
      <c r="B428" s="70">
        <v>272</v>
      </c>
      <c r="C428" s="70">
        <v>21</v>
      </c>
      <c r="D428" s="70">
        <v>16</v>
      </c>
      <c r="E428" s="70">
        <v>2024</v>
      </c>
      <c r="F428" s="70" t="s">
        <v>1558</v>
      </c>
      <c r="G428" s="70" t="s">
        <v>2122</v>
      </c>
      <c r="H428" s="70" t="s">
        <v>2123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2144</v>
      </c>
      <c r="B429" s="70">
        <v>290</v>
      </c>
      <c r="C429" s="70">
        <v>1</v>
      </c>
      <c r="D429" s="70">
        <v>18</v>
      </c>
      <c r="E429" s="70">
        <v>1990</v>
      </c>
      <c r="F429" s="70" t="s">
        <v>787</v>
      </c>
      <c r="G429" s="70" t="s">
        <v>2145</v>
      </c>
      <c r="H429" s="70" t="s">
        <v>2146</v>
      </c>
      <c r="I429" s="148"/>
      <c r="J429" s="71">
        <v>629.98634402854032</v>
      </c>
      <c r="K429" s="71">
        <v>17.742830752001499</v>
      </c>
      <c r="L429" s="71">
        <v>9.8096634162763792</v>
      </c>
      <c r="M429" s="71">
        <v>139.93443786200049</v>
      </c>
      <c r="N429" s="71">
        <v>144.80774219244779</v>
      </c>
      <c r="O429" s="71">
        <v>114.1445787083741</v>
      </c>
      <c r="P429" s="71">
        <v>123.5693129909496</v>
      </c>
      <c r="Q429" s="71">
        <v>8.5176657486034593</v>
      </c>
      <c r="R429" s="71">
        <v>0.9325134039948143</v>
      </c>
      <c r="S429" s="71">
        <v>9.1078624923208409</v>
      </c>
      <c r="T429" s="72"/>
      <c r="U429" s="71">
        <v>37892626</v>
      </c>
      <c r="V429" s="71">
        <v>4753</v>
      </c>
      <c r="W429" s="71">
        <v>96</v>
      </c>
      <c r="X429" s="71">
        <v>42762</v>
      </c>
      <c r="Y429" s="71">
        <v>42585</v>
      </c>
      <c r="Z429" s="71">
        <v>46949</v>
      </c>
      <c r="AA429" s="71">
        <v>30004</v>
      </c>
      <c r="AB429" s="71">
        <v>138298</v>
      </c>
      <c r="AC429" s="71">
        <v>161513</v>
      </c>
      <c r="AD429" s="71">
        <v>9.1078624923208409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2147</v>
      </c>
      <c r="B430" s="70">
        <v>291</v>
      </c>
      <c r="C430" s="70">
        <v>2</v>
      </c>
      <c r="D430" s="70">
        <v>18</v>
      </c>
      <c r="E430" s="70">
        <v>2005</v>
      </c>
      <c r="F430" s="70" t="s">
        <v>789</v>
      </c>
      <c r="G430" s="70" t="s">
        <v>2145</v>
      </c>
      <c r="H430" s="70" t="s">
        <v>2146</v>
      </c>
      <c r="I430" s="148"/>
      <c r="J430" s="71">
        <v>389.13099826593441</v>
      </c>
      <c r="K430" s="71">
        <v>11.96847784491186</v>
      </c>
      <c r="L430" s="71">
        <v>12.10464964607598</v>
      </c>
      <c r="M430" s="71">
        <v>213.98696340816929</v>
      </c>
      <c r="N430" s="71">
        <v>212.01338098272319</v>
      </c>
      <c r="O430" s="71">
        <v>162.14601706008759</v>
      </c>
      <c r="P430" s="71">
        <v>110.75128510094569</v>
      </c>
      <c r="Q430" s="71">
        <v>7.9844806319920103</v>
      </c>
      <c r="R430" s="71">
        <v>0.66505948909037049</v>
      </c>
      <c r="S430" s="71">
        <v>9.1060424972824894</v>
      </c>
      <c r="T430" s="72"/>
      <c r="U430" s="71">
        <v>29489898</v>
      </c>
      <c r="V430" s="71">
        <v>4121</v>
      </c>
      <c r="W430" s="71">
        <v>134</v>
      </c>
      <c r="X430" s="71">
        <v>36254</v>
      </c>
      <c r="Y430" s="71">
        <v>51110</v>
      </c>
      <c r="Z430" s="71">
        <v>77176</v>
      </c>
      <c r="AA430" s="71">
        <v>22024</v>
      </c>
      <c r="AB430" s="71">
        <v>135527</v>
      </c>
      <c r="AC430" s="71">
        <v>117602</v>
      </c>
      <c r="AD430" s="71">
        <v>9.1060424972824894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2148</v>
      </c>
      <c r="B431" s="70">
        <v>292</v>
      </c>
      <c r="C431" s="70">
        <v>3</v>
      </c>
      <c r="D431" s="70">
        <v>18</v>
      </c>
      <c r="E431" s="70">
        <v>2006</v>
      </c>
      <c r="F431" s="70" t="s">
        <v>790</v>
      </c>
      <c r="G431" s="70" t="s">
        <v>2145</v>
      </c>
      <c r="H431" s="70" t="s">
        <v>2146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2149</v>
      </c>
      <c r="B432" s="70">
        <v>293</v>
      </c>
      <c r="C432" s="70">
        <v>4</v>
      </c>
      <c r="D432" s="70">
        <v>18</v>
      </c>
      <c r="E432" s="70">
        <v>2007</v>
      </c>
      <c r="F432" s="70" t="s">
        <v>791</v>
      </c>
      <c r="G432" s="70" t="s">
        <v>2145</v>
      </c>
      <c r="H432" s="70" t="s">
        <v>2146</v>
      </c>
      <c r="I432" s="148"/>
      <c r="J432" s="71">
        <v>397.43599565619962</v>
      </c>
      <c r="K432" s="71">
        <v>10.22300237786996</v>
      </c>
      <c r="L432" s="71">
        <v>16.183131195827489</v>
      </c>
      <c r="M432" s="71">
        <v>211.9883675670248</v>
      </c>
      <c r="N432" s="71">
        <v>212.90958746232519</v>
      </c>
      <c r="O432" s="71">
        <v>157.02378589190241</v>
      </c>
      <c r="P432" s="71">
        <v>108.9727400976753</v>
      </c>
      <c r="Q432" s="71">
        <v>8.3427502703765004</v>
      </c>
      <c r="R432" s="71">
        <v>0.69728928571814131</v>
      </c>
      <c r="S432" s="71">
        <v>7.0434109248721626</v>
      </c>
      <c r="T432" s="72"/>
      <c r="U432" s="71">
        <v>35538392</v>
      </c>
      <c r="V432" s="71">
        <v>3818</v>
      </c>
      <c r="W432" s="71">
        <v>209</v>
      </c>
      <c r="X432" s="71">
        <v>44241</v>
      </c>
      <c r="Y432" s="71">
        <v>51837</v>
      </c>
      <c r="Z432" s="71">
        <v>77694</v>
      </c>
      <c r="AA432" s="71">
        <v>21340</v>
      </c>
      <c r="AB432" s="71">
        <v>134120</v>
      </c>
      <c r="AC432" s="71">
        <v>126839</v>
      </c>
      <c r="AD432" s="71">
        <v>7.0434109248721626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2150</v>
      </c>
      <c r="B433" s="70">
        <v>294</v>
      </c>
      <c r="C433" s="70">
        <v>5</v>
      </c>
      <c r="D433" s="70">
        <v>18</v>
      </c>
      <c r="E433" s="70">
        <v>2008</v>
      </c>
      <c r="F433" s="70" t="s">
        <v>792</v>
      </c>
      <c r="G433" s="70" t="s">
        <v>2145</v>
      </c>
      <c r="H433" s="70" t="s">
        <v>2146</v>
      </c>
      <c r="I433" s="148"/>
      <c r="J433" s="71">
        <v>367.11968996407421</v>
      </c>
      <c r="K433" s="71">
        <v>7.7092099465866823</v>
      </c>
      <c r="L433" s="71">
        <v>13.839642518914561</v>
      </c>
      <c r="M433" s="71">
        <v>223.79082178970791</v>
      </c>
      <c r="N433" s="71">
        <v>186.18459030573339</v>
      </c>
      <c r="O433" s="71">
        <v>152.36521340481411</v>
      </c>
      <c r="P433" s="71">
        <v>106.28290658661921</v>
      </c>
      <c r="Q433" s="71">
        <v>8.1725007725574592</v>
      </c>
      <c r="R433" s="71">
        <v>4.4305979928297443</v>
      </c>
      <c r="S433" s="71">
        <v>11.97526628697741</v>
      </c>
      <c r="T433" s="72"/>
      <c r="U433" s="71">
        <v>34940048</v>
      </c>
      <c r="V433" s="71">
        <v>3818</v>
      </c>
      <c r="W433" s="71">
        <v>209</v>
      </c>
      <c r="X433" s="71">
        <v>44241</v>
      </c>
      <c r="Y433" s="71">
        <v>52234</v>
      </c>
      <c r="Z433" s="71">
        <v>78035</v>
      </c>
      <c r="AA433" s="71">
        <v>20837</v>
      </c>
      <c r="AB433" s="71">
        <v>133544</v>
      </c>
      <c r="AC433" s="71">
        <v>836879</v>
      </c>
      <c r="AD433" s="71">
        <v>11.97526628697741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2151</v>
      </c>
      <c r="B434" s="70">
        <v>295</v>
      </c>
      <c r="C434" s="70">
        <v>6</v>
      </c>
      <c r="D434" s="70">
        <v>18</v>
      </c>
      <c r="E434" s="70">
        <v>2009</v>
      </c>
      <c r="F434" s="70" t="s">
        <v>176</v>
      </c>
      <c r="G434" s="70" t="s">
        <v>2145</v>
      </c>
      <c r="H434" s="70" t="s">
        <v>2146</v>
      </c>
      <c r="I434" s="148"/>
      <c r="J434" s="71">
        <v>314.15554147556452</v>
      </c>
      <c r="K434" s="71">
        <v>8.3609763468655842</v>
      </c>
      <c r="L434" s="71">
        <v>13.45495165554005</v>
      </c>
      <c r="M434" s="71">
        <v>232.30176167610401</v>
      </c>
      <c r="N434" s="71">
        <v>193.4297912539046</v>
      </c>
      <c r="O434" s="71">
        <v>155.2862656272915</v>
      </c>
      <c r="P434" s="71">
        <v>100.8298638898229</v>
      </c>
      <c r="Q434" s="71">
        <v>7.74970103577553</v>
      </c>
      <c r="R434" s="71">
        <v>0.28725210994852718</v>
      </c>
      <c r="S434" s="71">
        <v>10.189773710925721</v>
      </c>
      <c r="T434" s="72"/>
      <c r="U434" s="71">
        <v>25524258</v>
      </c>
      <c r="V434" s="71">
        <v>4016</v>
      </c>
      <c r="W434" s="71">
        <v>253</v>
      </c>
      <c r="X434" s="71">
        <v>48115</v>
      </c>
      <c r="Y434" s="71">
        <v>52539</v>
      </c>
      <c r="Z434" s="71">
        <v>78501</v>
      </c>
      <c r="AA434" s="71">
        <v>20294</v>
      </c>
      <c r="AB434" s="71">
        <v>132934</v>
      </c>
      <c r="AC434" s="71">
        <v>52933</v>
      </c>
      <c r="AD434" s="71">
        <v>10.189773710925721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129.834</v>
      </c>
      <c r="BK434" s="71">
        <v>0</v>
      </c>
      <c r="BL434" s="71">
        <v>13.826000000000001</v>
      </c>
      <c r="BM434" s="71">
        <v>0</v>
      </c>
      <c r="BN434" s="72"/>
      <c r="BO434" s="71">
        <v>0</v>
      </c>
      <c r="BP434" s="71">
        <v>0</v>
      </c>
      <c r="BQ434" s="71">
        <v>7</v>
      </c>
      <c r="BR434" s="71">
        <v>0</v>
      </c>
      <c r="BS434" s="71">
        <v>3</v>
      </c>
      <c r="BT434" s="71">
        <v>0</v>
      </c>
      <c r="BU434"/>
      <c r="BV434" s="70">
        <v>139.02000000000001</v>
      </c>
      <c r="BW434" s="70">
        <v>4.6399999999999997</v>
      </c>
      <c r="BX434" s="70">
        <v>0</v>
      </c>
      <c r="BY434" s="70">
        <v>0</v>
      </c>
      <c r="BZ434" s="70">
        <v>0</v>
      </c>
      <c r="CA434" s="70">
        <v>0</v>
      </c>
      <c r="CB434" s="70">
        <v>0</v>
      </c>
      <c r="CC434" s="70">
        <v>0</v>
      </c>
      <c r="CD434" s="70">
        <v>0</v>
      </c>
    </row>
    <row r="435" spans="1:82">
      <c r="A435" s="70" t="s">
        <v>2152</v>
      </c>
      <c r="B435" s="70">
        <v>296</v>
      </c>
      <c r="C435" s="70">
        <v>7</v>
      </c>
      <c r="D435" s="70">
        <v>18</v>
      </c>
      <c r="E435" s="70">
        <v>2010</v>
      </c>
      <c r="F435" s="70" t="s">
        <v>177</v>
      </c>
      <c r="G435" s="70" t="s">
        <v>2145</v>
      </c>
      <c r="H435" s="70" t="s">
        <v>2146</v>
      </c>
      <c r="I435" s="148"/>
      <c r="J435" s="71">
        <v>345.74106231703331</v>
      </c>
      <c r="K435" s="71">
        <v>8.741772800898918</v>
      </c>
      <c r="L435" s="71">
        <v>12.4899588385498</v>
      </c>
      <c r="M435" s="71">
        <v>239.79197319574189</v>
      </c>
      <c r="N435" s="71">
        <v>221.04460046183749</v>
      </c>
      <c r="O435" s="71">
        <v>155.22566311415619</v>
      </c>
      <c r="P435" s="71">
        <v>101.2926366862431</v>
      </c>
      <c r="Q435" s="71">
        <v>8.0589119798881992</v>
      </c>
      <c r="R435" s="71">
        <v>1.003197839396051</v>
      </c>
      <c r="S435" s="71">
        <v>16.2051751362314</v>
      </c>
      <c r="T435" s="72"/>
      <c r="U435" s="71">
        <v>28181767</v>
      </c>
      <c r="V435" s="71">
        <v>4016</v>
      </c>
      <c r="W435" s="71">
        <v>253</v>
      </c>
      <c r="X435" s="71">
        <v>48115</v>
      </c>
      <c r="Y435" s="71">
        <v>52853</v>
      </c>
      <c r="Z435" s="71">
        <v>78835</v>
      </c>
      <c r="AA435" s="71">
        <v>19878</v>
      </c>
      <c r="AB435" s="71">
        <v>132463</v>
      </c>
      <c r="AC435" s="71">
        <v>175187</v>
      </c>
      <c r="AD435" s="71">
        <v>16.2051751362314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135.71299999999999</v>
      </c>
      <c r="BK435" s="71">
        <v>0</v>
      </c>
      <c r="BL435" s="71">
        <v>17.263999999999999</v>
      </c>
      <c r="BM435" s="71">
        <v>0</v>
      </c>
      <c r="BN435" s="72"/>
      <c r="BO435" s="71">
        <v>0</v>
      </c>
      <c r="BP435" s="71">
        <v>0</v>
      </c>
      <c r="BQ435" s="71">
        <v>7</v>
      </c>
      <c r="BR435" s="71">
        <v>0</v>
      </c>
      <c r="BS435" s="71">
        <v>4</v>
      </c>
      <c r="BT435" s="71">
        <v>0</v>
      </c>
      <c r="BU435"/>
      <c r="BV435" s="70">
        <v>147.94399999999999</v>
      </c>
      <c r="BW435" s="70">
        <v>5.0330000000000004</v>
      </c>
      <c r="BX435" s="70">
        <v>0</v>
      </c>
      <c r="BY435" s="70">
        <v>0</v>
      </c>
      <c r="BZ435" s="70">
        <v>0</v>
      </c>
      <c r="CA435" s="70">
        <v>0</v>
      </c>
      <c r="CB435" s="70">
        <v>0</v>
      </c>
      <c r="CC435" s="70">
        <v>0</v>
      </c>
      <c r="CD435" s="70">
        <v>0</v>
      </c>
    </row>
    <row r="436" spans="1:82">
      <c r="A436" s="70" t="s">
        <v>2153</v>
      </c>
      <c r="B436" s="70">
        <v>297</v>
      </c>
      <c r="C436" s="70">
        <v>8</v>
      </c>
      <c r="D436" s="70">
        <v>18</v>
      </c>
      <c r="E436" s="70">
        <v>2011</v>
      </c>
      <c r="F436" s="70" t="s">
        <v>178</v>
      </c>
      <c r="G436" s="70" t="s">
        <v>2145</v>
      </c>
      <c r="H436" s="70" t="s">
        <v>2146</v>
      </c>
      <c r="I436" s="148"/>
      <c r="J436" s="71">
        <v>364.23873411980139</v>
      </c>
      <c r="K436" s="71">
        <v>12.067547445819701</v>
      </c>
      <c r="L436" s="71">
        <v>12.42219516910068</v>
      </c>
      <c r="M436" s="71">
        <v>279.27261122075151</v>
      </c>
      <c r="N436" s="71">
        <v>228.68376399882339</v>
      </c>
      <c r="O436" s="71">
        <v>153.61710863254038</v>
      </c>
      <c r="P436" s="71">
        <v>96.836369478702522</v>
      </c>
      <c r="Q436" s="71">
        <v>9.2567728761516399</v>
      </c>
      <c r="R436" s="71">
        <v>0.86190899283412281</v>
      </c>
      <c r="S436" s="71">
        <v>14.44838944293334</v>
      </c>
      <c r="T436" s="72"/>
      <c r="U436" s="71">
        <v>27534892</v>
      </c>
      <c r="V436" s="71">
        <v>4016</v>
      </c>
      <c r="W436" s="71">
        <v>253</v>
      </c>
      <c r="X436" s="71">
        <v>48115</v>
      </c>
      <c r="Y436" s="71">
        <v>53030</v>
      </c>
      <c r="Z436" s="71">
        <v>79713</v>
      </c>
      <c r="AA436" s="71">
        <v>19569</v>
      </c>
      <c r="AB436" s="71">
        <v>131906</v>
      </c>
      <c r="AC436" s="71">
        <v>150265</v>
      </c>
      <c r="AD436" s="71">
        <v>14.44838944293334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137.07499999999999</v>
      </c>
      <c r="BK436" s="71">
        <v>0</v>
      </c>
      <c r="BL436" s="71">
        <v>41.771999999999998</v>
      </c>
      <c r="BM436" s="71">
        <v>0</v>
      </c>
      <c r="BN436" s="72"/>
      <c r="BO436" s="71">
        <v>0</v>
      </c>
      <c r="BP436" s="71">
        <v>0</v>
      </c>
      <c r="BQ436" s="71">
        <v>7</v>
      </c>
      <c r="BR436" s="71">
        <v>0</v>
      </c>
      <c r="BS436" s="71">
        <v>5</v>
      </c>
      <c r="BT436" s="71">
        <v>0</v>
      </c>
      <c r="BU436"/>
      <c r="BV436" s="70">
        <v>145.928</v>
      </c>
      <c r="BW436" s="70">
        <v>5.7220000000000004</v>
      </c>
      <c r="BX436" s="70">
        <v>27.196999999999999</v>
      </c>
      <c r="BY436" s="70">
        <v>0</v>
      </c>
      <c r="BZ436" s="70">
        <v>0</v>
      </c>
      <c r="CA436" s="70">
        <v>0</v>
      </c>
      <c r="CB436" s="70">
        <v>0</v>
      </c>
      <c r="CC436" s="70">
        <v>0</v>
      </c>
      <c r="CD436" s="70">
        <v>0</v>
      </c>
    </row>
    <row r="437" spans="1:82">
      <c r="A437" s="70" t="s">
        <v>2154</v>
      </c>
      <c r="B437" s="70">
        <v>298</v>
      </c>
      <c r="C437" s="70">
        <v>9</v>
      </c>
      <c r="D437" s="70">
        <v>18</v>
      </c>
      <c r="E437" s="70">
        <v>2012</v>
      </c>
      <c r="F437" s="70" t="s">
        <v>179</v>
      </c>
      <c r="G437" s="70" t="s">
        <v>2145</v>
      </c>
      <c r="H437" s="70" t="s">
        <v>2146</v>
      </c>
      <c r="I437" s="148"/>
      <c r="J437" s="71">
        <v>451.09437857029758</v>
      </c>
      <c r="K437" s="71">
        <v>11.268227081979511</v>
      </c>
      <c r="L437" s="71">
        <v>12.60520092127652</v>
      </c>
      <c r="M437" s="71">
        <v>263.72217726248653</v>
      </c>
      <c r="N437" s="71">
        <v>218.75047790108829</v>
      </c>
      <c r="O437" s="71">
        <v>153.42161223183348</v>
      </c>
      <c r="P437" s="71">
        <v>95.282213538563894</v>
      </c>
      <c r="Q437" s="71">
        <v>10.0688865892247</v>
      </c>
      <c r="R437" s="71">
        <v>0.95201973108458393</v>
      </c>
      <c r="S437" s="71">
        <v>13.074922635549269</v>
      </c>
      <c r="T437" s="72"/>
      <c r="U437" s="71">
        <v>35864719</v>
      </c>
      <c r="V437" s="71">
        <v>4016</v>
      </c>
      <c r="W437" s="71">
        <v>253</v>
      </c>
      <c r="X437" s="71">
        <v>48115</v>
      </c>
      <c r="Y437" s="71">
        <v>54027</v>
      </c>
      <c r="Z437" s="71">
        <v>80243</v>
      </c>
      <c r="AA437" s="71">
        <v>19146</v>
      </c>
      <c r="AB437" s="71">
        <v>132058</v>
      </c>
      <c r="AC437" s="71">
        <v>161676</v>
      </c>
      <c r="AD437" s="71">
        <v>13.074922635549269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129.72800000000001</v>
      </c>
      <c r="BK437" s="71">
        <v>0</v>
      </c>
      <c r="BL437" s="71">
        <v>46.116</v>
      </c>
      <c r="BM437" s="71">
        <v>0</v>
      </c>
      <c r="BN437" s="72"/>
      <c r="BO437" s="71">
        <v>0</v>
      </c>
      <c r="BP437" s="71">
        <v>0</v>
      </c>
      <c r="BQ437" s="71">
        <v>7</v>
      </c>
      <c r="BR437" s="71">
        <v>0</v>
      </c>
      <c r="BS437" s="71">
        <v>5</v>
      </c>
      <c r="BT437" s="71">
        <v>0</v>
      </c>
      <c r="BU437"/>
      <c r="BV437" s="70">
        <v>148.46600000000001</v>
      </c>
      <c r="BW437" s="70">
        <v>0</v>
      </c>
      <c r="BX437" s="70">
        <v>27.378</v>
      </c>
      <c r="BY437" s="70">
        <v>0</v>
      </c>
      <c r="BZ437" s="70">
        <v>0</v>
      </c>
      <c r="CA437" s="70">
        <v>0</v>
      </c>
      <c r="CB437" s="70">
        <v>0</v>
      </c>
      <c r="CC437" s="70">
        <v>0</v>
      </c>
      <c r="CD437" s="70">
        <v>0</v>
      </c>
    </row>
    <row r="438" spans="1:82">
      <c r="A438" s="70" t="s">
        <v>2155</v>
      </c>
      <c r="B438" s="70">
        <v>299</v>
      </c>
      <c r="C438" s="70">
        <v>10</v>
      </c>
      <c r="D438" s="70">
        <v>18</v>
      </c>
      <c r="E438" s="70">
        <v>2013</v>
      </c>
      <c r="F438" s="70" t="s">
        <v>180</v>
      </c>
      <c r="G438" s="70" t="s">
        <v>2145</v>
      </c>
      <c r="H438" s="70" t="s">
        <v>2146</v>
      </c>
      <c r="I438" s="148"/>
      <c r="J438" s="71">
        <v>445.46717454343809</v>
      </c>
      <c r="K438" s="71">
        <v>9.860094427461453</v>
      </c>
      <c r="L438" s="71">
        <v>11.95734751790147</v>
      </c>
      <c r="M438" s="71">
        <v>265.54490720538791</v>
      </c>
      <c r="N438" s="71">
        <v>224.3705572125142</v>
      </c>
      <c r="O438" s="71">
        <v>148.87948825596024</v>
      </c>
      <c r="P438" s="71">
        <v>94.567234367387059</v>
      </c>
      <c r="Q438" s="71">
        <v>10.185318866382801</v>
      </c>
      <c r="R438" s="71">
        <v>0.67872215538283576</v>
      </c>
      <c r="S438" s="71">
        <v>12.36420231108872</v>
      </c>
      <c r="T438" s="72"/>
      <c r="U438" s="71">
        <v>35541998</v>
      </c>
      <c r="V438" s="71">
        <v>4016</v>
      </c>
      <c r="W438" s="71">
        <v>253</v>
      </c>
      <c r="X438" s="71">
        <v>48115</v>
      </c>
      <c r="Y438" s="71">
        <v>54120</v>
      </c>
      <c r="Z438" s="71">
        <v>81344</v>
      </c>
      <c r="AA438" s="71">
        <v>18931</v>
      </c>
      <c r="AB438" s="71">
        <v>131670</v>
      </c>
      <c r="AC438" s="71">
        <v>112513</v>
      </c>
      <c r="AD438" s="71">
        <v>12.36420231108872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131.80099999999999</v>
      </c>
      <c r="BK438" s="71">
        <v>0</v>
      </c>
      <c r="BL438" s="71">
        <v>45.387999999999998</v>
      </c>
      <c r="BM438" s="71">
        <v>0</v>
      </c>
      <c r="BN438" s="72"/>
      <c r="BO438" s="71">
        <v>0</v>
      </c>
      <c r="BP438" s="71">
        <v>0</v>
      </c>
      <c r="BQ438" s="71">
        <v>7</v>
      </c>
      <c r="BR438" s="71">
        <v>0</v>
      </c>
      <c r="BS438" s="71">
        <v>5</v>
      </c>
      <c r="BT438" s="71">
        <v>0</v>
      </c>
      <c r="BU438"/>
      <c r="BV438" s="70">
        <v>150.25800000000001</v>
      </c>
      <c r="BW438" s="70">
        <v>0</v>
      </c>
      <c r="BX438" s="70">
        <v>26.931000000000001</v>
      </c>
      <c r="BY438" s="70">
        <v>0</v>
      </c>
      <c r="BZ438" s="70">
        <v>0</v>
      </c>
      <c r="CA438" s="70">
        <v>0</v>
      </c>
      <c r="CB438" s="70">
        <v>0</v>
      </c>
      <c r="CC438" s="70">
        <v>0</v>
      </c>
      <c r="CD438" s="70">
        <v>0</v>
      </c>
    </row>
    <row r="439" spans="1:82">
      <c r="A439" s="70" t="s">
        <v>2156</v>
      </c>
      <c r="B439" s="70">
        <v>300</v>
      </c>
      <c r="C439" s="70">
        <v>11</v>
      </c>
      <c r="D439" s="70">
        <v>18</v>
      </c>
      <c r="E439" s="70">
        <v>2014</v>
      </c>
      <c r="F439" s="70" t="s">
        <v>181</v>
      </c>
      <c r="G439" s="70" t="s">
        <v>2145</v>
      </c>
      <c r="H439" s="70" t="s">
        <v>2146</v>
      </c>
      <c r="I439" s="148"/>
      <c r="J439" s="71">
        <v>411.9518133552092</v>
      </c>
      <c r="K439" s="71">
        <v>9.830968768955465</v>
      </c>
      <c r="L439" s="71">
        <v>9.820779555545105</v>
      </c>
      <c r="M439" s="71">
        <v>266.84308017221912</v>
      </c>
      <c r="N439" s="71">
        <v>201.658757999145</v>
      </c>
      <c r="O439" s="71">
        <v>142.04083013314326</v>
      </c>
      <c r="P439" s="71">
        <v>93.928981370278436</v>
      </c>
      <c r="Q439" s="71">
        <v>9.7124617635109605</v>
      </c>
      <c r="R439" s="71">
        <v>0.66212625489365451</v>
      </c>
      <c r="S439" s="71">
        <v>15.993173800921831</v>
      </c>
      <c r="T439" s="72"/>
      <c r="U439" s="71">
        <v>34392252</v>
      </c>
      <c r="V439" s="71">
        <v>3382</v>
      </c>
      <c r="W439" s="71">
        <v>215</v>
      </c>
      <c r="X439" s="71">
        <v>47368</v>
      </c>
      <c r="Y439" s="71">
        <v>54369</v>
      </c>
      <c r="Z439" s="71">
        <v>81738</v>
      </c>
      <c r="AA439" s="71">
        <v>18706</v>
      </c>
      <c r="AB439" s="71">
        <v>130865</v>
      </c>
      <c r="AC439" s="71">
        <v>110107</v>
      </c>
      <c r="AD439" s="71">
        <v>15.993173800921831</v>
      </c>
      <c r="AE439" s="72"/>
      <c r="AF439" s="71"/>
      <c r="AG439" s="71"/>
      <c r="AH439" s="71"/>
      <c r="AI439" s="71"/>
      <c r="AJ439" s="71"/>
      <c r="AK439" s="71"/>
      <c r="AL439" s="71"/>
      <c r="AM439" s="71"/>
      <c r="AN439" s="71"/>
      <c r="AO439" s="71"/>
      <c r="AP439" s="71"/>
      <c r="AQ439" s="72"/>
      <c r="AR439" s="71">
        <v>2938</v>
      </c>
      <c r="AS439" s="71">
        <v>477</v>
      </c>
      <c r="AT439" s="71">
        <v>0</v>
      </c>
      <c r="AU439" s="71">
        <v>0</v>
      </c>
      <c r="AV439" s="71">
        <v>0</v>
      </c>
      <c r="AW439" s="71">
        <v>0</v>
      </c>
      <c r="AX439" s="71"/>
      <c r="AY439" s="72"/>
      <c r="AZ439" s="71">
        <v>12468.8</v>
      </c>
      <c r="BA439" s="71">
        <v>24604.799999999999</v>
      </c>
      <c r="BB439" s="71">
        <v>0</v>
      </c>
      <c r="BC439" s="71">
        <v>0</v>
      </c>
      <c r="BD439" s="71">
        <v>0</v>
      </c>
      <c r="BE439" s="71">
        <v>0</v>
      </c>
      <c r="BF439" s="71"/>
      <c r="BG439" s="72"/>
      <c r="BH439" s="71">
        <v>0</v>
      </c>
      <c r="BI439" s="71">
        <v>0</v>
      </c>
      <c r="BJ439" s="71">
        <v>128.43</v>
      </c>
      <c r="BK439" s="71">
        <v>0</v>
      </c>
      <c r="BL439" s="71">
        <v>43.841999999999999</v>
      </c>
      <c r="BM439" s="71">
        <v>0</v>
      </c>
      <c r="BN439" s="72"/>
      <c r="BO439" s="71">
        <v>0</v>
      </c>
      <c r="BP439" s="71">
        <v>0</v>
      </c>
      <c r="BQ439" s="71">
        <v>7</v>
      </c>
      <c r="BR439" s="71">
        <v>0</v>
      </c>
      <c r="BS439" s="71">
        <v>5</v>
      </c>
      <c r="BT439" s="71">
        <v>0</v>
      </c>
      <c r="BU439"/>
      <c r="BV439" s="70">
        <v>145.73400000000001</v>
      </c>
      <c r="BW439" s="70">
        <v>0</v>
      </c>
      <c r="BX439" s="70">
        <v>26.538</v>
      </c>
      <c r="BY439" s="70">
        <v>0</v>
      </c>
      <c r="BZ439" s="70">
        <v>0</v>
      </c>
      <c r="CA439" s="70">
        <v>0</v>
      </c>
      <c r="CB439" s="70">
        <v>0</v>
      </c>
      <c r="CC439" s="70">
        <v>0</v>
      </c>
      <c r="CD439" s="70">
        <v>0</v>
      </c>
    </row>
    <row r="440" spans="1:82">
      <c r="A440" s="70" t="s">
        <v>2157</v>
      </c>
      <c r="B440" s="70">
        <v>301</v>
      </c>
      <c r="C440" s="70">
        <v>12</v>
      </c>
      <c r="D440" s="70">
        <v>18</v>
      </c>
      <c r="E440" s="70">
        <v>2015</v>
      </c>
      <c r="F440" s="70" t="s">
        <v>182</v>
      </c>
      <c r="G440" s="70" t="s">
        <v>2145</v>
      </c>
      <c r="H440" s="70" t="s">
        <v>2146</v>
      </c>
      <c r="I440" s="148"/>
      <c r="J440" s="71">
        <v>354.34712973590598</v>
      </c>
      <c r="K440" s="71">
        <v>9.3023097993298425</v>
      </c>
      <c r="L440" s="71">
        <v>18.18248327653642</v>
      </c>
      <c r="M440" s="71">
        <v>218.11233570930119</v>
      </c>
      <c r="N440" s="71">
        <v>189.38311087962589</v>
      </c>
      <c r="O440" s="71">
        <v>140.93644441814638</v>
      </c>
      <c r="P440" s="71">
        <v>91.962920496404067</v>
      </c>
      <c r="Q440" s="71">
        <v>9.4278819850562297</v>
      </c>
      <c r="R440" s="71">
        <v>0.57951129453946537</v>
      </c>
      <c r="S440" s="71">
        <v>11.81645363739965</v>
      </c>
      <c r="T440" s="72"/>
      <c r="U440" s="71">
        <v>30833660</v>
      </c>
      <c r="V440" s="71">
        <v>3382</v>
      </c>
      <c r="W440" s="71">
        <v>215</v>
      </c>
      <c r="X440" s="71">
        <v>47368</v>
      </c>
      <c r="Y440" s="71">
        <v>54496</v>
      </c>
      <c r="Z440" s="71">
        <v>81883</v>
      </c>
      <c r="AA440" s="71">
        <v>18300</v>
      </c>
      <c r="AB440" s="71">
        <v>129764</v>
      </c>
      <c r="AC440" s="71">
        <v>99058</v>
      </c>
      <c r="AD440" s="71">
        <v>11.81645363739965</v>
      </c>
      <c r="AE440" s="72"/>
      <c r="AF440" s="71">
        <v>241469851.62396881</v>
      </c>
      <c r="AG440" s="71">
        <v>6930970.5446755402</v>
      </c>
      <c r="AH440" s="71">
        <v>2929022.6271154401</v>
      </c>
      <c r="AI440" s="71">
        <v>313069080.72574693</v>
      </c>
      <c r="AJ440" s="71">
        <v>279774882.83751303</v>
      </c>
      <c r="AK440" s="71">
        <v>0</v>
      </c>
      <c r="AL440" s="71">
        <v>0</v>
      </c>
      <c r="AM440" s="71">
        <v>17783611.860493001</v>
      </c>
      <c r="AN440" s="71">
        <v>0</v>
      </c>
      <c r="AO440" s="71">
        <v>0</v>
      </c>
      <c r="AP440" s="71">
        <v>861957420.2195127</v>
      </c>
      <c r="AQ440" s="72"/>
      <c r="AR440" s="71">
        <v>3153</v>
      </c>
      <c r="AS440" s="71">
        <v>691</v>
      </c>
      <c r="AT440" s="71">
        <v>0</v>
      </c>
      <c r="AU440" s="71">
        <v>0</v>
      </c>
      <c r="AV440" s="71">
        <v>0</v>
      </c>
      <c r="AW440" s="71">
        <v>0</v>
      </c>
      <c r="AX440" s="71"/>
      <c r="AY440" s="72"/>
      <c r="AZ440" s="71">
        <v>13509.3</v>
      </c>
      <c r="BA440" s="71">
        <v>40084.199999999997</v>
      </c>
      <c r="BB440" s="71">
        <v>0</v>
      </c>
      <c r="BC440" s="71">
        <v>0</v>
      </c>
      <c r="BD440" s="71">
        <v>0</v>
      </c>
      <c r="BE440" s="71">
        <v>0</v>
      </c>
      <c r="BF440" s="71"/>
      <c r="BG440" s="72"/>
      <c r="BH440" s="71">
        <v>0</v>
      </c>
      <c r="BI440" s="71">
        <v>0</v>
      </c>
      <c r="BJ440" s="71">
        <v>122.20699999999999</v>
      </c>
      <c r="BK440" s="71">
        <v>0</v>
      </c>
      <c r="BL440" s="71">
        <v>40.576000000000001</v>
      </c>
      <c r="BM440" s="71">
        <v>0</v>
      </c>
      <c r="BN440" s="72"/>
      <c r="BO440" s="71">
        <v>0</v>
      </c>
      <c r="BP440" s="71">
        <v>0</v>
      </c>
      <c r="BQ440" s="71">
        <v>7</v>
      </c>
      <c r="BR440" s="71">
        <v>0</v>
      </c>
      <c r="BS440" s="71">
        <v>4</v>
      </c>
      <c r="BT440" s="71">
        <v>0</v>
      </c>
      <c r="BU440"/>
      <c r="BV440" s="70">
        <v>136.50299999999999</v>
      </c>
      <c r="BW440" s="70">
        <v>0</v>
      </c>
      <c r="BX440" s="70">
        <v>26.28</v>
      </c>
      <c r="BY440" s="70">
        <v>0</v>
      </c>
      <c r="BZ440" s="70">
        <v>0</v>
      </c>
      <c r="CA440" s="70">
        <v>0</v>
      </c>
      <c r="CB440" s="70">
        <v>0</v>
      </c>
      <c r="CC440" s="70">
        <v>0</v>
      </c>
      <c r="CD440" s="70">
        <v>0</v>
      </c>
    </row>
    <row r="441" spans="1:82">
      <c r="A441" s="70" t="s">
        <v>2158</v>
      </c>
      <c r="B441" s="70">
        <v>302</v>
      </c>
      <c r="C441" s="70">
        <v>13</v>
      </c>
      <c r="D441" s="70">
        <v>18</v>
      </c>
      <c r="E441" s="70">
        <v>2016</v>
      </c>
      <c r="F441" s="70" t="s">
        <v>155</v>
      </c>
      <c r="G441" s="70" t="s">
        <v>2145</v>
      </c>
      <c r="H441" s="70" t="s">
        <v>2146</v>
      </c>
      <c r="I441" s="148"/>
      <c r="J441" s="71">
        <v>319.16715370455489</v>
      </c>
      <c r="K441" s="71">
        <v>8.7070801974513099</v>
      </c>
      <c r="L441" s="71">
        <v>10.670429813650484</v>
      </c>
      <c r="M441" s="71">
        <v>211.32539230348334</v>
      </c>
      <c r="N441" s="71">
        <v>193.31056890556476</v>
      </c>
      <c r="O441" s="71">
        <v>139.31170023940933</v>
      </c>
      <c r="P441" s="71">
        <v>88.593935745663131</v>
      </c>
      <c r="Q441" s="71">
        <v>9.0974051872482242</v>
      </c>
      <c r="R441" s="71">
        <v>0.53426275529675071</v>
      </c>
      <c r="S441" s="71">
        <v>11.159902040863861</v>
      </c>
      <c r="T441" s="72"/>
      <c r="U441" s="71">
        <v>25464903</v>
      </c>
      <c r="V441" s="71">
        <v>3382</v>
      </c>
      <c r="W441" s="71">
        <v>215</v>
      </c>
      <c r="X441" s="71">
        <v>47368</v>
      </c>
      <c r="Y441" s="71">
        <v>54770</v>
      </c>
      <c r="Z441" s="71">
        <v>81934</v>
      </c>
      <c r="AA441" s="71">
        <v>18234</v>
      </c>
      <c r="AB441" s="71">
        <v>128800</v>
      </c>
      <c r="AC441" s="71">
        <v>91246.819599913171</v>
      </c>
      <c r="AD441" s="71">
        <v>11.159902040863861</v>
      </c>
      <c r="AE441" s="72"/>
      <c r="AF441" s="71">
        <v>222098187.11122739</v>
      </c>
      <c r="AG441" s="71">
        <v>6379041.5541406013</v>
      </c>
      <c r="AH441" s="71">
        <v>1384772.078134157</v>
      </c>
      <c r="AI441" s="71">
        <v>321984326.09641433</v>
      </c>
      <c r="AJ441" s="71">
        <v>285456866.20882642</v>
      </c>
      <c r="AK441" s="71">
        <v>0</v>
      </c>
      <c r="AL441" s="71">
        <v>0</v>
      </c>
      <c r="AM441" s="71">
        <v>17665213.187641539</v>
      </c>
      <c r="AN441" s="71">
        <v>0</v>
      </c>
      <c r="AO441" s="71">
        <v>0</v>
      </c>
      <c r="AP441" s="71">
        <v>854968406.23638439</v>
      </c>
      <c r="AQ441" s="72"/>
      <c r="AR441" s="71">
        <v>3301</v>
      </c>
      <c r="AS441" s="71">
        <v>871</v>
      </c>
      <c r="AT441" s="71">
        <v>0</v>
      </c>
      <c r="AU441" s="71">
        <v>0</v>
      </c>
      <c r="AV441" s="71">
        <v>0</v>
      </c>
      <c r="AW441" s="71">
        <v>0</v>
      </c>
      <c r="AX441" s="71"/>
      <c r="AY441" s="72"/>
      <c r="AZ441" s="71">
        <v>14267.1</v>
      </c>
      <c r="BA441" s="71">
        <v>54581.8</v>
      </c>
      <c r="BB441" s="71">
        <v>0</v>
      </c>
      <c r="BC441" s="71">
        <v>0</v>
      </c>
      <c r="BD441" s="71">
        <v>0</v>
      </c>
      <c r="BE441" s="71">
        <v>0</v>
      </c>
      <c r="BF441" s="71"/>
      <c r="BG441" s="72"/>
      <c r="BH441" s="71">
        <v>0</v>
      </c>
      <c r="BI441" s="71">
        <v>0</v>
      </c>
      <c r="BJ441" s="71">
        <v>119.9</v>
      </c>
      <c r="BK441" s="71">
        <v>0</v>
      </c>
      <c r="BL441" s="71">
        <v>43.38</v>
      </c>
      <c r="BM441" s="71">
        <v>0</v>
      </c>
      <c r="BN441" s="72"/>
      <c r="BO441" s="71">
        <v>0</v>
      </c>
      <c r="BP441" s="71">
        <v>0</v>
      </c>
      <c r="BQ441" s="71">
        <v>7</v>
      </c>
      <c r="BR441" s="71">
        <v>0</v>
      </c>
      <c r="BS441" s="71">
        <v>5</v>
      </c>
      <c r="BT441" s="71">
        <v>0</v>
      </c>
      <c r="BU441"/>
      <c r="BV441" s="70">
        <v>137.22399999999999</v>
      </c>
      <c r="BW441" s="70">
        <v>0</v>
      </c>
      <c r="BX441" s="70">
        <v>26.056000000000001</v>
      </c>
      <c r="BY441" s="70">
        <v>0</v>
      </c>
      <c r="BZ441" s="70">
        <v>0</v>
      </c>
      <c r="CA441" s="70">
        <v>0</v>
      </c>
      <c r="CB441" s="70">
        <v>0</v>
      </c>
      <c r="CC441" s="70">
        <v>0</v>
      </c>
      <c r="CD441" s="70">
        <v>0</v>
      </c>
    </row>
    <row r="442" spans="1:82">
      <c r="A442" s="70" t="s">
        <v>2159</v>
      </c>
      <c r="B442" s="70">
        <v>303</v>
      </c>
      <c r="C442" s="70">
        <v>14</v>
      </c>
      <c r="D442" s="70">
        <v>18</v>
      </c>
      <c r="E442" s="70">
        <v>2017</v>
      </c>
      <c r="F442" s="70" t="s">
        <v>156</v>
      </c>
      <c r="G442" s="70" t="s">
        <v>2145</v>
      </c>
      <c r="H442" s="70" t="s">
        <v>2146</v>
      </c>
      <c r="I442" s="148"/>
      <c r="J442" s="71">
        <v>279.16628824057096</v>
      </c>
      <c r="K442" s="71">
        <v>8.7904721154110828</v>
      </c>
      <c r="L442" s="71">
        <v>10.427039343157162</v>
      </c>
      <c r="M442" s="71">
        <v>199.65529093286759</v>
      </c>
      <c r="N442" s="71">
        <v>188.12341757013269</v>
      </c>
      <c r="O442" s="71">
        <v>137.63221941772534</v>
      </c>
      <c r="P442" s="71">
        <v>86.970577192034568</v>
      </c>
      <c r="Q442" s="71">
        <v>8.7284758473544297</v>
      </c>
      <c r="R442" s="71">
        <v>0.40305091026526846</v>
      </c>
      <c r="S442" s="71">
        <v>11.690201192925693</v>
      </c>
      <c r="T442" s="72"/>
      <c r="U442" s="71">
        <v>23802034</v>
      </c>
      <c r="V442" s="71">
        <v>3382</v>
      </c>
      <c r="W442" s="71">
        <v>215</v>
      </c>
      <c r="X442" s="71">
        <v>47368</v>
      </c>
      <c r="Y442" s="71">
        <v>54985</v>
      </c>
      <c r="Z442" s="71">
        <v>82289</v>
      </c>
      <c r="AA442" s="71">
        <v>18014</v>
      </c>
      <c r="AB442" s="71">
        <v>127791</v>
      </c>
      <c r="AC442" s="71">
        <v>70202.999999999985</v>
      </c>
      <c r="AD442" s="71">
        <v>11.69020119292569</v>
      </c>
      <c r="AE442" s="72"/>
      <c r="AF442" s="71">
        <v>211910046.05230889</v>
      </c>
      <c r="AG442" s="71">
        <v>6719458.9119483205</v>
      </c>
      <c r="AH442" s="71">
        <v>1695173.742535502</v>
      </c>
      <c r="AI442" s="71">
        <v>316560016.94058192</v>
      </c>
      <c r="AJ442" s="71">
        <v>270016079.02472031</v>
      </c>
      <c r="AK442" s="71">
        <v>0</v>
      </c>
      <c r="AL442" s="71">
        <v>0</v>
      </c>
      <c r="AM442" s="71">
        <v>17554251.24008026</v>
      </c>
      <c r="AN442" s="71">
        <v>0</v>
      </c>
      <c r="AO442" s="71">
        <v>0</v>
      </c>
      <c r="AP442" s="71">
        <v>824455025.91217518</v>
      </c>
      <c r="AQ442" s="72"/>
      <c r="AR442" s="71">
        <v>3443</v>
      </c>
      <c r="AS442" s="71">
        <v>971</v>
      </c>
      <c r="AT442" s="71">
        <v>0</v>
      </c>
      <c r="AU442" s="71">
        <v>0</v>
      </c>
      <c r="AV442" s="71">
        <v>0</v>
      </c>
      <c r="AW442" s="71">
        <v>0</v>
      </c>
      <c r="AX442" s="71"/>
      <c r="AY442" s="72"/>
      <c r="AZ442" s="71">
        <v>14974</v>
      </c>
      <c r="BA442" s="71">
        <v>60728.900000000009</v>
      </c>
      <c r="BB442" s="71">
        <v>0</v>
      </c>
      <c r="BC442" s="71">
        <v>0</v>
      </c>
      <c r="BD442" s="71">
        <v>0</v>
      </c>
      <c r="BE442" s="71">
        <v>0</v>
      </c>
      <c r="BF442" s="71"/>
      <c r="BG442" s="72"/>
      <c r="BH442" s="71">
        <v>0</v>
      </c>
      <c r="BI442" s="71">
        <v>0</v>
      </c>
      <c r="BJ442" s="71">
        <v>110.21</v>
      </c>
      <c r="BK442" s="71">
        <v>0</v>
      </c>
      <c r="BL442" s="71">
        <v>43.613000000000007</v>
      </c>
      <c r="BM442" s="71">
        <v>0</v>
      </c>
      <c r="BN442" s="72"/>
      <c r="BO442" s="71">
        <v>0</v>
      </c>
      <c r="BP442" s="71">
        <v>0</v>
      </c>
      <c r="BQ442" s="71">
        <v>5</v>
      </c>
      <c r="BR442" s="71">
        <v>0</v>
      </c>
      <c r="BS442" s="71">
        <v>5</v>
      </c>
      <c r="BT442" s="71">
        <v>0</v>
      </c>
      <c r="BU442"/>
      <c r="BV442" s="70">
        <v>127.589</v>
      </c>
      <c r="BW442" s="70">
        <v>0</v>
      </c>
      <c r="BX442" s="70">
        <v>26.234000000000002</v>
      </c>
      <c r="BY442" s="70">
        <v>0</v>
      </c>
      <c r="BZ442" s="70">
        <v>0</v>
      </c>
      <c r="CA442" s="70">
        <v>0</v>
      </c>
      <c r="CB442" s="70">
        <v>0</v>
      </c>
      <c r="CC442" s="70">
        <v>0</v>
      </c>
      <c r="CD442" s="70">
        <v>0</v>
      </c>
    </row>
    <row r="443" spans="1:82">
      <c r="A443" s="70" t="s">
        <v>2160</v>
      </c>
      <c r="B443" s="70">
        <v>304</v>
      </c>
      <c r="C443" s="70">
        <v>15</v>
      </c>
      <c r="D443" s="70">
        <v>18</v>
      </c>
      <c r="E443" s="70">
        <v>2018</v>
      </c>
      <c r="F443" s="70" t="s">
        <v>183</v>
      </c>
      <c r="G443" s="70" t="s">
        <v>2145</v>
      </c>
      <c r="H443" s="70" t="s">
        <v>2146</v>
      </c>
      <c r="I443" s="148"/>
      <c r="J443" s="71">
        <v>280.20747655911566</v>
      </c>
      <c r="K443" s="71">
        <v>8.1421073137150124</v>
      </c>
      <c r="L443" s="71">
        <v>9.5882986627993283</v>
      </c>
      <c r="M443" s="71">
        <v>206.63006802117653</v>
      </c>
      <c r="N443" s="71">
        <v>170.14159421428297</v>
      </c>
      <c r="O443" s="71">
        <v>135.6782429308121</v>
      </c>
      <c r="P443" s="71">
        <v>85.45478704069599</v>
      </c>
      <c r="Q443" s="71">
        <v>8.0223022234319501</v>
      </c>
      <c r="R443" s="71">
        <v>0.4952726465205608</v>
      </c>
      <c r="S443" s="71">
        <v>12.636742504844754</v>
      </c>
      <c r="T443" s="72"/>
      <c r="U443" s="71">
        <v>24903239</v>
      </c>
      <c r="V443" s="71">
        <v>3382</v>
      </c>
      <c r="W443" s="71">
        <v>215</v>
      </c>
      <c r="X443" s="71">
        <v>47368</v>
      </c>
      <c r="Y443" s="71">
        <v>55139</v>
      </c>
      <c r="Z443" s="71">
        <v>82674</v>
      </c>
      <c r="AA443" s="71">
        <v>17878</v>
      </c>
      <c r="AB443" s="71">
        <v>126573</v>
      </c>
      <c r="AC443" s="71">
        <v>85928</v>
      </c>
      <c r="AD443" s="71">
        <v>12.636742504844751</v>
      </c>
      <c r="AE443" s="72"/>
      <c r="AF443" s="71">
        <v>225448134.5486221</v>
      </c>
      <c r="AG443" s="71">
        <v>6090698.3981600692</v>
      </c>
      <c r="AH443" s="71">
        <v>1568883.1642466281</v>
      </c>
      <c r="AI443" s="71">
        <v>322174292.73444849</v>
      </c>
      <c r="AJ443" s="71">
        <v>252139991.58881751</v>
      </c>
      <c r="AK443" s="71">
        <v>0</v>
      </c>
      <c r="AL443" s="71">
        <v>0</v>
      </c>
      <c r="AM443" s="71">
        <v>17422914.03610554</v>
      </c>
      <c r="AN443" s="71">
        <v>0</v>
      </c>
      <c r="AO443" s="71">
        <v>0</v>
      </c>
      <c r="AP443" s="71">
        <v>824844914.47040033</v>
      </c>
      <c r="AQ443" s="72"/>
      <c r="AR443" s="71">
        <v>3594</v>
      </c>
      <c r="AS443" s="71">
        <v>1110</v>
      </c>
      <c r="AT443" s="71">
        <v>0</v>
      </c>
      <c r="AU443" s="71">
        <v>0</v>
      </c>
      <c r="AV443" s="71">
        <v>0</v>
      </c>
      <c r="AW443" s="71">
        <v>0</v>
      </c>
      <c r="AX443" s="71"/>
      <c r="AY443" s="72"/>
      <c r="AZ443" s="71">
        <v>15768.5</v>
      </c>
      <c r="BA443" s="71">
        <v>64496</v>
      </c>
      <c r="BB443" s="71">
        <v>0</v>
      </c>
      <c r="BC443" s="71">
        <v>0</v>
      </c>
      <c r="BD443" s="71">
        <v>0</v>
      </c>
      <c r="BE443" s="71">
        <v>0</v>
      </c>
      <c r="BF443" s="71"/>
      <c r="BG443" s="72"/>
      <c r="BH443" s="71">
        <v>0</v>
      </c>
      <c r="BI443" s="71">
        <v>0</v>
      </c>
      <c r="BJ443" s="71">
        <v>116.497</v>
      </c>
      <c r="BK443" s="71">
        <v>0</v>
      </c>
      <c r="BL443" s="71">
        <v>44.098999999999997</v>
      </c>
      <c r="BM443" s="71">
        <v>0</v>
      </c>
      <c r="BN443" s="72"/>
      <c r="BO443" s="71">
        <v>0</v>
      </c>
      <c r="BP443" s="71">
        <v>0</v>
      </c>
      <c r="BQ443" s="71">
        <v>6</v>
      </c>
      <c r="BR443" s="71">
        <v>0</v>
      </c>
      <c r="BS443" s="71">
        <v>5</v>
      </c>
      <c r="BT443" s="71">
        <v>0</v>
      </c>
      <c r="BU443"/>
      <c r="BV443" s="70">
        <v>134.50200000000001</v>
      </c>
      <c r="BW443" s="70">
        <v>0</v>
      </c>
      <c r="BX443" s="70">
        <v>26.094000000000001</v>
      </c>
      <c r="BY443" s="70">
        <v>0</v>
      </c>
      <c r="BZ443" s="70">
        <v>0</v>
      </c>
      <c r="CA443" s="70">
        <v>0</v>
      </c>
      <c r="CB443" s="70">
        <v>0</v>
      </c>
      <c r="CC443" s="70">
        <v>0</v>
      </c>
      <c r="CD443" s="70">
        <v>0</v>
      </c>
    </row>
    <row r="444" spans="1:82">
      <c r="A444" s="70" t="s">
        <v>2161</v>
      </c>
      <c r="B444" s="70">
        <v>305</v>
      </c>
      <c r="C444" s="70">
        <v>16</v>
      </c>
      <c r="D444" s="70">
        <v>18</v>
      </c>
      <c r="E444" s="70">
        <v>2019</v>
      </c>
      <c r="F444" s="70" t="s">
        <v>158</v>
      </c>
      <c r="G444" s="1064" t="s">
        <v>2145</v>
      </c>
      <c r="H444" s="70" t="s">
        <v>2146</v>
      </c>
      <c r="I444" s="148"/>
      <c r="J444" s="71">
        <v>287.90015946748667</v>
      </c>
      <c r="K444" s="71">
        <v>7.5912336158225635</v>
      </c>
      <c r="L444" s="71">
        <v>9.6564550148150037</v>
      </c>
      <c r="M444" s="71">
        <v>184.23477903050289</v>
      </c>
      <c r="N444" s="71">
        <v>159.05534328817058</v>
      </c>
      <c r="O444" s="71">
        <v>131.89802065537575</v>
      </c>
      <c r="P444" s="71">
        <v>83.956155851239572</v>
      </c>
      <c r="Q444" s="71">
        <v>7.7422875644261104</v>
      </c>
      <c r="R444" s="71">
        <v>0.39263795633764659</v>
      </c>
      <c r="S444" s="71">
        <v>12.725027006782387</v>
      </c>
      <c r="T444" s="72"/>
      <c r="U444" s="71">
        <v>25179695</v>
      </c>
      <c r="V444" s="71">
        <v>3382</v>
      </c>
      <c r="W444" s="71">
        <v>215</v>
      </c>
      <c r="X444" s="71">
        <v>47368</v>
      </c>
      <c r="Y444" s="71">
        <v>55526</v>
      </c>
      <c r="Z444" s="71">
        <v>82577</v>
      </c>
      <c r="AA444" s="71">
        <v>17433</v>
      </c>
      <c r="AB444" s="71">
        <v>125462</v>
      </c>
      <c r="AC444" s="71">
        <v>69237</v>
      </c>
      <c r="AD444" s="71">
        <v>12.725027006782391</v>
      </c>
      <c r="AE444" s="72"/>
      <c r="AF444" s="71">
        <v>241738764.0632661</v>
      </c>
      <c r="AG444" s="71">
        <v>5982779.4903784301</v>
      </c>
      <c r="AH444" s="71">
        <v>1725548.9186934819</v>
      </c>
      <c r="AI444" s="71">
        <v>309125743.73905629</v>
      </c>
      <c r="AJ444" s="71">
        <v>247759126.52479449</v>
      </c>
      <c r="AK444" s="71">
        <v>0</v>
      </c>
      <c r="AL444" s="71">
        <v>0</v>
      </c>
      <c r="AM444" s="71">
        <v>17086979.922569674</v>
      </c>
      <c r="AN444" s="71">
        <v>0</v>
      </c>
      <c r="AO444" s="71">
        <v>0</v>
      </c>
      <c r="AP444" s="71">
        <v>823418942.6587584</v>
      </c>
      <c r="AQ444" s="72"/>
      <c r="AR444" s="71">
        <v>3790</v>
      </c>
      <c r="AS444" s="71">
        <v>1203</v>
      </c>
      <c r="AT444" s="71">
        <v>0</v>
      </c>
      <c r="AU444" s="71">
        <v>0</v>
      </c>
      <c r="AV444" s="71">
        <v>0</v>
      </c>
      <c r="AW444" s="71">
        <v>0</v>
      </c>
      <c r="AX444" s="71"/>
      <c r="AY444" s="72"/>
      <c r="AZ444" s="71">
        <v>16784.299999999988</v>
      </c>
      <c r="BA444" s="71">
        <v>78243.500000000029</v>
      </c>
      <c r="BB444" s="71">
        <v>0</v>
      </c>
      <c r="BC444" s="71">
        <v>0</v>
      </c>
      <c r="BD444" s="71">
        <v>0</v>
      </c>
      <c r="BE444" s="71">
        <v>0</v>
      </c>
      <c r="BF444" s="71"/>
      <c r="BG444" s="72"/>
      <c r="BH444" s="71">
        <v>0</v>
      </c>
      <c r="BI444" s="71">
        <v>0</v>
      </c>
      <c r="BJ444" s="71">
        <v>113.87</v>
      </c>
      <c r="BK444" s="71">
        <v>0</v>
      </c>
      <c r="BL444" s="71">
        <v>40.597999999999999</v>
      </c>
      <c r="BM444" s="71">
        <v>0</v>
      </c>
      <c r="BN444" s="72"/>
      <c r="BO444" s="71">
        <v>0</v>
      </c>
      <c r="BP444" s="71">
        <v>0</v>
      </c>
      <c r="BQ444" s="71">
        <v>6</v>
      </c>
      <c r="BR444" s="71">
        <v>0</v>
      </c>
      <c r="BS444" s="71">
        <v>5</v>
      </c>
      <c r="BT444" s="71">
        <v>0</v>
      </c>
      <c r="BU444"/>
      <c r="BV444" s="70">
        <v>128.74799999999999</v>
      </c>
      <c r="BW444" s="70">
        <v>0</v>
      </c>
      <c r="BX444" s="70">
        <v>25.72</v>
      </c>
      <c r="BY444" s="70">
        <v>0</v>
      </c>
      <c r="BZ444" s="70">
        <v>0</v>
      </c>
      <c r="CA444" s="70">
        <v>0</v>
      </c>
      <c r="CB444" s="70">
        <v>0</v>
      </c>
      <c r="CC444" s="70">
        <v>0</v>
      </c>
      <c r="CD444" s="70">
        <v>0</v>
      </c>
    </row>
    <row r="445" spans="1:82">
      <c r="A445" s="70" t="s">
        <v>2162</v>
      </c>
      <c r="B445" s="70">
        <v>306</v>
      </c>
      <c r="C445" s="70">
        <v>17</v>
      </c>
      <c r="D445" s="70">
        <v>18</v>
      </c>
      <c r="E445" s="70">
        <v>2020</v>
      </c>
      <c r="F445" s="70" t="s">
        <v>159</v>
      </c>
      <c r="G445" s="1064" t="s">
        <v>2145</v>
      </c>
      <c r="H445" s="70" t="s">
        <v>2146</v>
      </c>
      <c r="I445" s="148"/>
      <c r="J445" s="71">
        <v>255.33141722113069</v>
      </c>
      <c r="K445" s="71">
        <v>7.8826398974385539</v>
      </c>
      <c r="L445" s="71">
        <v>8.2229155650174057</v>
      </c>
      <c r="M445" s="71">
        <v>159.93243023817462</v>
      </c>
      <c r="N445" s="71">
        <v>158.87589861377543</v>
      </c>
      <c r="O445" s="71">
        <v>115.59630015668813</v>
      </c>
      <c r="P445" s="71">
        <v>78.548714939667022</v>
      </c>
      <c r="Q445" s="71">
        <v>7.3362469696339998</v>
      </c>
      <c r="R445" s="71">
        <v>0.35953113280176818</v>
      </c>
      <c r="S445" s="71">
        <v>9.5024950254097167</v>
      </c>
      <c r="T445" s="72"/>
      <c r="U445" s="71">
        <v>22755288</v>
      </c>
      <c r="V445" s="71">
        <v>3342</v>
      </c>
      <c r="W445" s="71">
        <v>195</v>
      </c>
      <c r="X445" s="71">
        <v>45617</v>
      </c>
      <c r="Y445" s="71">
        <v>55827</v>
      </c>
      <c r="Z445" s="71">
        <v>82602</v>
      </c>
      <c r="AA445" s="71">
        <v>17336</v>
      </c>
      <c r="AB445" s="71">
        <v>124426</v>
      </c>
      <c r="AC445" s="71">
        <v>63733.999999999993</v>
      </c>
      <c r="AD445" s="71">
        <v>9.5024950254097167</v>
      </c>
      <c r="AE445" s="72"/>
      <c r="AF445" s="71">
        <v>222287874.03100929</v>
      </c>
      <c r="AG445" s="71">
        <v>6055810.1935189813</v>
      </c>
      <c r="AH445" s="71">
        <v>1532492.3365984163</v>
      </c>
      <c r="AI445" s="71">
        <v>287575595.86334974</v>
      </c>
      <c r="AJ445" s="71">
        <v>284336073.8110652</v>
      </c>
      <c r="AK445" s="71"/>
      <c r="AL445" s="71"/>
      <c r="AM445" s="71">
        <v>16238975.401692815</v>
      </c>
      <c r="AN445" s="71"/>
      <c r="AO445" s="71"/>
      <c r="AP445" s="71">
        <v>818026821.63723445</v>
      </c>
      <c r="AQ445" s="72"/>
      <c r="AR445" s="71">
        <v>4002</v>
      </c>
      <c r="AS445" s="71">
        <v>1271</v>
      </c>
      <c r="AT445" s="71">
        <v>0</v>
      </c>
      <c r="AU445" s="71">
        <v>0</v>
      </c>
      <c r="AV445" s="71">
        <v>0</v>
      </c>
      <c r="AW445" s="71">
        <v>0</v>
      </c>
      <c r="AX445" s="71"/>
      <c r="AY445" s="72"/>
      <c r="AZ445" s="71">
        <v>18002.099999999969</v>
      </c>
      <c r="BA445" s="71">
        <v>82160.999999999869</v>
      </c>
      <c r="BB445" s="71">
        <v>0</v>
      </c>
      <c r="BC445" s="71">
        <v>0</v>
      </c>
      <c r="BD445" s="71">
        <v>0</v>
      </c>
      <c r="BE445" s="71">
        <v>0</v>
      </c>
      <c r="BF445" s="71"/>
      <c r="BG445" s="72"/>
      <c r="BH445" s="71">
        <v>0</v>
      </c>
      <c r="BI445" s="71">
        <v>0</v>
      </c>
      <c r="BJ445" s="71">
        <v>102.193</v>
      </c>
      <c r="BK445" s="71">
        <v>0</v>
      </c>
      <c r="BL445" s="71">
        <v>41.231999999999999</v>
      </c>
      <c r="BM445" s="71">
        <v>0</v>
      </c>
      <c r="BN445" s="72"/>
      <c r="BO445" s="71">
        <v>0</v>
      </c>
      <c r="BP445" s="71">
        <v>0</v>
      </c>
      <c r="BQ445" s="71">
        <v>6</v>
      </c>
      <c r="BR445" s="71">
        <v>0</v>
      </c>
      <c r="BS445" s="71">
        <v>5</v>
      </c>
      <c r="BT445" s="71">
        <v>0</v>
      </c>
      <c r="BU445"/>
      <c r="BV445" s="70">
        <v>118.483</v>
      </c>
      <c r="BW445" s="70">
        <v>0</v>
      </c>
      <c r="BX445" s="70">
        <v>24.942</v>
      </c>
      <c r="BY445" s="70">
        <v>0</v>
      </c>
      <c r="BZ445" s="70">
        <v>0</v>
      </c>
      <c r="CA445" s="70">
        <v>0</v>
      </c>
      <c r="CB445" s="70">
        <v>0</v>
      </c>
      <c r="CC445" s="70">
        <v>0</v>
      </c>
      <c r="CD445" s="70">
        <v>0</v>
      </c>
    </row>
    <row r="446" spans="1:82">
      <c r="A446" s="70" t="s">
        <v>2163</v>
      </c>
      <c r="B446" s="70">
        <v>306</v>
      </c>
      <c r="C446" s="70">
        <v>18</v>
      </c>
      <c r="D446" s="70">
        <v>18</v>
      </c>
      <c r="E446" s="70">
        <v>2021</v>
      </c>
      <c r="F446" s="70" t="s">
        <v>160</v>
      </c>
      <c r="G446" s="70" t="s">
        <v>2145</v>
      </c>
      <c r="H446" s="70" t="s">
        <v>2146</v>
      </c>
      <c r="I446" s="148"/>
      <c r="J446" s="71">
        <v>286.67791127667124</v>
      </c>
      <c r="K446" s="71">
        <v>8.6395991214666878</v>
      </c>
      <c r="L446" s="71">
        <v>7.8657466417700892</v>
      </c>
      <c r="M446" s="71">
        <v>183.53016658668778</v>
      </c>
      <c r="N446" s="71">
        <v>165.01086043201181</v>
      </c>
      <c r="O446" s="71">
        <v>112.03898959389259</v>
      </c>
      <c r="P446" s="71">
        <v>80.27483266052441</v>
      </c>
      <c r="Q446" s="71">
        <v>7.1926493731827499</v>
      </c>
      <c r="R446" s="71">
        <v>0.54896578979542088</v>
      </c>
      <c r="S446" s="71">
        <v>13.728929794634571</v>
      </c>
      <c r="T446" s="72"/>
      <c r="U446" s="71">
        <v>25207536</v>
      </c>
      <c r="V446" s="71">
        <v>3342</v>
      </c>
      <c r="W446" s="71">
        <v>195</v>
      </c>
      <c r="X446" s="71">
        <v>45617</v>
      </c>
      <c r="Y446" s="71">
        <v>55885</v>
      </c>
      <c r="Z446" s="71">
        <v>82434</v>
      </c>
      <c r="AA446" s="71">
        <v>17276</v>
      </c>
      <c r="AB446" s="71">
        <v>123189</v>
      </c>
      <c r="AC446" s="71">
        <v>94406.999999999985</v>
      </c>
      <c r="AD446" s="71">
        <v>13.728929794634571</v>
      </c>
      <c r="AE446" s="72"/>
      <c r="AF446" s="71">
        <v>250255456.35512197</v>
      </c>
      <c r="AG446" s="71">
        <v>6417727.2167098485</v>
      </c>
      <c r="AH446" s="71">
        <v>1400097.9806193565</v>
      </c>
      <c r="AI446" s="71">
        <v>307770738.54158962</v>
      </c>
      <c r="AJ446" s="71">
        <v>274518725.24483442</v>
      </c>
      <c r="AK446" s="71">
        <v>0</v>
      </c>
      <c r="AL446" s="71">
        <v>0</v>
      </c>
      <c r="AM446" s="71">
        <v>16170267.075155433</v>
      </c>
      <c r="AN446" s="71">
        <v>0</v>
      </c>
      <c r="AO446" s="71">
        <v>0</v>
      </c>
      <c r="AP446" s="71">
        <v>856533012.41403055</v>
      </c>
      <c r="AQ446" s="72"/>
      <c r="AR446" s="71">
        <v>4248</v>
      </c>
      <c r="AS446" s="71">
        <v>1299</v>
      </c>
      <c r="AT446" s="71">
        <v>0</v>
      </c>
      <c r="AU446" s="71">
        <v>0</v>
      </c>
      <c r="AV446" s="71">
        <v>0</v>
      </c>
      <c r="AW446" s="71">
        <v>0</v>
      </c>
      <c r="AX446" s="71"/>
      <c r="AY446" s="72"/>
      <c r="AZ446" s="71">
        <v>19537.299999999948</v>
      </c>
      <c r="BA446" s="71">
        <v>83958.099999999875</v>
      </c>
      <c r="BB446" s="71">
        <v>0</v>
      </c>
      <c r="BC446" s="71">
        <v>0</v>
      </c>
      <c r="BD446" s="71">
        <v>0</v>
      </c>
      <c r="BE446" s="71">
        <v>0</v>
      </c>
      <c r="BF446" s="71"/>
      <c r="BG446" s="72"/>
      <c r="BH446" s="71">
        <v>0</v>
      </c>
      <c r="BI446" s="71">
        <v>0</v>
      </c>
      <c r="BJ446" s="71">
        <v>107.878</v>
      </c>
      <c r="BK446" s="71">
        <v>0</v>
      </c>
      <c r="BL446" s="71">
        <v>39.209000000000003</v>
      </c>
      <c r="BM446" s="71">
        <v>0</v>
      </c>
      <c r="BN446" s="72"/>
      <c r="BO446" s="71">
        <v>0</v>
      </c>
      <c r="BP446" s="71">
        <v>0</v>
      </c>
      <c r="BQ446" s="71">
        <v>6</v>
      </c>
      <c r="BR446" s="71">
        <v>0</v>
      </c>
      <c r="BS446" s="71">
        <v>5</v>
      </c>
      <c r="BT446" s="71">
        <v>0</v>
      </c>
      <c r="BU446"/>
      <c r="BV446" s="70">
        <v>122.182</v>
      </c>
      <c r="BW446" s="70">
        <v>0</v>
      </c>
      <c r="BX446" s="70">
        <v>24.905000000000001</v>
      </c>
      <c r="BY446" s="70">
        <v>0</v>
      </c>
      <c r="BZ446" s="70">
        <v>0</v>
      </c>
      <c r="CA446" s="70">
        <v>0</v>
      </c>
      <c r="CB446" s="70">
        <v>0</v>
      </c>
      <c r="CC446" s="70">
        <v>0</v>
      </c>
      <c r="CD446" s="70">
        <v>0</v>
      </c>
    </row>
    <row r="447" spans="1:82">
      <c r="A447" s="70" t="s">
        <v>2164</v>
      </c>
      <c r="B447" s="70">
        <v>306</v>
      </c>
      <c r="C447" s="70">
        <v>19</v>
      </c>
      <c r="D447" s="70">
        <v>18</v>
      </c>
      <c r="E447" s="70">
        <v>2022</v>
      </c>
      <c r="F447" s="70" t="s">
        <v>161</v>
      </c>
      <c r="G447" s="70" t="s">
        <v>2145</v>
      </c>
      <c r="H447" s="70" t="s">
        <v>2146</v>
      </c>
      <c r="I447" s="148"/>
      <c r="J447" s="71">
        <v>290.87302164976956</v>
      </c>
      <c r="K447" s="71">
        <v>8.0963169256292709</v>
      </c>
      <c r="L447" s="71">
        <v>7.128009548428567</v>
      </c>
      <c r="M447" s="71">
        <v>169.22974070024841</v>
      </c>
      <c r="N447" s="71">
        <v>153.43172763090385</v>
      </c>
      <c r="O447" s="71">
        <v>117.8093797507162</v>
      </c>
      <c r="P447" s="71">
        <v>78.955043471570477</v>
      </c>
      <c r="Q447" s="71">
        <v>7.1685807220876514</v>
      </c>
      <c r="R447" s="71">
        <v>0.5204030346002172</v>
      </c>
      <c r="S447" s="71">
        <v>12.804662197822379</v>
      </c>
      <c r="T447" s="72"/>
      <c r="U447" s="71">
        <v>28922398</v>
      </c>
      <c r="V447" s="71">
        <v>3342</v>
      </c>
      <c r="W447" s="71">
        <v>195</v>
      </c>
      <c r="X447" s="71">
        <v>45617</v>
      </c>
      <c r="Y447" s="71">
        <v>56062</v>
      </c>
      <c r="Z447" s="71">
        <v>82355</v>
      </c>
      <c r="AA447" s="71">
        <v>17251</v>
      </c>
      <c r="AB447" s="71">
        <v>121770</v>
      </c>
      <c r="AC447" s="71">
        <v>90618.999999999971</v>
      </c>
      <c r="AD447" s="71">
        <v>12.804662197822379</v>
      </c>
      <c r="AE447" s="72"/>
      <c r="AF447" s="71">
        <v>258800839.20027027</v>
      </c>
      <c r="AG447" s="71">
        <v>6470224.5349198058</v>
      </c>
      <c r="AH447" s="71">
        <v>1554217.3504211335</v>
      </c>
      <c r="AI447" s="71">
        <v>280882121.94169813</v>
      </c>
      <c r="AJ447" s="71">
        <v>251740094.90230432</v>
      </c>
      <c r="AK447" s="71">
        <v>0</v>
      </c>
      <c r="AL447" s="71">
        <v>0</v>
      </c>
      <c r="AM447" s="71">
        <v>15723830.639954463</v>
      </c>
      <c r="AN447" s="71">
        <v>0</v>
      </c>
      <c r="AO447" s="71">
        <v>0</v>
      </c>
      <c r="AP447" s="71">
        <v>815171328.56956804</v>
      </c>
      <c r="AQ447" s="72"/>
      <c r="AR447" s="71">
        <v>4487</v>
      </c>
      <c r="AS447" s="71">
        <v>1310</v>
      </c>
      <c r="AT447" s="71">
        <v>0</v>
      </c>
      <c r="AU447" s="71">
        <v>0</v>
      </c>
      <c r="AV447" s="71">
        <v>0</v>
      </c>
      <c r="AW447" s="71">
        <v>0</v>
      </c>
      <c r="AX447" s="71"/>
      <c r="AY447" s="72"/>
      <c r="AZ447" s="71">
        <v>21025.499999999927</v>
      </c>
      <c r="BA447" s="71">
        <v>84986.599999999889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2165</v>
      </c>
      <c r="B448" s="70">
        <v>306</v>
      </c>
      <c r="C448" s="70">
        <v>20</v>
      </c>
      <c r="D448" s="70">
        <v>18</v>
      </c>
      <c r="E448" s="70">
        <v>2023</v>
      </c>
      <c r="F448" s="70" t="s">
        <v>1539</v>
      </c>
      <c r="G448" s="70" t="s">
        <v>2145</v>
      </c>
      <c r="H448" s="70" t="s">
        <v>2146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4705</v>
      </c>
      <c r="AS448" s="71">
        <v>1318</v>
      </c>
      <c r="AT448" s="71">
        <v>0</v>
      </c>
      <c r="AU448" s="71">
        <v>0</v>
      </c>
      <c r="AV448" s="71">
        <v>0</v>
      </c>
      <c r="AW448" s="71">
        <v>0</v>
      </c>
      <c r="AX448" s="71"/>
      <c r="AY448" s="72"/>
      <c r="AZ448" s="71">
        <v>22302.499999999898</v>
      </c>
      <c r="BA448" s="71">
        <v>85722.599999999875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2166</v>
      </c>
      <c r="B449" s="70">
        <v>306</v>
      </c>
      <c r="C449" s="70">
        <v>21</v>
      </c>
      <c r="D449" s="70">
        <v>18</v>
      </c>
      <c r="E449" s="70">
        <v>2024</v>
      </c>
      <c r="F449" s="70" t="s">
        <v>1558</v>
      </c>
      <c r="G449" s="70" t="s">
        <v>2145</v>
      </c>
      <c r="H449" s="70" t="s">
        <v>2146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2167</v>
      </c>
      <c r="B450" s="70">
        <v>409</v>
      </c>
      <c r="C450" s="70">
        <v>1</v>
      </c>
      <c r="D450" s="70">
        <v>25</v>
      </c>
      <c r="E450" s="70">
        <v>1990</v>
      </c>
      <c r="F450" s="70" t="s">
        <v>787</v>
      </c>
      <c r="G450" s="70" t="s">
        <v>2168</v>
      </c>
      <c r="H450" s="70" t="s">
        <v>2169</v>
      </c>
      <c r="I450" s="148"/>
      <c r="J450" s="71">
        <v>55.093806144902217</v>
      </c>
      <c r="K450" s="71">
        <v>4.8934241007436983</v>
      </c>
      <c r="L450" s="71">
        <v>4.5016588955948018</v>
      </c>
      <c r="M450" s="71">
        <v>71.694806231888279</v>
      </c>
      <c r="N450" s="71">
        <v>95.823698701618895</v>
      </c>
      <c r="O450" s="71">
        <v>72.981148984386735</v>
      </c>
      <c r="P450" s="71">
        <v>63.119027159688493</v>
      </c>
      <c r="Q450" s="71">
        <v>7.1168805616431499</v>
      </c>
      <c r="R450" s="71">
        <v>0</v>
      </c>
      <c r="S450" s="71">
        <v>8.9229813515272109</v>
      </c>
      <c r="T450" s="72"/>
      <c r="U450" s="71">
        <v>15473364</v>
      </c>
      <c r="V450" s="71">
        <v>2066</v>
      </c>
      <c r="W450" s="71">
        <v>52</v>
      </c>
      <c r="X450" s="71">
        <v>27385</v>
      </c>
      <c r="Y450" s="71">
        <v>35010</v>
      </c>
      <c r="Z450" s="71">
        <v>30018</v>
      </c>
      <c r="AA450" s="71">
        <v>15326</v>
      </c>
      <c r="AB450" s="71">
        <v>115554</v>
      </c>
      <c r="AC450" s="71">
        <v>0</v>
      </c>
      <c r="AD450" s="71">
        <v>8.9229813515272109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2170</v>
      </c>
      <c r="B451" s="70">
        <v>410</v>
      </c>
      <c r="C451" s="70">
        <v>2</v>
      </c>
      <c r="D451" s="70">
        <v>25</v>
      </c>
      <c r="E451" s="70">
        <v>2005</v>
      </c>
      <c r="F451" s="70" t="s">
        <v>789</v>
      </c>
      <c r="G451" s="70" t="s">
        <v>2168</v>
      </c>
      <c r="H451" s="70" t="s">
        <v>2169</v>
      </c>
      <c r="I451" s="148"/>
      <c r="J451" s="71">
        <v>145.96396632023831</v>
      </c>
      <c r="K451" s="71">
        <v>4.195560821725322</v>
      </c>
      <c r="L451" s="71">
        <v>2.7141560506167548</v>
      </c>
      <c r="M451" s="71">
        <v>145.50746622608469</v>
      </c>
      <c r="N451" s="71">
        <v>139.5544885056708</v>
      </c>
      <c r="O451" s="71">
        <v>117.0923839379185</v>
      </c>
      <c r="P451" s="71">
        <v>65.699488732467103</v>
      </c>
      <c r="Q451" s="71">
        <v>7.3404882335156598</v>
      </c>
      <c r="R451" s="71">
        <v>0</v>
      </c>
      <c r="S451" s="71">
        <v>16.538652734999999</v>
      </c>
      <c r="T451" s="72"/>
      <c r="U451" s="71">
        <v>26374213</v>
      </c>
      <c r="V451" s="71">
        <v>2084</v>
      </c>
      <c r="W451" s="71">
        <v>35</v>
      </c>
      <c r="X451" s="71">
        <v>30195</v>
      </c>
      <c r="Y451" s="71">
        <v>46854</v>
      </c>
      <c r="Z451" s="71">
        <v>55732</v>
      </c>
      <c r="AA451" s="71">
        <v>13065</v>
      </c>
      <c r="AB451" s="71">
        <v>124596</v>
      </c>
      <c r="AC451" s="71">
        <v>0</v>
      </c>
      <c r="AD451" s="71">
        <v>16.538652734999999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2171</v>
      </c>
      <c r="B452" s="70">
        <v>411</v>
      </c>
      <c r="C452" s="70">
        <v>3</v>
      </c>
      <c r="D452" s="70">
        <v>25</v>
      </c>
      <c r="E452" s="70">
        <v>2006</v>
      </c>
      <c r="F452" s="70" t="s">
        <v>790</v>
      </c>
      <c r="G452" s="70" t="s">
        <v>2168</v>
      </c>
      <c r="H452" s="70" t="s">
        <v>2169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2172</v>
      </c>
      <c r="B453" s="70">
        <v>412</v>
      </c>
      <c r="C453" s="70">
        <v>4</v>
      </c>
      <c r="D453" s="70">
        <v>25</v>
      </c>
      <c r="E453" s="70">
        <v>2007</v>
      </c>
      <c r="F453" s="70" t="s">
        <v>791</v>
      </c>
      <c r="G453" s="70" t="s">
        <v>2168</v>
      </c>
      <c r="H453" s="70" t="s">
        <v>2169</v>
      </c>
      <c r="I453" s="148"/>
      <c r="J453" s="71">
        <v>158.2811357551559</v>
      </c>
      <c r="K453" s="71">
        <v>4.0864936585438354</v>
      </c>
      <c r="L453" s="71">
        <v>0</v>
      </c>
      <c r="M453" s="71">
        <v>144.47364360200521</v>
      </c>
      <c r="N453" s="71">
        <v>137.51542278654171</v>
      </c>
      <c r="O453" s="71">
        <v>113.05575152530611</v>
      </c>
      <c r="P453" s="71">
        <v>64.239787742678331</v>
      </c>
      <c r="Q453" s="71">
        <v>7.7404947669632396</v>
      </c>
      <c r="R453" s="71">
        <v>0</v>
      </c>
      <c r="S453" s="71">
        <v>12.674598940799999</v>
      </c>
      <c r="T453" s="72"/>
      <c r="U453" s="71">
        <v>41111655</v>
      </c>
      <c r="V453" s="71">
        <v>2070</v>
      </c>
      <c r="W453" s="71">
        <v>0</v>
      </c>
      <c r="X453" s="71">
        <v>35908</v>
      </c>
      <c r="Y453" s="71">
        <v>47912</v>
      </c>
      <c r="Z453" s="71">
        <v>55939</v>
      </c>
      <c r="AA453" s="71">
        <v>12580</v>
      </c>
      <c r="AB453" s="71">
        <v>124438</v>
      </c>
      <c r="AC453" s="71">
        <v>0</v>
      </c>
      <c r="AD453" s="71">
        <v>12.674598940799999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2173</v>
      </c>
      <c r="B454" s="70">
        <v>413</v>
      </c>
      <c r="C454" s="70">
        <v>5</v>
      </c>
      <c r="D454" s="70">
        <v>25</v>
      </c>
      <c r="E454" s="70">
        <v>2008</v>
      </c>
      <c r="F454" s="70" t="s">
        <v>792</v>
      </c>
      <c r="G454" s="70" t="s">
        <v>2168</v>
      </c>
      <c r="H454" s="70" t="s">
        <v>2169</v>
      </c>
      <c r="I454" s="148"/>
      <c r="J454" s="71">
        <v>186.20682256111289</v>
      </c>
      <c r="K454" s="71">
        <v>3.016621268575197</v>
      </c>
      <c r="L454" s="71">
        <v>0</v>
      </c>
      <c r="M454" s="71">
        <v>158.08116742411761</v>
      </c>
      <c r="N454" s="71">
        <v>145.3071146918364</v>
      </c>
      <c r="O454" s="71">
        <v>109.5893167523804</v>
      </c>
      <c r="P454" s="71">
        <v>61.478517689135707</v>
      </c>
      <c r="Q454" s="71">
        <v>7.61181326822802</v>
      </c>
      <c r="R454" s="71">
        <v>0</v>
      </c>
      <c r="S454" s="71">
        <v>16.486968668940001</v>
      </c>
      <c r="T454" s="72"/>
      <c r="U454" s="71">
        <v>52071504</v>
      </c>
      <c r="V454" s="71">
        <v>2070</v>
      </c>
      <c r="W454" s="71">
        <v>0</v>
      </c>
      <c r="X454" s="71">
        <v>35908</v>
      </c>
      <c r="Y454" s="71">
        <v>48505</v>
      </c>
      <c r="Z454" s="71">
        <v>56127</v>
      </c>
      <c r="AA454" s="71">
        <v>12053</v>
      </c>
      <c r="AB454" s="71">
        <v>124382</v>
      </c>
      <c r="AC454" s="71">
        <v>0</v>
      </c>
      <c r="AD454" s="71">
        <v>16.486968668940001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2174</v>
      </c>
      <c r="B455" s="70">
        <v>414</v>
      </c>
      <c r="C455" s="70">
        <v>6</v>
      </c>
      <c r="D455" s="70">
        <v>25</v>
      </c>
      <c r="E455" s="70">
        <v>2009</v>
      </c>
      <c r="F455" s="70" t="s">
        <v>176</v>
      </c>
      <c r="G455" s="70" t="s">
        <v>2168</v>
      </c>
      <c r="H455" s="70" t="s">
        <v>2169</v>
      </c>
      <c r="I455" s="148"/>
      <c r="J455" s="71">
        <v>156.0265703351923</v>
      </c>
      <c r="K455" s="71">
        <v>3.2583759589401851</v>
      </c>
      <c r="L455" s="71">
        <v>2.431904288741189</v>
      </c>
      <c r="M455" s="71">
        <v>143.4164579570303</v>
      </c>
      <c r="N455" s="71">
        <v>134.18032093177999</v>
      </c>
      <c r="O455" s="71">
        <v>111.7809492626462</v>
      </c>
      <c r="P455" s="71">
        <v>57.574478306655543</v>
      </c>
      <c r="Q455" s="71">
        <v>7.26134406482233</v>
      </c>
      <c r="R455" s="71">
        <v>0</v>
      </c>
      <c r="S455" s="71">
        <v>15.709049407</v>
      </c>
      <c r="T455" s="72"/>
      <c r="U455" s="71">
        <v>42899203</v>
      </c>
      <c r="V455" s="71">
        <v>2332</v>
      </c>
      <c r="W455" s="71">
        <v>56</v>
      </c>
      <c r="X455" s="71">
        <v>39279</v>
      </c>
      <c r="Y455" s="71">
        <v>49186</v>
      </c>
      <c r="Z455" s="71">
        <v>56508</v>
      </c>
      <c r="AA455" s="71">
        <v>11588</v>
      </c>
      <c r="AB455" s="71">
        <v>124557</v>
      </c>
      <c r="AC455" s="71">
        <v>0</v>
      </c>
      <c r="AD455" s="71">
        <v>15.709049407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116.785</v>
      </c>
      <c r="BK455" s="71">
        <v>0</v>
      </c>
      <c r="BL455" s="71">
        <v>25.594999999999999</v>
      </c>
      <c r="BM455" s="71">
        <v>0</v>
      </c>
      <c r="BN455" s="72"/>
      <c r="BO455" s="71">
        <v>0</v>
      </c>
      <c r="BP455" s="71">
        <v>0</v>
      </c>
      <c r="BQ455" s="71">
        <v>4</v>
      </c>
      <c r="BR455" s="71">
        <v>0</v>
      </c>
      <c r="BS455" s="71">
        <v>4</v>
      </c>
      <c r="BT455" s="71">
        <v>0</v>
      </c>
      <c r="BU455"/>
      <c r="BV455" s="70">
        <v>142.38</v>
      </c>
      <c r="BW455" s="70">
        <v>0</v>
      </c>
      <c r="BX455" s="70">
        <v>0</v>
      </c>
      <c r="BY455" s="70">
        <v>0</v>
      </c>
      <c r="BZ455" s="70">
        <v>0</v>
      </c>
      <c r="CA455" s="70">
        <v>0</v>
      </c>
      <c r="CB455" s="70">
        <v>0</v>
      </c>
      <c r="CC455" s="70">
        <v>0</v>
      </c>
      <c r="CD455" s="70">
        <v>0</v>
      </c>
    </row>
    <row r="456" spans="1:82">
      <c r="A456" s="70" t="s">
        <v>2175</v>
      </c>
      <c r="B456" s="70">
        <v>415</v>
      </c>
      <c r="C456" s="70">
        <v>7</v>
      </c>
      <c r="D456" s="70">
        <v>25</v>
      </c>
      <c r="E456" s="70">
        <v>2010</v>
      </c>
      <c r="F456" s="70" t="s">
        <v>177</v>
      </c>
      <c r="G456" s="70" t="s">
        <v>2168</v>
      </c>
      <c r="H456" s="70" t="s">
        <v>2169</v>
      </c>
      <c r="I456" s="148"/>
      <c r="J456" s="71">
        <v>106.1138729509421</v>
      </c>
      <c r="K456" s="71">
        <v>3.6378365038571032</v>
      </c>
      <c r="L456" s="71">
        <v>2.3483167213199181</v>
      </c>
      <c r="M456" s="71">
        <v>155.47678021191359</v>
      </c>
      <c r="N456" s="71">
        <v>133.27236851558021</v>
      </c>
      <c r="O456" s="71">
        <v>112.1165026115706</v>
      </c>
      <c r="P456" s="71">
        <v>58.142116137943162</v>
      </c>
      <c r="Q456" s="71">
        <v>7.56958417473325</v>
      </c>
      <c r="R456" s="71">
        <v>0</v>
      </c>
      <c r="S456" s="71">
        <v>18.878373424949999</v>
      </c>
      <c r="T456" s="72"/>
      <c r="U456" s="71">
        <v>27406768</v>
      </c>
      <c r="V456" s="71">
        <v>2332</v>
      </c>
      <c r="W456" s="71">
        <v>56</v>
      </c>
      <c r="X456" s="71">
        <v>39279</v>
      </c>
      <c r="Y456" s="71">
        <v>49670</v>
      </c>
      <c r="Z456" s="71">
        <v>56941</v>
      </c>
      <c r="AA456" s="71">
        <v>11410</v>
      </c>
      <c r="AB456" s="71">
        <v>124420</v>
      </c>
      <c r="AC456" s="71">
        <v>0</v>
      </c>
      <c r="AD456" s="71">
        <v>18.878373424949999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123.24299999999999</v>
      </c>
      <c r="BK456" s="71">
        <v>0</v>
      </c>
      <c r="BL456" s="71">
        <v>23.228999999999999</v>
      </c>
      <c r="BM456" s="71">
        <v>0</v>
      </c>
      <c r="BN456" s="72"/>
      <c r="BO456" s="71">
        <v>0</v>
      </c>
      <c r="BP456" s="71">
        <v>0</v>
      </c>
      <c r="BQ456" s="71">
        <v>5</v>
      </c>
      <c r="BR456" s="71">
        <v>0</v>
      </c>
      <c r="BS456" s="71">
        <v>4</v>
      </c>
      <c r="BT456" s="71">
        <v>0</v>
      </c>
      <c r="BU456"/>
      <c r="BV456" s="70">
        <v>146.47200000000001</v>
      </c>
      <c r="BW456" s="70">
        <v>0</v>
      </c>
      <c r="BX456" s="70">
        <v>0</v>
      </c>
      <c r="BY456" s="70">
        <v>0</v>
      </c>
      <c r="BZ456" s="70">
        <v>0</v>
      </c>
      <c r="CA456" s="70">
        <v>0</v>
      </c>
      <c r="CB456" s="70">
        <v>0</v>
      </c>
      <c r="CC456" s="70">
        <v>0</v>
      </c>
      <c r="CD456" s="70">
        <v>0</v>
      </c>
    </row>
    <row r="457" spans="1:82">
      <c r="A457" s="70" t="s">
        <v>2176</v>
      </c>
      <c r="B457" s="70">
        <v>416</v>
      </c>
      <c r="C457" s="70">
        <v>8</v>
      </c>
      <c r="D457" s="70">
        <v>25</v>
      </c>
      <c r="E457" s="70">
        <v>2011</v>
      </c>
      <c r="F457" s="70" t="s">
        <v>178</v>
      </c>
      <c r="G457" s="70" t="s">
        <v>2168</v>
      </c>
      <c r="H457" s="70" t="s">
        <v>2169</v>
      </c>
      <c r="I457" s="148"/>
      <c r="J457" s="71">
        <v>99.494288766930978</v>
      </c>
      <c r="K457" s="71">
        <v>5.1995560451764362</v>
      </c>
      <c r="L457" s="71">
        <v>1.8890987789689759</v>
      </c>
      <c r="M457" s="71">
        <v>190.25478770392999</v>
      </c>
      <c r="N457" s="71">
        <v>170.48266708566129</v>
      </c>
      <c r="O457" s="71">
        <v>111.17405416811087</v>
      </c>
      <c r="P457" s="71">
        <v>56.734067968384906</v>
      </c>
      <c r="Q457" s="71">
        <v>8.73212931162759</v>
      </c>
      <c r="R457" s="71">
        <v>0</v>
      </c>
      <c r="S457" s="71">
        <v>16.458106150944001</v>
      </c>
      <c r="T457" s="72"/>
      <c r="U457" s="71">
        <v>20754140</v>
      </c>
      <c r="V457" s="71">
        <v>2332</v>
      </c>
      <c r="W457" s="71">
        <v>56</v>
      </c>
      <c r="X457" s="71">
        <v>39279</v>
      </c>
      <c r="Y457" s="71">
        <v>50209</v>
      </c>
      <c r="Z457" s="71">
        <v>57689</v>
      </c>
      <c r="AA457" s="71">
        <v>11465</v>
      </c>
      <c r="AB457" s="71">
        <v>124430</v>
      </c>
      <c r="AC457" s="71">
        <v>0</v>
      </c>
      <c r="AD457" s="71">
        <v>16.458106150944001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123.714</v>
      </c>
      <c r="BK457" s="71">
        <v>0</v>
      </c>
      <c r="BL457" s="71">
        <v>24.698999999999998</v>
      </c>
      <c r="BM457" s="71">
        <v>0</v>
      </c>
      <c r="BN457" s="72"/>
      <c r="BO457" s="71">
        <v>0</v>
      </c>
      <c r="BP457" s="71">
        <v>0</v>
      </c>
      <c r="BQ457" s="71">
        <v>5</v>
      </c>
      <c r="BR457" s="71">
        <v>0</v>
      </c>
      <c r="BS457" s="71">
        <v>5</v>
      </c>
      <c r="BT457" s="71">
        <v>0</v>
      </c>
      <c r="BU457"/>
      <c r="BV457" s="70">
        <v>148.41300000000001</v>
      </c>
      <c r="BW457" s="70">
        <v>0</v>
      </c>
      <c r="BX457" s="70">
        <v>0</v>
      </c>
      <c r="BY457" s="70">
        <v>0</v>
      </c>
      <c r="BZ457" s="70">
        <v>0</v>
      </c>
      <c r="CA457" s="70">
        <v>0</v>
      </c>
      <c r="CB457" s="70">
        <v>0</v>
      </c>
      <c r="CC457" s="70">
        <v>0</v>
      </c>
      <c r="CD457" s="70">
        <v>0</v>
      </c>
    </row>
    <row r="458" spans="1:82">
      <c r="A458" s="70" t="s">
        <v>2177</v>
      </c>
      <c r="B458" s="70">
        <v>417</v>
      </c>
      <c r="C458" s="70">
        <v>9</v>
      </c>
      <c r="D458" s="70">
        <v>25</v>
      </c>
      <c r="E458" s="70">
        <v>2012</v>
      </c>
      <c r="F458" s="70" t="s">
        <v>179</v>
      </c>
      <c r="G458" s="70" t="s">
        <v>2168</v>
      </c>
      <c r="H458" s="70" t="s">
        <v>2169</v>
      </c>
      <c r="I458" s="148"/>
      <c r="J458" s="71">
        <v>115.1495864829439</v>
      </c>
      <c r="K458" s="71">
        <v>5.0583750556829399</v>
      </c>
      <c r="L458" s="71">
        <v>1.8640731182365271</v>
      </c>
      <c r="M458" s="71">
        <v>195.1596698600415</v>
      </c>
      <c r="N458" s="71">
        <v>197.37185862832871</v>
      </c>
      <c r="O458" s="71">
        <v>111.47888940828838</v>
      </c>
      <c r="P458" s="71">
        <v>56.803049479221158</v>
      </c>
      <c r="Q458" s="71">
        <v>9.55842000851883</v>
      </c>
      <c r="R458" s="71">
        <v>0</v>
      </c>
      <c r="S458" s="71">
        <v>15.215597661652611</v>
      </c>
      <c r="T458" s="72"/>
      <c r="U458" s="71">
        <v>24055827</v>
      </c>
      <c r="V458" s="71">
        <v>2332</v>
      </c>
      <c r="W458" s="71">
        <v>56</v>
      </c>
      <c r="X458" s="71">
        <v>39279</v>
      </c>
      <c r="Y458" s="71">
        <v>51270</v>
      </c>
      <c r="Z458" s="71">
        <v>58306</v>
      </c>
      <c r="AA458" s="71">
        <v>11414</v>
      </c>
      <c r="AB458" s="71">
        <v>125363</v>
      </c>
      <c r="AC458" s="71">
        <v>0</v>
      </c>
      <c r="AD458" s="71">
        <v>15.215597661652611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129.13</v>
      </c>
      <c r="BK458" s="71">
        <v>0</v>
      </c>
      <c r="BL458" s="71">
        <v>31.628999999999998</v>
      </c>
      <c r="BM458" s="71">
        <v>0</v>
      </c>
      <c r="BN458" s="72"/>
      <c r="BO458" s="71">
        <v>0</v>
      </c>
      <c r="BP458" s="71">
        <v>0</v>
      </c>
      <c r="BQ458" s="71">
        <v>5</v>
      </c>
      <c r="BR458" s="71">
        <v>0</v>
      </c>
      <c r="BS458" s="71">
        <v>5</v>
      </c>
      <c r="BT458" s="71">
        <v>0</v>
      </c>
      <c r="BU458"/>
      <c r="BV458" s="70">
        <v>160.75899999999999</v>
      </c>
      <c r="BW458" s="70">
        <v>0</v>
      </c>
      <c r="BX458" s="70">
        <v>0</v>
      </c>
      <c r="BY458" s="70">
        <v>0</v>
      </c>
      <c r="BZ458" s="70">
        <v>0</v>
      </c>
      <c r="CA458" s="70">
        <v>0</v>
      </c>
      <c r="CB458" s="70">
        <v>0</v>
      </c>
      <c r="CC458" s="70">
        <v>0</v>
      </c>
      <c r="CD458" s="70">
        <v>0</v>
      </c>
    </row>
    <row r="459" spans="1:82">
      <c r="A459" s="70" t="s">
        <v>2178</v>
      </c>
      <c r="B459" s="70">
        <v>418</v>
      </c>
      <c r="C459" s="70">
        <v>10</v>
      </c>
      <c r="D459" s="70">
        <v>25</v>
      </c>
      <c r="E459" s="70">
        <v>2013</v>
      </c>
      <c r="F459" s="70" t="s">
        <v>180</v>
      </c>
      <c r="G459" s="70" t="s">
        <v>2168</v>
      </c>
      <c r="H459" s="70" t="s">
        <v>2169</v>
      </c>
      <c r="I459" s="148"/>
      <c r="J459" s="71">
        <v>117.5465426833555</v>
      </c>
      <c r="K459" s="71">
        <v>4.1735341053179162</v>
      </c>
      <c r="L459" s="71">
        <v>1.7162358122313921</v>
      </c>
      <c r="M459" s="71">
        <v>200.03629121181871</v>
      </c>
      <c r="N459" s="71">
        <v>204.4229038068901</v>
      </c>
      <c r="O459" s="71">
        <v>107.89297099587992</v>
      </c>
      <c r="P459" s="71">
        <v>56.237807010091572</v>
      </c>
      <c r="Q459" s="71">
        <v>9.6916399341640105</v>
      </c>
      <c r="R459" s="71">
        <v>0</v>
      </c>
      <c r="S459" s="71">
        <v>15.57994780541547</v>
      </c>
      <c r="T459" s="72"/>
      <c r="U459" s="71">
        <v>24432678</v>
      </c>
      <c r="V459" s="71">
        <v>2332</v>
      </c>
      <c r="W459" s="71">
        <v>56</v>
      </c>
      <c r="X459" s="71">
        <v>39279</v>
      </c>
      <c r="Y459" s="71">
        <v>51603</v>
      </c>
      <c r="Z459" s="71">
        <v>58950</v>
      </c>
      <c r="AA459" s="71">
        <v>11258</v>
      </c>
      <c r="AB459" s="71">
        <v>125288</v>
      </c>
      <c r="AC459" s="71">
        <v>0</v>
      </c>
      <c r="AD459" s="71">
        <v>15.57994780541547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135.477</v>
      </c>
      <c r="BK459" s="71">
        <v>0</v>
      </c>
      <c r="BL459" s="71">
        <v>32.750999999999998</v>
      </c>
      <c r="BM459" s="71">
        <v>0</v>
      </c>
      <c r="BN459" s="72"/>
      <c r="BO459" s="71">
        <v>0</v>
      </c>
      <c r="BP459" s="71">
        <v>0</v>
      </c>
      <c r="BQ459" s="71">
        <v>5</v>
      </c>
      <c r="BR459" s="71">
        <v>0</v>
      </c>
      <c r="BS459" s="71">
        <v>4</v>
      </c>
      <c r="BT459" s="71">
        <v>0</v>
      </c>
      <c r="BU459"/>
      <c r="BV459" s="70">
        <v>168.22800000000001</v>
      </c>
      <c r="BW459" s="70">
        <v>0</v>
      </c>
      <c r="BX459" s="70">
        <v>0</v>
      </c>
      <c r="BY459" s="70">
        <v>0</v>
      </c>
      <c r="BZ459" s="70">
        <v>0</v>
      </c>
      <c r="CA459" s="70">
        <v>0</v>
      </c>
      <c r="CB459" s="70">
        <v>0</v>
      </c>
      <c r="CC459" s="70">
        <v>0</v>
      </c>
      <c r="CD459" s="70">
        <v>0</v>
      </c>
    </row>
    <row r="460" spans="1:82">
      <c r="A460" s="70" t="s">
        <v>2179</v>
      </c>
      <c r="B460" s="70">
        <v>419</v>
      </c>
      <c r="C460" s="70">
        <v>11</v>
      </c>
      <c r="D460" s="70">
        <v>25</v>
      </c>
      <c r="E460" s="70">
        <v>2014</v>
      </c>
      <c r="F460" s="70" t="s">
        <v>181</v>
      </c>
      <c r="G460" s="70" t="s">
        <v>2168</v>
      </c>
      <c r="H460" s="70" t="s">
        <v>2169</v>
      </c>
      <c r="I460" s="148"/>
      <c r="J460" s="71">
        <v>107.0708513308079</v>
      </c>
      <c r="K460" s="71">
        <v>4.3402491942492496</v>
      </c>
      <c r="L460" s="71">
        <v>1.791585950957387</v>
      </c>
      <c r="M460" s="71">
        <v>207.5680908054934</v>
      </c>
      <c r="N460" s="71">
        <v>201.68886728237791</v>
      </c>
      <c r="O460" s="71">
        <v>103.57730357062654</v>
      </c>
      <c r="P460" s="71">
        <v>56.108330900860217</v>
      </c>
      <c r="Q460" s="71">
        <v>9.2607745874690295</v>
      </c>
      <c r="R460" s="71">
        <v>0</v>
      </c>
      <c r="S460" s="71">
        <v>19.699044413168</v>
      </c>
      <c r="T460" s="72"/>
      <c r="U460" s="71">
        <v>24771057</v>
      </c>
      <c r="V460" s="71">
        <v>2041</v>
      </c>
      <c r="W460" s="71">
        <v>47</v>
      </c>
      <c r="X460" s="71">
        <v>40732</v>
      </c>
      <c r="Y460" s="71">
        <v>51949</v>
      </c>
      <c r="Z460" s="71">
        <v>59604</v>
      </c>
      <c r="AA460" s="71">
        <v>11174</v>
      </c>
      <c r="AB460" s="71">
        <v>124779</v>
      </c>
      <c r="AC460" s="71">
        <v>0</v>
      </c>
      <c r="AD460" s="71">
        <v>19.699044413168</v>
      </c>
      <c r="AE460" s="72"/>
      <c r="AF460" s="71"/>
      <c r="AG460" s="71"/>
      <c r="AH460" s="71"/>
      <c r="AI460" s="71"/>
      <c r="AJ460" s="71"/>
      <c r="AK460" s="71"/>
      <c r="AL460" s="71"/>
      <c r="AM460" s="71"/>
      <c r="AN460" s="71"/>
      <c r="AO460" s="71"/>
      <c r="AP460" s="71"/>
      <c r="AQ460" s="72"/>
      <c r="AR460" s="71">
        <v>2137</v>
      </c>
      <c r="AS460" s="71">
        <v>266</v>
      </c>
      <c r="AT460" s="71">
        <v>0</v>
      </c>
      <c r="AU460" s="71">
        <v>0</v>
      </c>
      <c r="AV460" s="71">
        <v>0</v>
      </c>
      <c r="AW460" s="71">
        <v>1</v>
      </c>
      <c r="AX460" s="71"/>
      <c r="AY460" s="72"/>
      <c r="AZ460" s="71">
        <v>8602.4</v>
      </c>
      <c r="BA460" s="71">
        <v>6390.6</v>
      </c>
      <c r="BB460" s="71">
        <v>0</v>
      </c>
      <c r="BC460" s="71">
        <v>0</v>
      </c>
      <c r="BD460" s="71">
        <v>0</v>
      </c>
      <c r="BE460" s="71">
        <v>2500</v>
      </c>
      <c r="BF460" s="71"/>
      <c r="BG460" s="72"/>
      <c r="BH460" s="71">
        <v>0</v>
      </c>
      <c r="BI460" s="71">
        <v>0</v>
      </c>
      <c r="BJ460" s="71">
        <v>130.93199999999999</v>
      </c>
      <c r="BK460" s="71">
        <v>0</v>
      </c>
      <c r="BL460" s="71">
        <v>35.311999999999998</v>
      </c>
      <c r="BM460" s="71">
        <v>0</v>
      </c>
      <c r="BN460" s="72"/>
      <c r="BO460" s="71">
        <v>0</v>
      </c>
      <c r="BP460" s="71">
        <v>0</v>
      </c>
      <c r="BQ460" s="71">
        <v>5</v>
      </c>
      <c r="BR460" s="71">
        <v>0</v>
      </c>
      <c r="BS460" s="71">
        <v>5</v>
      </c>
      <c r="BT460" s="71">
        <v>0</v>
      </c>
      <c r="BU460"/>
      <c r="BV460" s="70">
        <v>166.244</v>
      </c>
      <c r="BW460" s="70">
        <v>0</v>
      </c>
      <c r="BX460" s="70">
        <v>0</v>
      </c>
      <c r="BY460" s="70">
        <v>0</v>
      </c>
      <c r="BZ460" s="70">
        <v>0</v>
      </c>
      <c r="CA460" s="70">
        <v>0</v>
      </c>
      <c r="CB460" s="70">
        <v>0</v>
      </c>
      <c r="CC460" s="70">
        <v>0</v>
      </c>
      <c r="CD460" s="70">
        <v>0</v>
      </c>
    </row>
    <row r="461" spans="1:82">
      <c r="A461" s="70" t="s">
        <v>2180</v>
      </c>
      <c r="B461" s="70">
        <v>420</v>
      </c>
      <c r="C461" s="70">
        <v>12</v>
      </c>
      <c r="D461" s="70">
        <v>25</v>
      </c>
      <c r="E461" s="70">
        <v>2015</v>
      </c>
      <c r="F461" s="70" t="s">
        <v>182</v>
      </c>
      <c r="G461" s="70" t="s">
        <v>2168</v>
      </c>
      <c r="H461" s="70" t="s">
        <v>2169</v>
      </c>
      <c r="I461" s="148"/>
      <c r="J461" s="71">
        <v>112.5271408792882</v>
      </c>
      <c r="K461" s="71">
        <v>4.5319032664069496</v>
      </c>
      <c r="L461" s="71">
        <v>2.1644028422695252</v>
      </c>
      <c r="M461" s="71">
        <v>214.9419721136928</v>
      </c>
      <c r="N461" s="71">
        <v>186.03663748148509</v>
      </c>
      <c r="O461" s="71">
        <v>103.67433769015094</v>
      </c>
      <c r="P461" s="71">
        <v>56.127533280018412</v>
      </c>
      <c r="Q461" s="71">
        <v>9.0173138683400893</v>
      </c>
      <c r="R461" s="71">
        <v>0</v>
      </c>
      <c r="S461" s="71">
        <v>15.3602863602512</v>
      </c>
      <c r="T461" s="72"/>
      <c r="U461" s="71">
        <v>24054296</v>
      </c>
      <c r="V461" s="71">
        <v>2041</v>
      </c>
      <c r="W461" s="71">
        <v>47</v>
      </c>
      <c r="X461" s="71">
        <v>40732</v>
      </c>
      <c r="Y461" s="71">
        <v>52162</v>
      </c>
      <c r="Z461" s="71">
        <v>60234</v>
      </c>
      <c r="AA461" s="71">
        <v>11169</v>
      </c>
      <c r="AB461" s="71">
        <v>124113</v>
      </c>
      <c r="AC461" s="71">
        <v>0</v>
      </c>
      <c r="AD461" s="71">
        <v>15.3602863602512</v>
      </c>
      <c r="AE461" s="72"/>
      <c r="AF461" s="71">
        <v>149230232.71548599</v>
      </c>
      <c r="AG461" s="71">
        <v>3352219.0262870402</v>
      </c>
      <c r="AH461" s="71">
        <v>459862.43965295842</v>
      </c>
      <c r="AI461" s="71">
        <v>262986537.8175528</v>
      </c>
      <c r="AJ461" s="71">
        <v>290982050.91779089</v>
      </c>
      <c r="AK461" s="71">
        <v>0</v>
      </c>
      <c r="AL461" s="71">
        <v>0</v>
      </c>
      <c r="AM461" s="71">
        <v>17009166.015546441</v>
      </c>
      <c r="AN461" s="71">
        <v>0</v>
      </c>
      <c r="AO461" s="71">
        <v>0</v>
      </c>
      <c r="AP461" s="71">
        <v>724020068.93231618</v>
      </c>
      <c r="AQ461" s="72"/>
      <c r="AR461" s="71">
        <v>2294</v>
      </c>
      <c r="AS461" s="71">
        <v>352</v>
      </c>
      <c r="AT461" s="71">
        <v>0</v>
      </c>
      <c r="AU461" s="71">
        <v>0</v>
      </c>
      <c r="AV461" s="71">
        <v>0</v>
      </c>
      <c r="AW461" s="71">
        <v>1</v>
      </c>
      <c r="AX461" s="71"/>
      <c r="AY461" s="72"/>
      <c r="AZ461" s="71">
        <v>9336.7999999999993</v>
      </c>
      <c r="BA461" s="71">
        <v>9837.1</v>
      </c>
      <c r="BB461" s="71">
        <v>0</v>
      </c>
      <c r="BC461" s="71">
        <v>0</v>
      </c>
      <c r="BD461" s="71">
        <v>0</v>
      </c>
      <c r="BE461" s="71">
        <v>2500</v>
      </c>
      <c r="BF461" s="71"/>
      <c r="BG461" s="72"/>
      <c r="BH461" s="71">
        <v>0</v>
      </c>
      <c r="BI461" s="71">
        <v>0</v>
      </c>
      <c r="BJ461" s="71">
        <v>135.267</v>
      </c>
      <c r="BK461" s="71">
        <v>0</v>
      </c>
      <c r="BL461" s="71">
        <v>30.721999999999998</v>
      </c>
      <c r="BM461" s="71">
        <v>0</v>
      </c>
      <c r="BN461" s="72"/>
      <c r="BO461" s="71">
        <v>0</v>
      </c>
      <c r="BP461" s="71">
        <v>0</v>
      </c>
      <c r="BQ461" s="71">
        <v>5</v>
      </c>
      <c r="BR461" s="71">
        <v>0</v>
      </c>
      <c r="BS461" s="71">
        <v>3</v>
      </c>
      <c r="BT461" s="71">
        <v>0</v>
      </c>
      <c r="BU461"/>
      <c r="BV461" s="70">
        <v>165.989</v>
      </c>
      <c r="BW461" s="70">
        <v>0</v>
      </c>
      <c r="BX461" s="70">
        <v>0</v>
      </c>
      <c r="BY461" s="70">
        <v>0</v>
      </c>
      <c r="BZ461" s="70">
        <v>0</v>
      </c>
      <c r="CA461" s="70">
        <v>0</v>
      </c>
      <c r="CB461" s="70">
        <v>0</v>
      </c>
      <c r="CC461" s="70">
        <v>0</v>
      </c>
      <c r="CD461" s="70">
        <v>0</v>
      </c>
    </row>
    <row r="462" spans="1:82">
      <c r="A462" s="70" t="s">
        <v>2181</v>
      </c>
      <c r="B462" s="70">
        <v>421</v>
      </c>
      <c r="C462" s="70">
        <v>13</v>
      </c>
      <c r="D462" s="70">
        <v>25</v>
      </c>
      <c r="E462" s="70">
        <v>2016</v>
      </c>
      <c r="F462" s="70" t="s">
        <v>155</v>
      </c>
      <c r="G462" s="1064" t="s">
        <v>2168</v>
      </c>
      <c r="H462" s="70" t="s">
        <v>2169</v>
      </c>
      <c r="I462" s="148"/>
      <c r="J462" s="71">
        <v>99.011150078996096</v>
      </c>
      <c r="K462" s="71">
        <v>4.4899122178779631</v>
      </c>
      <c r="L462" s="71">
        <v>2.3045307615676367</v>
      </c>
      <c r="M462" s="71">
        <v>188.65129902564934</v>
      </c>
      <c r="N462" s="71">
        <v>193.23363724490099</v>
      </c>
      <c r="O462" s="71">
        <v>103.11759079770863</v>
      </c>
      <c r="P462" s="71">
        <v>54.58774092917217</v>
      </c>
      <c r="Q462" s="71">
        <v>8.7293416901150671</v>
      </c>
      <c r="R462" s="71">
        <v>0</v>
      </c>
      <c r="S462" s="71">
        <v>17.134599661857699</v>
      </c>
      <c r="T462" s="72"/>
      <c r="U462" s="71">
        <v>22412600</v>
      </c>
      <c r="V462" s="71">
        <v>2041</v>
      </c>
      <c r="W462" s="71">
        <v>47</v>
      </c>
      <c r="X462" s="71">
        <v>40732</v>
      </c>
      <c r="Y462" s="71">
        <v>52604</v>
      </c>
      <c r="Z462" s="71">
        <v>60647</v>
      </c>
      <c r="AA462" s="71">
        <v>11235</v>
      </c>
      <c r="AB462" s="71">
        <v>123589</v>
      </c>
      <c r="AC462" s="71">
        <v>0</v>
      </c>
      <c r="AD462" s="71">
        <v>17.134599661857699</v>
      </c>
      <c r="AE462" s="72"/>
      <c r="AF462" s="71">
        <v>137784722.91155121</v>
      </c>
      <c r="AG462" s="71">
        <v>3193355.8118444378</v>
      </c>
      <c r="AH462" s="71">
        <v>383806.44862943329</v>
      </c>
      <c r="AI462" s="71">
        <v>279149788.96138859</v>
      </c>
      <c r="AJ462" s="71">
        <v>283856233.07159758</v>
      </c>
      <c r="AK462" s="71">
        <v>0</v>
      </c>
      <c r="AL462" s="71">
        <v>0</v>
      </c>
      <c r="AM462" s="71">
        <v>16950512.67583409</v>
      </c>
      <c r="AN462" s="71">
        <v>0</v>
      </c>
      <c r="AO462" s="71">
        <v>0</v>
      </c>
      <c r="AP462" s="71">
        <v>721318419.88084531</v>
      </c>
      <c r="AQ462" s="72"/>
      <c r="AR462" s="71">
        <v>2449</v>
      </c>
      <c r="AS462" s="71">
        <v>414</v>
      </c>
      <c r="AT462" s="71">
        <v>0</v>
      </c>
      <c r="AU462" s="71">
        <v>0</v>
      </c>
      <c r="AV462" s="71">
        <v>0</v>
      </c>
      <c r="AW462" s="71">
        <v>2</v>
      </c>
      <c r="AX462" s="71"/>
      <c r="AY462" s="72"/>
      <c r="AZ462" s="71">
        <v>10103.200000000001</v>
      </c>
      <c r="BA462" s="71">
        <v>10931.4</v>
      </c>
      <c r="BB462" s="71">
        <v>0</v>
      </c>
      <c r="BC462" s="71">
        <v>0</v>
      </c>
      <c r="BD462" s="71">
        <v>0</v>
      </c>
      <c r="BE462" s="71">
        <v>2550</v>
      </c>
      <c r="BF462" s="71"/>
      <c r="BG462" s="72"/>
      <c r="BH462" s="71">
        <v>0</v>
      </c>
      <c r="BI462" s="71">
        <v>0</v>
      </c>
      <c r="BJ462" s="71">
        <v>129.28100000000001</v>
      </c>
      <c r="BK462" s="71">
        <v>0</v>
      </c>
      <c r="BL462" s="71">
        <v>30.337000000000003</v>
      </c>
      <c r="BM462" s="71">
        <v>0</v>
      </c>
      <c r="BN462" s="72"/>
      <c r="BO462" s="71">
        <v>0</v>
      </c>
      <c r="BP462" s="71">
        <v>0</v>
      </c>
      <c r="BQ462" s="71">
        <v>3</v>
      </c>
      <c r="BR462" s="71">
        <v>0</v>
      </c>
      <c r="BS462" s="71">
        <v>3</v>
      </c>
      <c r="BT462" s="71">
        <v>0</v>
      </c>
      <c r="BU462"/>
      <c r="BV462" s="70">
        <v>159.61799999999999</v>
      </c>
      <c r="BW462" s="70">
        <v>0</v>
      </c>
      <c r="BX462" s="70">
        <v>0</v>
      </c>
      <c r="BY462" s="70">
        <v>0</v>
      </c>
      <c r="BZ462" s="70">
        <v>0</v>
      </c>
      <c r="CA462" s="70">
        <v>0</v>
      </c>
      <c r="CB462" s="70">
        <v>0</v>
      </c>
      <c r="CC462" s="70">
        <v>0</v>
      </c>
      <c r="CD462" s="70">
        <v>0</v>
      </c>
    </row>
    <row r="463" spans="1:82">
      <c r="A463" s="70" t="s">
        <v>2182</v>
      </c>
      <c r="B463" s="70">
        <v>422</v>
      </c>
      <c r="C463" s="70">
        <v>14</v>
      </c>
      <c r="D463" s="70">
        <v>25</v>
      </c>
      <c r="E463" s="70">
        <v>2017</v>
      </c>
      <c r="F463" s="70" t="s">
        <v>156</v>
      </c>
      <c r="G463" s="1064" t="s">
        <v>2168</v>
      </c>
      <c r="H463" s="70" t="s">
        <v>2169</v>
      </c>
      <c r="I463" s="148"/>
      <c r="J463" s="71">
        <v>79.752188564376894</v>
      </c>
      <c r="K463" s="71">
        <v>4.4258460134603723</v>
      </c>
      <c r="L463" s="71">
        <v>1.9735369173181685</v>
      </c>
      <c r="M463" s="71">
        <v>169.78263318675349</v>
      </c>
      <c r="N463" s="71">
        <v>169.51295676338978</v>
      </c>
      <c r="O463" s="71">
        <v>102.05714489968503</v>
      </c>
      <c r="P463" s="71">
        <v>53.90399102637204</v>
      </c>
      <c r="Q463" s="71">
        <v>8.39748075414537</v>
      </c>
      <c r="R463" s="71">
        <v>0</v>
      </c>
      <c r="S463" s="71">
        <v>16.566415668448801</v>
      </c>
      <c r="T463" s="72"/>
      <c r="U463" s="71">
        <v>23029169</v>
      </c>
      <c r="V463" s="71">
        <v>2041</v>
      </c>
      <c r="W463" s="71">
        <v>47</v>
      </c>
      <c r="X463" s="71">
        <v>40732</v>
      </c>
      <c r="Y463" s="71">
        <v>52906</v>
      </c>
      <c r="Z463" s="71">
        <v>61019</v>
      </c>
      <c r="AA463" s="71">
        <v>11165</v>
      </c>
      <c r="AB463" s="71">
        <v>122945</v>
      </c>
      <c r="AC463" s="71">
        <v>0</v>
      </c>
      <c r="AD463" s="71">
        <v>16.566415668448801</v>
      </c>
      <c r="AE463" s="72"/>
      <c r="AF463" s="71">
        <v>123833562.4104121</v>
      </c>
      <c r="AG463" s="71">
        <v>3285259.4313033381</v>
      </c>
      <c r="AH463" s="71">
        <v>442091.47163660178</v>
      </c>
      <c r="AI463" s="71">
        <v>293013267.77250433</v>
      </c>
      <c r="AJ463" s="71">
        <v>286259421.40514052</v>
      </c>
      <c r="AK463" s="71">
        <v>0</v>
      </c>
      <c r="AL463" s="71">
        <v>0</v>
      </c>
      <c r="AM463" s="71">
        <v>16888571.329058129</v>
      </c>
      <c r="AN463" s="71">
        <v>0</v>
      </c>
      <c r="AO463" s="71">
        <v>0</v>
      </c>
      <c r="AP463" s="71">
        <v>723722173.82005501</v>
      </c>
      <c r="AQ463" s="72"/>
      <c r="AR463" s="71">
        <v>2546</v>
      </c>
      <c r="AS463" s="71">
        <v>453</v>
      </c>
      <c r="AT463" s="71">
        <v>0</v>
      </c>
      <c r="AU463" s="71">
        <v>0</v>
      </c>
      <c r="AV463" s="71">
        <v>0</v>
      </c>
      <c r="AW463" s="71">
        <v>2</v>
      </c>
      <c r="AX463" s="71"/>
      <c r="AY463" s="72"/>
      <c r="AZ463" s="71">
        <v>10553.5</v>
      </c>
      <c r="BA463" s="71">
        <v>11845.2</v>
      </c>
      <c r="BB463" s="71">
        <v>0</v>
      </c>
      <c r="BC463" s="71">
        <v>0</v>
      </c>
      <c r="BD463" s="71">
        <v>0</v>
      </c>
      <c r="BE463" s="71">
        <v>2550</v>
      </c>
      <c r="BF463" s="71"/>
      <c r="BG463" s="72"/>
      <c r="BH463" s="71">
        <v>0</v>
      </c>
      <c r="BI463" s="71">
        <v>0</v>
      </c>
      <c r="BJ463" s="71">
        <v>131.411</v>
      </c>
      <c r="BK463" s="71">
        <v>0</v>
      </c>
      <c r="BL463" s="71">
        <v>30.5</v>
      </c>
      <c r="BM463" s="71">
        <v>0</v>
      </c>
      <c r="BN463" s="72"/>
      <c r="BO463" s="71">
        <v>0</v>
      </c>
      <c r="BP463" s="71">
        <v>0</v>
      </c>
      <c r="BQ463" s="71">
        <v>3</v>
      </c>
      <c r="BR463" s="71">
        <v>0</v>
      </c>
      <c r="BS463" s="71">
        <v>3</v>
      </c>
      <c r="BT463" s="71">
        <v>0</v>
      </c>
      <c r="BU463"/>
      <c r="BV463" s="70">
        <v>161.911</v>
      </c>
      <c r="BW463" s="70">
        <v>0</v>
      </c>
      <c r="BX463" s="70">
        <v>0</v>
      </c>
      <c r="BY463" s="70">
        <v>0</v>
      </c>
      <c r="BZ463" s="70">
        <v>0</v>
      </c>
      <c r="CA463" s="70">
        <v>0</v>
      </c>
      <c r="CB463" s="70">
        <v>0</v>
      </c>
      <c r="CC463" s="70">
        <v>0</v>
      </c>
      <c r="CD463" s="70">
        <v>0</v>
      </c>
    </row>
    <row r="464" spans="1:82">
      <c r="A464" s="70" t="s">
        <v>2183</v>
      </c>
      <c r="B464" s="70">
        <v>423</v>
      </c>
      <c r="C464" s="70">
        <v>15</v>
      </c>
      <c r="D464" s="70">
        <v>25</v>
      </c>
      <c r="E464" s="70">
        <v>2018</v>
      </c>
      <c r="F464" s="70" t="s">
        <v>183</v>
      </c>
      <c r="G464" s="70" t="s">
        <v>2168</v>
      </c>
      <c r="H464" s="70" t="s">
        <v>2169</v>
      </c>
      <c r="I464" s="148"/>
      <c r="J464" s="71">
        <v>69.36061360999625</v>
      </c>
      <c r="K464" s="71">
        <v>3.949103032483225</v>
      </c>
      <c r="L464" s="71">
        <v>1.7477910945788322</v>
      </c>
      <c r="M464" s="71">
        <v>150.35712929933615</v>
      </c>
      <c r="N464" s="71">
        <v>131.76699632426542</v>
      </c>
      <c r="O464" s="71">
        <v>100.96027562305719</v>
      </c>
      <c r="P464" s="71">
        <v>53.482135149253125</v>
      </c>
      <c r="Q464" s="71">
        <v>7.7477998340623104</v>
      </c>
      <c r="R464" s="71">
        <v>0</v>
      </c>
      <c r="S464" s="71">
        <v>15.379718141944799</v>
      </c>
      <c r="T464" s="72"/>
      <c r="U464" s="71">
        <v>23261425</v>
      </c>
      <c r="V464" s="71">
        <v>2041</v>
      </c>
      <c r="W464" s="71">
        <v>47</v>
      </c>
      <c r="X464" s="71">
        <v>40732</v>
      </c>
      <c r="Y464" s="71">
        <v>53291</v>
      </c>
      <c r="Z464" s="71">
        <v>61519</v>
      </c>
      <c r="AA464" s="71">
        <v>11189</v>
      </c>
      <c r="AB464" s="71">
        <v>122242</v>
      </c>
      <c r="AC464" s="71">
        <v>0</v>
      </c>
      <c r="AD464" s="71">
        <v>15.379718141944799</v>
      </c>
      <c r="AE464" s="72"/>
      <c r="AF464" s="71">
        <v>121888810.3316157</v>
      </c>
      <c r="AG464" s="71">
        <v>2884892.6838828269</v>
      </c>
      <c r="AH464" s="71">
        <v>413219.04949170112</v>
      </c>
      <c r="AI464" s="71">
        <v>287988136.74794233</v>
      </c>
      <c r="AJ464" s="71">
        <v>248896001.98668799</v>
      </c>
      <c r="AK464" s="71">
        <v>0</v>
      </c>
      <c r="AL464" s="71">
        <v>0</v>
      </c>
      <c r="AM464" s="71">
        <v>16826747.075613379</v>
      </c>
      <c r="AN464" s="71">
        <v>0</v>
      </c>
      <c r="AO464" s="71">
        <v>0</v>
      </c>
      <c r="AP464" s="71">
        <v>678897807.87523389</v>
      </c>
      <c r="AQ464" s="72"/>
      <c r="AR464" s="71">
        <v>2695</v>
      </c>
      <c r="AS464" s="71">
        <v>496</v>
      </c>
      <c r="AT464" s="71">
        <v>0</v>
      </c>
      <c r="AU464" s="71">
        <v>0</v>
      </c>
      <c r="AV464" s="71">
        <v>0</v>
      </c>
      <c r="AW464" s="71">
        <v>2</v>
      </c>
      <c r="AX464" s="71"/>
      <c r="AY464" s="72"/>
      <c r="AZ464" s="71">
        <v>11253.000000000004</v>
      </c>
      <c r="BA464" s="71">
        <v>13307</v>
      </c>
      <c r="BB464" s="71">
        <v>0</v>
      </c>
      <c r="BC464" s="71">
        <v>0</v>
      </c>
      <c r="BD464" s="71">
        <v>0</v>
      </c>
      <c r="BE464" s="71">
        <v>2550</v>
      </c>
      <c r="BF464" s="71"/>
      <c r="BG464" s="72"/>
      <c r="BH464" s="71">
        <v>0</v>
      </c>
      <c r="BI464" s="71">
        <v>0</v>
      </c>
      <c r="BJ464" s="71">
        <v>120.874</v>
      </c>
      <c r="BK464" s="71">
        <v>0</v>
      </c>
      <c r="BL464" s="71">
        <v>26.471999999999998</v>
      </c>
      <c r="BM464" s="71">
        <v>0</v>
      </c>
      <c r="BN464" s="72"/>
      <c r="BO464" s="71">
        <v>0</v>
      </c>
      <c r="BP464" s="71">
        <v>0</v>
      </c>
      <c r="BQ464" s="71">
        <v>3</v>
      </c>
      <c r="BR464" s="71">
        <v>0</v>
      </c>
      <c r="BS464" s="71">
        <v>3</v>
      </c>
      <c r="BT464" s="71">
        <v>0</v>
      </c>
      <c r="BU464"/>
      <c r="BV464" s="70">
        <v>147.346</v>
      </c>
      <c r="BW464" s="70">
        <v>0</v>
      </c>
      <c r="BX464" s="70">
        <v>0</v>
      </c>
      <c r="BY464" s="70">
        <v>0</v>
      </c>
      <c r="BZ464" s="70">
        <v>0</v>
      </c>
      <c r="CA464" s="70">
        <v>0</v>
      </c>
      <c r="CB464" s="70">
        <v>0</v>
      </c>
      <c r="CC464" s="70">
        <v>0</v>
      </c>
      <c r="CD464" s="70">
        <v>0</v>
      </c>
    </row>
    <row r="465" spans="1:82">
      <c r="A465" s="70" t="s">
        <v>2184</v>
      </c>
      <c r="B465" s="70">
        <v>424</v>
      </c>
      <c r="C465" s="70">
        <v>16</v>
      </c>
      <c r="D465" s="70">
        <v>25</v>
      </c>
      <c r="E465" s="70">
        <v>2019</v>
      </c>
      <c r="F465" s="70" t="s">
        <v>158</v>
      </c>
      <c r="G465" s="70" t="s">
        <v>2168</v>
      </c>
      <c r="H465" s="70" t="s">
        <v>2169</v>
      </c>
      <c r="I465" s="148"/>
      <c r="J465" s="71">
        <v>61.96743541689149</v>
      </c>
      <c r="K465" s="71">
        <v>3.6647534750168811</v>
      </c>
      <c r="L465" s="71">
        <v>1.7623290006996097</v>
      </c>
      <c r="M465" s="71">
        <v>133.99727980800623</v>
      </c>
      <c r="N465" s="71">
        <v>140.09875557956065</v>
      </c>
      <c r="O465" s="71">
        <v>98.465497430535052</v>
      </c>
      <c r="P465" s="71">
        <v>53.403878405001763</v>
      </c>
      <c r="Q465" s="71">
        <v>7.5123552864052598</v>
      </c>
      <c r="R465" s="71">
        <v>0</v>
      </c>
      <c r="S465" s="71">
        <v>19.609826072356512</v>
      </c>
      <c r="T465" s="72"/>
      <c r="U465" s="71">
        <v>21850821</v>
      </c>
      <c r="V465" s="71">
        <v>2041</v>
      </c>
      <c r="W465" s="71">
        <v>47</v>
      </c>
      <c r="X465" s="71">
        <v>40732</v>
      </c>
      <c r="Y465" s="71">
        <v>53761</v>
      </c>
      <c r="Z465" s="71">
        <v>61646</v>
      </c>
      <c r="AA465" s="71">
        <v>11089</v>
      </c>
      <c r="AB465" s="71">
        <v>121736</v>
      </c>
      <c r="AC465" s="71">
        <v>0</v>
      </c>
      <c r="AD465" s="71">
        <v>19.609826072356508</v>
      </c>
      <c r="AE465" s="72"/>
      <c r="AF465" s="71">
        <v>114421989.7686757</v>
      </c>
      <c r="AG465" s="71">
        <v>2814707.9487737338</v>
      </c>
      <c r="AH465" s="71">
        <v>443504.66513570241</v>
      </c>
      <c r="AI465" s="71">
        <v>267899854.6023623</v>
      </c>
      <c r="AJ465" s="71">
        <v>276781747.3828029</v>
      </c>
      <c r="AK465" s="71">
        <v>0</v>
      </c>
      <c r="AL465" s="71">
        <v>0</v>
      </c>
      <c r="AM465" s="71">
        <v>16579526.771882651</v>
      </c>
      <c r="AN465" s="71">
        <v>0</v>
      </c>
      <c r="AO465" s="71">
        <v>0</v>
      </c>
      <c r="AP465" s="71">
        <v>678941331.13963306</v>
      </c>
      <c r="AQ465" s="72"/>
      <c r="AR465" s="71">
        <v>2847</v>
      </c>
      <c r="AS465" s="71">
        <v>531</v>
      </c>
      <c r="AT465" s="71">
        <v>0</v>
      </c>
      <c r="AU465" s="71">
        <v>0</v>
      </c>
      <c r="AV465" s="71">
        <v>0</v>
      </c>
      <c r="AW465" s="71">
        <v>2</v>
      </c>
      <c r="AX465" s="71"/>
      <c r="AY465" s="72"/>
      <c r="AZ465" s="71">
        <v>12041.999999999991</v>
      </c>
      <c r="BA465" s="71">
        <v>13939.499999999991</v>
      </c>
      <c r="BB465" s="71">
        <v>0</v>
      </c>
      <c r="BC465" s="71">
        <v>0</v>
      </c>
      <c r="BD465" s="71">
        <v>0</v>
      </c>
      <c r="BE465" s="71">
        <v>2550</v>
      </c>
      <c r="BF465" s="71"/>
      <c r="BG465" s="72"/>
      <c r="BH465" s="71">
        <v>0</v>
      </c>
      <c r="BI465" s="71">
        <v>0</v>
      </c>
      <c r="BJ465" s="71">
        <v>127.357</v>
      </c>
      <c r="BK465" s="71">
        <v>0</v>
      </c>
      <c r="BL465" s="71">
        <v>23.597000000000001</v>
      </c>
      <c r="BM465" s="71">
        <v>0</v>
      </c>
      <c r="BN465" s="72"/>
      <c r="BO465" s="71">
        <v>0</v>
      </c>
      <c r="BP465" s="71">
        <v>0</v>
      </c>
      <c r="BQ465" s="71">
        <v>3</v>
      </c>
      <c r="BR465" s="71">
        <v>0</v>
      </c>
      <c r="BS465" s="71">
        <v>3</v>
      </c>
      <c r="BT465" s="71">
        <v>0</v>
      </c>
      <c r="BU465"/>
      <c r="BV465" s="70">
        <v>150.95400000000001</v>
      </c>
      <c r="BW465" s="70">
        <v>0</v>
      </c>
      <c r="BX465" s="70">
        <v>0</v>
      </c>
      <c r="BY465" s="70">
        <v>0</v>
      </c>
      <c r="BZ465" s="70">
        <v>0</v>
      </c>
      <c r="CA465" s="70">
        <v>0</v>
      </c>
      <c r="CB465" s="70">
        <v>0</v>
      </c>
      <c r="CC465" s="70">
        <v>0</v>
      </c>
      <c r="CD465" s="70">
        <v>0</v>
      </c>
    </row>
    <row r="466" spans="1:82">
      <c r="A466" s="70" t="s">
        <v>2185</v>
      </c>
      <c r="B466" s="70">
        <v>425</v>
      </c>
      <c r="C466" s="70">
        <v>17</v>
      </c>
      <c r="D466" s="70">
        <v>25</v>
      </c>
      <c r="E466" s="70">
        <v>2020</v>
      </c>
      <c r="F466" s="70" t="s">
        <v>159</v>
      </c>
      <c r="G466" s="70" t="s">
        <v>2168</v>
      </c>
      <c r="H466" s="70" t="s">
        <v>2169</v>
      </c>
      <c r="I466" s="148"/>
      <c r="J466" s="71">
        <v>78.985172574736879</v>
      </c>
      <c r="K466" s="71">
        <v>3.8905111858940304</v>
      </c>
      <c r="L466" s="71">
        <v>2.5029414878002529</v>
      </c>
      <c r="M466" s="71">
        <v>115.7900077681566</v>
      </c>
      <c r="N466" s="71">
        <v>128.70148584911038</v>
      </c>
      <c r="O466" s="71">
        <v>87.102362146829691</v>
      </c>
      <c r="P466" s="71">
        <v>50.547384856190888</v>
      </c>
      <c r="Q466" s="71">
        <v>7.1604260924584198</v>
      </c>
      <c r="R466" s="71">
        <v>0</v>
      </c>
      <c r="S466" s="71">
        <v>20.288475273153999</v>
      </c>
      <c r="T466" s="72"/>
      <c r="U466" s="71">
        <v>21753611</v>
      </c>
      <c r="V466" s="71">
        <v>1863</v>
      </c>
      <c r="W466" s="71">
        <v>97</v>
      </c>
      <c r="X466" s="71">
        <v>39630</v>
      </c>
      <c r="Y466" s="71">
        <v>54354</v>
      </c>
      <c r="Z466" s="71">
        <v>62241</v>
      </c>
      <c r="AA466" s="71">
        <v>11156</v>
      </c>
      <c r="AB466" s="71">
        <v>121444</v>
      </c>
      <c r="AC466" s="71">
        <v>0</v>
      </c>
      <c r="AD466" s="71">
        <v>20.288475273153999</v>
      </c>
      <c r="AE466" s="72"/>
      <c r="AF466" s="71">
        <v>135364853.1418744</v>
      </c>
      <c r="AG466" s="71">
        <v>2746755.840634834</v>
      </c>
      <c r="AH466" s="71">
        <v>695452.94807266479</v>
      </c>
      <c r="AI466" s="71">
        <v>223219556.51044479</v>
      </c>
      <c r="AJ466" s="71">
        <v>246036437.16845059</v>
      </c>
      <c r="AK466" s="71"/>
      <c r="AL466" s="71"/>
      <c r="AM466" s="71">
        <v>15849791.270981807</v>
      </c>
      <c r="AN466" s="71"/>
      <c r="AO466" s="71"/>
      <c r="AP466" s="71">
        <v>623912846.88045907</v>
      </c>
      <c r="AQ466" s="72"/>
      <c r="AR466" s="71">
        <v>3049</v>
      </c>
      <c r="AS466" s="71">
        <v>547</v>
      </c>
      <c r="AT466" s="71">
        <v>0</v>
      </c>
      <c r="AU466" s="71">
        <v>0</v>
      </c>
      <c r="AV466" s="71">
        <v>0</v>
      </c>
      <c r="AW466" s="71">
        <v>2</v>
      </c>
      <c r="AX466" s="71"/>
      <c r="AY466" s="72"/>
      <c r="AZ466" s="71">
        <v>13147.599999999989</v>
      </c>
      <c r="BA466" s="71">
        <v>14471.499999999991</v>
      </c>
      <c r="BB466" s="71">
        <v>0</v>
      </c>
      <c r="BC466" s="71">
        <v>0</v>
      </c>
      <c r="BD466" s="71">
        <v>0</v>
      </c>
      <c r="BE466" s="71">
        <v>2550</v>
      </c>
      <c r="BF466" s="71"/>
      <c r="BG466" s="72"/>
      <c r="BH466" s="71">
        <v>0</v>
      </c>
      <c r="BI466" s="71">
        <v>0</v>
      </c>
      <c r="BJ466" s="71">
        <v>121.417</v>
      </c>
      <c r="BK466" s="71">
        <v>0</v>
      </c>
      <c r="BL466" s="71">
        <v>21.500999999999998</v>
      </c>
      <c r="BM466" s="71">
        <v>0</v>
      </c>
      <c r="BN466" s="72"/>
      <c r="BO466" s="71">
        <v>0</v>
      </c>
      <c r="BP466" s="71">
        <v>0</v>
      </c>
      <c r="BQ466" s="71">
        <v>3</v>
      </c>
      <c r="BR466" s="71">
        <v>0</v>
      </c>
      <c r="BS466" s="71">
        <v>3</v>
      </c>
      <c r="BT466" s="71">
        <v>0</v>
      </c>
      <c r="BU466"/>
      <c r="BV466" s="70">
        <v>142.91800000000001</v>
      </c>
      <c r="BW466" s="70">
        <v>0</v>
      </c>
      <c r="BX466" s="70">
        <v>0</v>
      </c>
      <c r="BY466" s="70">
        <v>0</v>
      </c>
      <c r="BZ466" s="70">
        <v>0</v>
      </c>
      <c r="CA466" s="70">
        <v>0</v>
      </c>
      <c r="CB466" s="70">
        <v>0</v>
      </c>
      <c r="CC466" s="70">
        <v>0</v>
      </c>
      <c r="CD466" s="70">
        <v>0</v>
      </c>
    </row>
    <row r="467" spans="1:82">
      <c r="A467" s="70" t="s">
        <v>2186</v>
      </c>
      <c r="B467" s="70">
        <v>425</v>
      </c>
      <c r="C467" s="70">
        <v>18</v>
      </c>
      <c r="D467" s="70">
        <v>25</v>
      </c>
      <c r="E467" s="70">
        <v>2021</v>
      </c>
      <c r="F467" s="70" t="s">
        <v>160</v>
      </c>
      <c r="G467" s="70" t="s">
        <v>2168</v>
      </c>
      <c r="H467" s="70" t="s">
        <v>2169</v>
      </c>
      <c r="I467" s="148"/>
      <c r="J467" s="71">
        <v>58.774796337901208</v>
      </c>
      <c r="K467" s="71">
        <v>4.0816391929596305</v>
      </c>
      <c r="L467" s="71">
        <v>2.7953468081529493</v>
      </c>
      <c r="M467" s="71">
        <v>116.73014332949489</v>
      </c>
      <c r="N467" s="71">
        <v>129.1695316662063</v>
      </c>
      <c r="O467" s="71">
        <v>85.273530898784671</v>
      </c>
      <c r="P467" s="71">
        <v>52.153549535872067</v>
      </c>
      <c r="Q467" s="71">
        <v>7.0337196668469302</v>
      </c>
      <c r="R467" s="71">
        <v>0</v>
      </c>
      <c r="S467" s="71">
        <v>20.667145633040001</v>
      </c>
      <c r="T467" s="72"/>
      <c r="U467" s="71">
        <v>21277453</v>
      </c>
      <c r="V467" s="71">
        <v>1863</v>
      </c>
      <c r="W467" s="71">
        <v>97</v>
      </c>
      <c r="X467" s="71">
        <v>39630</v>
      </c>
      <c r="Y467" s="71">
        <v>54597</v>
      </c>
      <c r="Z467" s="71">
        <v>62741</v>
      </c>
      <c r="AA467" s="71">
        <v>11224</v>
      </c>
      <c r="AB467" s="71">
        <v>120467</v>
      </c>
      <c r="AC467" s="71">
        <v>0</v>
      </c>
      <c r="AD467" s="71">
        <v>20.667145633040001</v>
      </c>
      <c r="AE467" s="72"/>
      <c r="AF467" s="71">
        <v>123521542.29443963</v>
      </c>
      <c r="AG467" s="71">
        <v>2988564.2504792712</v>
      </c>
      <c r="AH467" s="71">
        <v>750074.96197466517</v>
      </c>
      <c r="AI467" s="71">
        <v>258703990.33113807</v>
      </c>
      <c r="AJ467" s="71">
        <v>262814267.2835955</v>
      </c>
      <c r="AK467" s="71">
        <v>0</v>
      </c>
      <c r="AL467" s="71">
        <v>0</v>
      </c>
      <c r="AM467" s="71">
        <v>15812966.772542594</v>
      </c>
      <c r="AN467" s="71">
        <v>0</v>
      </c>
      <c r="AO467" s="71">
        <v>0</v>
      </c>
      <c r="AP467" s="71">
        <v>664591405.89416969</v>
      </c>
      <c r="AQ467" s="72"/>
      <c r="AR467" s="71">
        <v>3280</v>
      </c>
      <c r="AS467" s="71">
        <v>551</v>
      </c>
      <c r="AT467" s="71">
        <v>0</v>
      </c>
      <c r="AU467" s="71">
        <v>0</v>
      </c>
      <c r="AV467" s="71">
        <v>0</v>
      </c>
      <c r="AW467" s="71">
        <v>2</v>
      </c>
      <c r="AX467" s="71"/>
      <c r="AY467" s="72"/>
      <c r="AZ467" s="71">
        <v>14473.799999999979</v>
      </c>
      <c r="BA467" s="71">
        <v>14663.999999999991</v>
      </c>
      <c r="BB467" s="71">
        <v>0</v>
      </c>
      <c r="BC467" s="71">
        <v>0</v>
      </c>
      <c r="BD467" s="71">
        <v>0</v>
      </c>
      <c r="BE467" s="71">
        <v>2550</v>
      </c>
      <c r="BF467" s="71"/>
      <c r="BG467" s="72"/>
      <c r="BH467" s="71">
        <v>0</v>
      </c>
      <c r="BI467" s="71">
        <v>0</v>
      </c>
      <c r="BJ467" s="71">
        <v>123.63200000000001</v>
      </c>
      <c r="BK467" s="71">
        <v>0</v>
      </c>
      <c r="BL467" s="71">
        <v>23.139000000000003</v>
      </c>
      <c r="BM467" s="71">
        <v>0</v>
      </c>
      <c r="BN467" s="72"/>
      <c r="BO467" s="71">
        <v>0</v>
      </c>
      <c r="BP467" s="71">
        <v>0</v>
      </c>
      <c r="BQ467" s="71">
        <v>3</v>
      </c>
      <c r="BR467" s="71">
        <v>0</v>
      </c>
      <c r="BS467" s="71">
        <v>3</v>
      </c>
      <c r="BT467" s="71">
        <v>0</v>
      </c>
      <c r="BU467"/>
      <c r="BV467" s="70">
        <v>146.77099999999999</v>
      </c>
      <c r="BW467" s="70">
        <v>0</v>
      </c>
      <c r="BX467" s="70">
        <v>0</v>
      </c>
      <c r="BY467" s="70">
        <v>0</v>
      </c>
      <c r="BZ467" s="70">
        <v>0</v>
      </c>
      <c r="CA467" s="70">
        <v>0</v>
      </c>
      <c r="CB467" s="70">
        <v>0</v>
      </c>
      <c r="CC467" s="70">
        <v>0</v>
      </c>
      <c r="CD467" s="70">
        <v>0</v>
      </c>
    </row>
    <row r="468" spans="1:82">
      <c r="A468" s="70" t="s">
        <v>2187</v>
      </c>
      <c r="B468" s="70">
        <v>425</v>
      </c>
      <c r="C468" s="70">
        <v>19</v>
      </c>
      <c r="D468" s="70">
        <v>25</v>
      </c>
      <c r="E468" s="70">
        <v>2022</v>
      </c>
      <c r="F468" s="70" t="s">
        <v>161</v>
      </c>
      <c r="G468" s="70" t="s">
        <v>2168</v>
      </c>
      <c r="H468" s="70" t="s">
        <v>2169</v>
      </c>
      <c r="I468" s="148"/>
      <c r="J468" s="71">
        <v>70.640454956372167</v>
      </c>
      <c r="K468" s="71">
        <v>3.6737253355852029</v>
      </c>
      <c r="L468" s="71">
        <v>2.379794430636152</v>
      </c>
      <c r="M468" s="71">
        <v>133.99419736968423</v>
      </c>
      <c r="N468" s="71">
        <v>140.62211020938727</v>
      </c>
      <c r="O468" s="71">
        <v>89.772878825037282</v>
      </c>
      <c r="P468" s="71">
        <v>52.22172894386523</v>
      </c>
      <c r="Q468" s="71">
        <v>7.0634980532125056</v>
      </c>
      <c r="R468" s="71">
        <v>0</v>
      </c>
      <c r="S468" s="71">
        <v>17.899830463200001</v>
      </c>
      <c r="T468" s="72"/>
      <c r="U468" s="71">
        <v>23581373</v>
      </c>
      <c r="V468" s="71">
        <v>1863</v>
      </c>
      <c r="W468" s="71">
        <v>97</v>
      </c>
      <c r="X468" s="71">
        <v>39630</v>
      </c>
      <c r="Y468" s="71">
        <v>55273</v>
      </c>
      <c r="Z468" s="71">
        <v>62756</v>
      </c>
      <c r="AA468" s="71">
        <v>11410</v>
      </c>
      <c r="AB468" s="71">
        <v>119985</v>
      </c>
      <c r="AC468" s="71">
        <v>0</v>
      </c>
      <c r="AD468" s="71">
        <v>17.899830463200001</v>
      </c>
      <c r="AE468" s="72"/>
      <c r="AF468" s="71">
        <v>120316607.58220519</v>
      </c>
      <c r="AG468" s="71">
        <v>2884700.2666112161</v>
      </c>
      <c r="AH468" s="71">
        <v>735428.669091888</v>
      </c>
      <c r="AI468" s="71">
        <v>257030515.72030932</v>
      </c>
      <c r="AJ468" s="71">
        <v>272477149.59593952</v>
      </c>
      <c r="AK468" s="71">
        <v>0</v>
      </c>
      <c r="AL468" s="71">
        <v>0</v>
      </c>
      <c r="AM468" s="71">
        <v>15493338.41943776</v>
      </c>
      <c r="AN468" s="71">
        <v>0</v>
      </c>
      <c r="AO468" s="71">
        <v>0</v>
      </c>
      <c r="AP468" s="71">
        <v>668937740.25359488</v>
      </c>
      <c r="AQ468" s="72"/>
      <c r="AR468" s="71">
        <v>3506</v>
      </c>
      <c r="AS468" s="71">
        <v>557</v>
      </c>
      <c r="AT468" s="71">
        <v>0</v>
      </c>
      <c r="AU468" s="71">
        <v>0</v>
      </c>
      <c r="AV468" s="71">
        <v>0</v>
      </c>
      <c r="AW468" s="71">
        <v>2</v>
      </c>
      <c r="AX468" s="71"/>
      <c r="AY468" s="72"/>
      <c r="AZ468" s="71">
        <v>15736.199999999964</v>
      </c>
      <c r="BA468" s="71">
        <v>14947.499999999993</v>
      </c>
      <c r="BB468" s="71">
        <v>0</v>
      </c>
      <c r="BC468" s="71">
        <v>0</v>
      </c>
      <c r="BD468" s="71">
        <v>0</v>
      </c>
      <c r="BE468" s="71">
        <v>2550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2188</v>
      </c>
      <c r="B469" s="70">
        <v>425</v>
      </c>
      <c r="C469" s="70">
        <v>20</v>
      </c>
      <c r="D469" s="70">
        <v>25</v>
      </c>
      <c r="E469" s="70">
        <v>2023</v>
      </c>
      <c r="F469" s="70" t="s">
        <v>1539</v>
      </c>
      <c r="G469" s="70" t="s">
        <v>2168</v>
      </c>
      <c r="H469" s="70" t="s">
        <v>2169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3800</v>
      </c>
      <c r="AS469" s="71">
        <v>557</v>
      </c>
      <c r="AT469" s="71">
        <v>0</v>
      </c>
      <c r="AU469" s="71">
        <v>0</v>
      </c>
      <c r="AV469" s="71">
        <v>0</v>
      </c>
      <c r="AW469" s="71">
        <v>2</v>
      </c>
      <c r="AX469" s="71"/>
      <c r="AY469" s="72"/>
      <c r="AZ469" s="71">
        <v>17153.099999999955</v>
      </c>
      <c r="BA469" s="71">
        <v>14944.499999999993</v>
      </c>
      <c r="BB469" s="71">
        <v>0</v>
      </c>
      <c r="BC469" s="71">
        <v>0</v>
      </c>
      <c r="BD469" s="71">
        <v>0</v>
      </c>
      <c r="BE469" s="71">
        <v>2550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2189</v>
      </c>
      <c r="B470" s="70">
        <v>425</v>
      </c>
      <c r="C470" s="70">
        <v>21</v>
      </c>
      <c r="D470" s="70">
        <v>25</v>
      </c>
      <c r="E470" s="70">
        <v>2024</v>
      </c>
      <c r="F470" s="70" t="s">
        <v>1558</v>
      </c>
      <c r="G470" s="70" t="s">
        <v>2168</v>
      </c>
      <c r="H470" s="70" t="s">
        <v>2169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2190</v>
      </c>
      <c r="B471" s="70">
        <v>273</v>
      </c>
      <c r="C471" s="70">
        <v>1</v>
      </c>
      <c r="D471" s="70">
        <v>17</v>
      </c>
      <c r="E471" s="70">
        <v>1990</v>
      </c>
      <c r="F471" s="70" t="s">
        <v>787</v>
      </c>
      <c r="G471" s="70" t="s">
        <v>2191</v>
      </c>
      <c r="H471" s="70" t="s">
        <v>2192</v>
      </c>
      <c r="I471" s="148"/>
      <c r="J471" s="71">
        <v>137.24326301445959</v>
      </c>
      <c r="K471" s="71">
        <v>29.171015820894361</v>
      </c>
      <c r="L471" s="71">
        <v>39.264208039941458</v>
      </c>
      <c r="M471" s="71">
        <v>95.151722670582885</v>
      </c>
      <c r="N471" s="71">
        <v>157.2981186746635</v>
      </c>
      <c r="O471" s="71">
        <v>101.9105477373089</v>
      </c>
      <c r="P471" s="71">
        <v>153.9591930256189</v>
      </c>
      <c r="Q471" s="71">
        <v>9.2901177278004408</v>
      </c>
      <c r="R471" s="71">
        <v>1.2856910270701509</v>
      </c>
      <c r="S471" s="71">
        <v>7.5792703861283064</v>
      </c>
      <c r="T471" s="72"/>
      <c r="U471" s="71">
        <v>22300448</v>
      </c>
      <c r="V471" s="71">
        <v>8385</v>
      </c>
      <c r="W471" s="71">
        <v>564</v>
      </c>
      <c r="X471" s="71">
        <v>39910</v>
      </c>
      <c r="Y471" s="71">
        <v>40889</v>
      </c>
      <c r="Z471" s="71">
        <v>41917</v>
      </c>
      <c r="AA471" s="71">
        <v>37383</v>
      </c>
      <c r="AB471" s="71">
        <v>150840</v>
      </c>
      <c r="AC471" s="71">
        <v>222684</v>
      </c>
      <c r="AD471" s="71">
        <v>7.5792703861283064</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2193</v>
      </c>
      <c r="B472" s="70">
        <v>274</v>
      </c>
      <c r="C472" s="70">
        <v>2</v>
      </c>
      <c r="D472" s="70">
        <v>17</v>
      </c>
      <c r="E472" s="70">
        <v>2005</v>
      </c>
      <c r="F472" s="70" t="s">
        <v>789</v>
      </c>
      <c r="G472" s="70" t="s">
        <v>2191</v>
      </c>
      <c r="H472" s="70" t="s">
        <v>2192</v>
      </c>
      <c r="I472" s="148"/>
      <c r="J472" s="71">
        <v>208.56608856652889</v>
      </c>
      <c r="K472" s="71">
        <v>18.617435393925209</v>
      </c>
      <c r="L472" s="71">
        <v>36.038313057287617</v>
      </c>
      <c r="M472" s="71">
        <v>206.80816617642131</v>
      </c>
      <c r="N472" s="71">
        <v>252.16004225694269</v>
      </c>
      <c r="O472" s="71">
        <v>156.70865451018199</v>
      </c>
      <c r="P472" s="71">
        <v>141.49653378906689</v>
      </c>
      <c r="Q472" s="71">
        <v>8.4417146457670498</v>
      </c>
      <c r="R472" s="71">
        <v>2.376936480489718</v>
      </c>
      <c r="S472" s="71">
        <v>9.606275953822923</v>
      </c>
      <c r="T472" s="72"/>
      <c r="U472" s="71">
        <v>26938263</v>
      </c>
      <c r="V472" s="71">
        <v>6866</v>
      </c>
      <c r="W472" s="71">
        <v>404</v>
      </c>
      <c r="X472" s="71">
        <v>34442</v>
      </c>
      <c r="Y472" s="71">
        <v>46833</v>
      </c>
      <c r="Z472" s="71">
        <v>74588</v>
      </c>
      <c r="AA472" s="71">
        <v>28138</v>
      </c>
      <c r="AB472" s="71">
        <v>143288</v>
      </c>
      <c r="AC472" s="71">
        <v>420312</v>
      </c>
      <c r="AD472" s="71">
        <v>9.606275953822923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2194</v>
      </c>
      <c r="B473" s="70">
        <v>275</v>
      </c>
      <c r="C473" s="70">
        <v>3</v>
      </c>
      <c r="D473" s="70">
        <v>17</v>
      </c>
      <c r="E473" s="70">
        <v>2006</v>
      </c>
      <c r="F473" s="70" t="s">
        <v>790</v>
      </c>
      <c r="G473" s="70" t="s">
        <v>2191</v>
      </c>
      <c r="H473" s="70" t="s">
        <v>2192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2195</v>
      </c>
      <c r="B474" s="70">
        <v>276</v>
      </c>
      <c r="C474" s="70">
        <v>4</v>
      </c>
      <c r="D474" s="70">
        <v>17</v>
      </c>
      <c r="E474" s="70">
        <v>2007</v>
      </c>
      <c r="F474" s="70" t="s">
        <v>791</v>
      </c>
      <c r="G474" s="70" t="s">
        <v>2191</v>
      </c>
      <c r="H474" s="70" t="s">
        <v>2192</v>
      </c>
      <c r="I474" s="148"/>
      <c r="J474" s="71">
        <v>223.33632403351729</v>
      </c>
      <c r="K474" s="71">
        <v>15.49706990415927</v>
      </c>
      <c r="L474" s="71">
        <v>44.71108240263537</v>
      </c>
      <c r="M474" s="71">
        <v>206.85503820194651</v>
      </c>
      <c r="N474" s="71">
        <v>252.6918695850089</v>
      </c>
      <c r="O474" s="71">
        <v>151.6740553946199</v>
      </c>
      <c r="P474" s="71">
        <v>138.50363775394791</v>
      </c>
      <c r="Q474" s="71">
        <v>8.7642420376898809</v>
      </c>
      <c r="R474" s="71">
        <v>1.137512966303271</v>
      </c>
      <c r="S474" s="71">
        <v>8.9999152679999987</v>
      </c>
      <c r="T474" s="72"/>
      <c r="U474" s="71">
        <v>32105563</v>
      </c>
      <c r="V474" s="71">
        <v>6032</v>
      </c>
      <c r="W474" s="71">
        <v>518</v>
      </c>
      <c r="X474" s="71">
        <v>42445</v>
      </c>
      <c r="Y474" s="71">
        <v>47066</v>
      </c>
      <c r="Z474" s="71">
        <v>75047</v>
      </c>
      <c r="AA474" s="71">
        <v>27123</v>
      </c>
      <c r="AB474" s="71">
        <v>140896</v>
      </c>
      <c r="AC474" s="71">
        <v>206917</v>
      </c>
      <c r="AD474" s="71">
        <v>8.9999152679999987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2196</v>
      </c>
      <c r="B475" s="70">
        <v>277</v>
      </c>
      <c r="C475" s="70">
        <v>5</v>
      </c>
      <c r="D475" s="70">
        <v>17</v>
      </c>
      <c r="E475" s="70">
        <v>2008</v>
      </c>
      <c r="F475" s="70" t="s">
        <v>792</v>
      </c>
      <c r="G475" s="70" t="s">
        <v>2191</v>
      </c>
      <c r="H475" s="70" t="s">
        <v>2192</v>
      </c>
      <c r="I475" s="148"/>
      <c r="J475" s="71">
        <v>189.4350943148047</v>
      </c>
      <c r="K475" s="71">
        <v>11.590258988017199</v>
      </c>
      <c r="L475" s="71">
        <v>39.832914433166913</v>
      </c>
      <c r="M475" s="71">
        <v>209.24135650061561</v>
      </c>
      <c r="N475" s="71">
        <v>246.1281255099577</v>
      </c>
      <c r="O475" s="71">
        <v>146.98015210449401</v>
      </c>
      <c r="P475" s="71">
        <v>135.2037723708554</v>
      </c>
      <c r="Q475" s="71">
        <v>8.5442729389841592</v>
      </c>
      <c r="R475" s="71">
        <v>1.0325685927422339</v>
      </c>
      <c r="S475" s="71">
        <v>19.992464664300002</v>
      </c>
      <c r="T475" s="72"/>
      <c r="U475" s="71">
        <v>31155125</v>
      </c>
      <c r="V475" s="71">
        <v>6032</v>
      </c>
      <c r="W475" s="71">
        <v>518</v>
      </c>
      <c r="X475" s="71">
        <v>42445</v>
      </c>
      <c r="Y475" s="71">
        <v>47166</v>
      </c>
      <c r="Z475" s="71">
        <v>75277</v>
      </c>
      <c r="AA475" s="71">
        <v>26507</v>
      </c>
      <c r="AB475" s="71">
        <v>139619</v>
      </c>
      <c r="AC475" s="71">
        <v>195038</v>
      </c>
      <c r="AD475" s="71">
        <v>19.992464664300002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2197</v>
      </c>
      <c r="B476" s="70">
        <v>278</v>
      </c>
      <c r="C476" s="70">
        <v>6</v>
      </c>
      <c r="D476" s="70">
        <v>17</v>
      </c>
      <c r="E476" s="70">
        <v>2009</v>
      </c>
      <c r="F476" s="70" t="s">
        <v>176</v>
      </c>
      <c r="G476" s="70" t="s">
        <v>2191</v>
      </c>
      <c r="H476" s="70" t="s">
        <v>2192</v>
      </c>
      <c r="I476" s="148"/>
      <c r="J476" s="71">
        <v>179.42901152784799</v>
      </c>
      <c r="K476" s="71">
        <v>11.84836362224992</v>
      </c>
      <c r="L476" s="71">
        <v>39.280762567265917</v>
      </c>
      <c r="M476" s="71">
        <v>218.4511740571086</v>
      </c>
      <c r="N476" s="71">
        <v>223.10181633966141</v>
      </c>
      <c r="O476" s="71">
        <v>149.66833726483111</v>
      </c>
      <c r="P476" s="71">
        <v>129.3637117423533</v>
      </c>
      <c r="Q476" s="71">
        <v>8.0741258350299798</v>
      </c>
      <c r="R476" s="71">
        <v>1.2149375555397619</v>
      </c>
      <c r="S476" s="71">
        <v>16.8692285164</v>
      </c>
      <c r="T476" s="72"/>
      <c r="U476" s="71">
        <v>23355150</v>
      </c>
      <c r="V476" s="71">
        <v>5667</v>
      </c>
      <c r="W476" s="71">
        <v>730</v>
      </c>
      <c r="X476" s="71">
        <v>44636</v>
      </c>
      <c r="Y476" s="71">
        <v>47341</v>
      </c>
      <c r="Z476" s="71">
        <v>75661</v>
      </c>
      <c r="AA476" s="71">
        <v>26037</v>
      </c>
      <c r="AB476" s="71">
        <v>138499</v>
      </c>
      <c r="AC476" s="71">
        <v>223881</v>
      </c>
      <c r="AD476" s="71">
        <v>16.8692285164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271.99</v>
      </c>
      <c r="BK476" s="71">
        <v>0</v>
      </c>
      <c r="BL476" s="71">
        <v>28.82</v>
      </c>
      <c r="BM476" s="71">
        <v>0</v>
      </c>
      <c r="BN476" s="72"/>
      <c r="BO476" s="71">
        <v>0</v>
      </c>
      <c r="BP476" s="71">
        <v>0</v>
      </c>
      <c r="BQ476" s="71">
        <v>13</v>
      </c>
      <c r="BR476" s="71">
        <v>0</v>
      </c>
      <c r="BS476" s="71">
        <v>2</v>
      </c>
      <c r="BT476" s="71">
        <v>0</v>
      </c>
      <c r="BU476"/>
      <c r="BV476" s="70">
        <v>237.827</v>
      </c>
      <c r="BW476" s="70">
        <v>0</v>
      </c>
      <c r="BX476" s="70">
        <v>20.7</v>
      </c>
      <c r="BY476" s="70">
        <v>0</v>
      </c>
      <c r="BZ476" s="70">
        <v>0</v>
      </c>
      <c r="CA476" s="70">
        <v>0</v>
      </c>
      <c r="CB476" s="70">
        <v>37.326999999999998</v>
      </c>
      <c r="CC476" s="70">
        <v>4.9560000000000004</v>
      </c>
      <c r="CD476" s="70">
        <v>0</v>
      </c>
    </row>
    <row r="477" spans="1:82">
      <c r="A477" s="70" t="s">
        <v>2198</v>
      </c>
      <c r="B477" s="70">
        <v>279</v>
      </c>
      <c r="C477" s="70">
        <v>7</v>
      </c>
      <c r="D477" s="70">
        <v>17</v>
      </c>
      <c r="E477" s="70">
        <v>2010</v>
      </c>
      <c r="F477" s="70" t="s">
        <v>177</v>
      </c>
      <c r="G477" s="70" t="s">
        <v>2191</v>
      </c>
      <c r="H477" s="70" t="s">
        <v>2192</v>
      </c>
      <c r="I477" s="148"/>
      <c r="J477" s="71">
        <v>175.48536636326509</v>
      </c>
      <c r="K477" s="71">
        <v>12.13753088249611</v>
      </c>
      <c r="L477" s="71">
        <v>37.246419087154877</v>
      </c>
      <c r="M477" s="71">
        <v>209.7709027922979</v>
      </c>
      <c r="N477" s="71">
        <v>230.36203619998511</v>
      </c>
      <c r="O477" s="71">
        <v>149.48998281160601</v>
      </c>
      <c r="P477" s="71">
        <v>130.2210147156124</v>
      </c>
      <c r="Q477" s="71">
        <v>8.3624984212313898</v>
      </c>
      <c r="R477" s="71">
        <v>1.2076374728407611</v>
      </c>
      <c r="S477" s="71">
        <v>14.296443544000001</v>
      </c>
      <c r="T477" s="72"/>
      <c r="U477" s="71">
        <v>26172121</v>
      </c>
      <c r="V477" s="71">
        <v>5667</v>
      </c>
      <c r="W477" s="71">
        <v>730</v>
      </c>
      <c r="X477" s="71">
        <v>44636</v>
      </c>
      <c r="Y477" s="71">
        <v>47491</v>
      </c>
      <c r="Z477" s="71">
        <v>75922</v>
      </c>
      <c r="AA477" s="71">
        <v>25555</v>
      </c>
      <c r="AB477" s="71">
        <v>137453</v>
      </c>
      <c r="AC477" s="71">
        <v>210888</v>
      </c>
      <c r="AD477" s="71">
        <v>14.296443544000001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281.64699999999999</v>
      </c>
      <c r="BK477" s="71">
        <v>0</v>
      </c>
      <c r="BL477" s="71">
        <v>28.286999999999999</v>
      </c>
      <c r="BM477" s="71">
        <v>0</v>
      </c>
      <c r="BN477" s="72"/>
      <c r="BO477" s="71">
        <v>0</v>
      </c>
      <c r="BP477" s="71">
        <v>0</v>
      </c>
      <c r="BQ477" s="71">
        <v>13</v>
      </c>
      <c r="BR477" s="71">
        <v>0</v>
      </c>
      <c r="BS477" s="71">
        <v>2</v>
      </c>
      <c r="BT477" s="71">
        <v>0</v>
      </c>
      <c r="BU477"/>
      <c r="BV477" s="70">
        <v>256.202</v>
      </c>
      <c r="BW477" s="70">
        <v>0</v>
      </c>
      <c r="BX477" s="70">
        <v>19.8</v>
      </c>
      <c r="BY477" s="70">
        <v>0</v>
      </c>
      <c r="BZ477" s="70">
        <v>0</v>
      </c>
      <c r="CA477" s="70">
        <v>0</v>
      </c>
      <c r="CB477" s="70">
        <v>27.806999999999999</v>
      </c>
      <c r="CC477" s="70">
        <v>6.125</v>
      </c>
      <c r="CD477" s="70">
        <v>0</v>
      </c>
    </row>
    <row r="478" spans="1:82">
      <c r="A478" s="70" t="s">
        <v>2199</v>
      </c>
      <c r="B478" s="70">
        <v>280</v>
      </c>
      <c r="C478" s="70">
        <v>8</v>
      </c>
      <c r="D478" s="70">
        <v>17</v>
      </c>
      <c r="E478" s="70">
        <v>2011</v>
      </c>
      <c r="F478" s="70" t="s">
        <v>178</v>
      </c>
      <c r="G478" s="70" t="s">
        <v>2191</v>
      </c>
      <c r="H478" s="70" t="s">
        <v>2192</v>
      </c>
      <c r="I478" s="148"/>
      <c r="J478" s="71">
        <v>190.74585382239911</v>
      </c>
      <c r="K478" s="71">
        <v>15.592285671071471</v>
      </c>
      <c r="L478" s="71">
        <v>29.432676200847091</v>
      </c>
      <c r="M478" s="71">
        <v>236.33963633779641</v>
      </c>
      <c r="N478" s="71">
        <v>267.93545775459347</v>
      </c>
      <c r="O478" s="71">
        <v>148.37532202959594</v>
      </c>
      <c r="P478" s="71">
        <v>125.32464067748067</v>
      </c>
      <c r="Q478" s="71">
        <v>9.5543235333990904</v>
      </c>
      <c r="R478" s="71">
        <v>0.49795298569133661</v>
      </c>
      <c r="S478" s="71">
        <v>11.630616014939999</v>
      </c>
      <c r="T478" s="72"/>
      <c r="U478" s="71">
        <v>26252882</v>
      </c>
      <c r="V478" s="71">
        <v>5667</v>
      </c>
      <c r="W478" s="71">
        <v>730</v>
      </c>
      <c r="X478" s="71">
        <v>44636</v>
      </c>
      <c r="Y478" s="71">
        <v>47724</v>
      </c>
      <c r="Z478" s="71">
        <v>76993</v>
      </c>
      <c r="AA478" s="71">
        <v>25326</v>
      </c>
      <c r="AB478" s="71">
        <v>136146</v>
      </c>
      <c r="AC478" s="71">
        <v>86813</v>
      </c>
      <c r="AD478" s="71">
        <v>11.630616014939999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265.54899999999998</v>
      </c>
      <c r="BK478" s="71">
        <v>0</v>
      </c>
      <c r="BL478" s="71">
        <v>7.4180000000000001</v>
      </c>
      <c r="BM478" s="71">
        <v>0</v>
      </c>
      <c r="BN478" s="72"/>
      <c r="BO478" s="71">
        <v>0</v>
      </c>
      <c r="BP478" s="71">
        <v>0</v>
      </c>
      <c r="BQ478" s="71">
        <v>13</v>
      </c>
      <c r="BR478" s="71">
        <v>0</v>
      </c>
      <c r="BS478" s="71">
        <v>2</v>
      </c>
      <c r="BT478" s="71">
        <v>0</v>
      </c>
      <c r="BU478"/>
      <c r="BV478" s="70">
        <v>240.49299999999999</v>
      </c>
      <c r="BW478" s="70">
        <v>0</v>
      </c>
      <c r="BX478" s="70">
        <v>0</v>
      </c>
      <c r="BY478" s="70">
        <v>0</v>
      </c>
      <c r="BZ478" s="70">
        <v>0</v>
      </c>
      <c r="CA478" s="70">
        <v>0</v>
      </c>
      <c r="CB478" s="70">
        <v>26.061</v>
      </c>
      <c r="CC478" s="70">
        <v>6.4130000000000003</v>
      </c>
      <c r="CD478" s="70">
        <v>0</v>
      </c>
    </row>
    <row r="479" spans="1:82">
      <c r="A479" s="70" t="s">
        <v>2200</v>
      </c>
      <c r="B479" s="70">
        <v>281</v>
      </c>
      <c r="C479" s="70">
        <v>9</v>
      </c>
      <c r="D479" s="70">
        <v>17</v>
      </c>
      <c r="E479" s="70">
        <v>2012</v>
      </c>
      <c r="F479" s="70" t="s">
        <v>179</v>
      </c>
      <c r="G479" s="70" t="s">
        <v>2191</v>
      </c>
      <c r="H479" s="70" t="s">
        <v>2192</v>
      </c>
      <c r="I479" s="148"/>
      <c r="J479" s="71">
        <v>209.16106316544699</v>
      </c>
      <c r="K479" s="71">
        <v>14.63517772109364</v>
      </c>
      <c r="L479" s="71">
        <v>28.989927840008189</v>
      </c>
      <c r="M479" s="71">
        <v>235.470778922357</v>
      </c>
      <c r="N479" s="71">
        <v>269.71078273767068</v>
      </c>
      <c r="O479" s="71">
        <v>148.79083889552376</v>
      </c>
      <c r="P479" s="71">
        <v>123.92261565464219</v>
      </c>
      <c r="Q479" s="71">
        <v>10.323929264723001</v>
      </c>
      <c r="R479" s="71">
        <v>0.28596629196907242</v>
      </c>
      <c r="S479" s="71">
        <v>13.56602627975</v>
      </c>
      <c r="T479" s="72"/>
      <c r="U479" s="71">
        <v>25383720</v>
      </c>
      <c r="V479" s="71">
        <v>5667</v>
      </c>
      <c r="W479" s="71">
        <v>730</v>
      </c>
      <c r="X479" s="71">
        <v>44636</v>
      </c>
      <c r="Y479" s="71">
        <v>48186</v>
      </c>
      <c r="Z479" s="71">
        <v>77821</v>
      </c>
      <c r="AA479" s="71">
        <v>24901</v>
      </c>
      <c r="AB479" s="71">
        <v>135403</v>
      </c>
      <c r="AC479" s="71">
        <v>48564</v>
      </c>
      <c r="AD479" s="71">
        <v>13.56602627975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295.14400000000001</v>
      </c>
      <c r="BK479" s="71">
        <v>0</v>
      </c>
      <c r="BL479" s="71">
        <v>29.932000000000002</v>
      </c>
      <c r="BM479" s="71">
        <v>0</v>
      </c>
      <c r="BN479" s="72"/>
      <c r="BO479" s="71">
        <v>0</v>
      </c>
      <c r="BP479" s="71">
        <v>0</v>
      </c>
      <c r="BQ479" s="71">
        <v>12</v>
      </c>
      <c r="BR479" s="71">
        <v>0</v>
      </c>
      <c r="BS479" s="71">
        <v>2</v>
      </c>
      <c r="BT479" s="71">
        <v>0</v>
      </c>
      <c r="BU479"/>
      <c r="BV479" s="70">
        <v>276.91300000000001</v>
      </c>
      <c r="BW479" s="70">
        <v>0</v>
      </c>
      <c r="BX479" s="70">
        <v>20.5</v>
      </c>
      <c r="BY479" s="70">
        <v>0</v>
      </c>
      <c r="BZ479" s="70">
        <v>0</v>
      </c>
      <c r="CA479" s="70">
        <v>0</v>
      </c>
      <c r="CB479" s="70">
        <v>22.023</v>
      </c>
      <c r="CC479" s="70">
        <v>5.64</v>
      </c>
      <c r="CD479" s="70">
        <v>0</v>
      </c>
    </row>
    <row r="480" spans="1:82">
      <c r="A480" s="70" t="s">
        <v>2201</v>
      </c>
      <c r="B480" s="70">
        <v>282</v>
      </c>
      <c r="C480" s="70">
        <v>10</v>
      </c>
      <c r="D480" s="70">
        <v>17</v>
      </c>
      <c r="E480" s="70">
        <v>2013</v>
      </c>
      <c r="F480" s="70" t="s">
        <v>180</v>
      </c>
      <c r="G480" s="70" t="s">
        <v>2191</v>
      </c>
      <c r="H480" s="70" t="s">
        <v>2192</v>
      </c>
      <c r="I480" s="148"/>
      <c r="J480" s="71">
        <v>201.4979153670553</v>
      </c>
      <c r="K480" s="71">
        <v>12.62369309131997</v>
      </c>
      <c r="L480" s="71">
        <v>26.482665681245191</v>
      </c>
      <c r="M480" s="71">
        <v>225.87594911317589</v>
      </c>
      <c r="N480" s="71">
        <v>284.9388977053448</v>
      </c>
      <c r="O480" s="71">
        <v>143.97443037183882</v>
      </c>
      <c r="P480" s="71">
        <v>122.3914114011595</v>
      </c>
      <c r="Q480" s="71">
        <v>10.4142893520249</v>
      </c>
      <c r="R480" s="71">
        <v>0.38154858841168898</v>
      </c>
      <c r="S480" s="71">
        <v>14.346015112</v>
      </c>
      <c r="T480" s="72"/>
      <c r="U480" s="71">
        <v>23979231</v>
      </c>
      <c r="V480" s="71">
        <v>5667</v>
      </c>
      <c r="W480" s="71">
        <v>730</v>
      </c>
      <c r="X480" s="71">
        <v>44636</v>
      </c>
      <c r="Y480" s="71">
        <v>48325</v>
      </c>
      <c r="Z480" s="71">
        <v>78664</v>
      </c>
      <c r="AA480" s="71">
        <v>24501</v>
      </c>
      <c r="AB480" s="71">
        <v>134630</v>
      </c>
      <c r="AC480" s="71">
        <v>63250</v>
      </c>
      <c r="AD480" s="71">
        <v>14.346015112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107.947</v>
      </c>
      <c r="BK480" s="71">
        <v>0</v>
      </c>
      <c r="BL480" s="71">
        <v>30.173000000000002</v>
      </c>
      <c r="BM480" s="71">
        <v>0</v>
      </c>
      <c r="BN480" s="72"/>
      <c r="BO480" s="71">
        <v>0</v>
      </c>
      <c r="BP480" s="71">
        <v>0</v>
      </c>
      <c r="BQ480" s="71">
        <v>10</v>
      </c>
      <c r="BR480" s="71">
        <v>0</v>
      </c>
      <c r="BS480" s="71">
        <v>2</v>
      </c>
      <c r="BT480" s="71">
        <v>0</v>
      </c>
      <c r="BU480"/>
      <c r="BV480" s="70">
        <v>117.82</v>
      </c>
      <c r="BW480" s="70">
        <v>0</v>
      </c>
      <c r="BX480" s="70">
        <v>20.3</v>
      </c>
      <c r="BY480" s="70">
        <v>0</v>
      </c>
      <c r="BZ480" s="70">
        <v>0</v>
      </c>
      <c r="CA480" s="70">
        <v>0</v>
      </c>
      <c r="CB480" s="70">
        <v>0</v>
      </c>
      <c r="CC480" s="70">
        <v>0</v>
      </c>
      <c r="CD480" s="70">
        <v>0</v>
      </c>
    </row>
    <row r="481" spans="1:82">
      <c r="A481" s="70" t="s">
        <v>2202</v>
      </c>
      <c r="B481" s="70">
        <v>283</v>
      </c>
      <c r="C481" s="70">
        <v>11</v>
      </c>
      <c r="D481" s="70">
        <v>17</v>
      </c>
      <c r="E481" s="70">
        <v>2014</v>
      </c>
      <c r="F481" s="70" t="s">
        <v>181</v>
      </c>
      <c r="G481" s="70" t="s">
        <v>2191</v>
      </c>
      <c r="H481" s="70" t="s">
        <v>2192</v>
      </c>
      <c r="I481" s="148"/>
      <c r="J481" s="71">
        <v>167.1380921073802</v>
      </c>
      <c r="K481" s="71">
        <v>12.90422745881018</v>
      </c>
      <c r="L481" s="71">
        <v>24.75664667103689</v>
      </c>
      <c r="M481" s="71">
        <v>210.70768491504941</v>
      </c>
      <c r="N481" s="71">
        <v>249.1212620606232</v>
      </c>
      <c r="O481" s="71">
        <v>137.52787366423317</v>
      </c>
      <c r="P481" s="71">
        <v>120.31104424419284</v>
      </c>
      <c r="Q481" s="71">
        <v>9.8822712046519392</v>
      </c>
      <c r="R481" s="71">
        <v>0.39154370369168839</v>
      </c>
      <c r="S481" s="71">
        <v>16.255059386999999</v>
      </c>
      <c r="T481" s="72"/>
      <c r="U481" s="71">
        <v>23815619</v>
      </c>
      <c r="V481" s="71">
        <v>5293</v>
      </c>
      <c r="W481" s="71">
        <v>563</v>
      </c>
      <c r="X481" s="71">
        <v>41388</v>
      </c>
      <c r="Y481" s="71">
        <v>48405</v>
      </c>
      <c r="Z481" s="71">
        <v>79141</v>
      </c>
      <c r="AA481" s="71">
        <v>23960</v>
      </c>
      <c r="AB481" s="71">
        <v>133153</v>
      </c>
      <c r="AC481" s="71">
        <v>65111</v>
      </c>
      <c r="AD481" s="71">
        <v>16.255059386999999</v>
      </c>
      <c r="AE481" s="72"/>
      <c r="AF481" s="71"/>
      <c r="AG481" s="71"/>
      <c r="AH481" s="71"/>
      <c r="AI481" s="71"/>
      <c r="AJ481" s="71"/>
      <c r="AK481" s="71"/>
      <c r="AL481" s="71"/>
      <c r="AM481" s="71"/>
      <c r="AN481" s="71"/>
      <c r="AO481" s="71"/>
      <c r="AP481" s="71"/>
      <c r="AQ481" s="72"/>
      <c r="AR481" s="71">
        <v>844</v>
      </c>
      <c r="AS481" s="71">
        <v>82</v>
      </c>
      <c r="AT481" s="71">
        <v>0</v>
      </c>
      <c r="AU481" s="71">
        <v>2</v>
      </c>
      <c r="AV481" s="71">
        <v>0</v>
      </c>
      <c r="AW481" s="71">
        <v>0</v>
      </c>
      <c r="AX481" s="71"/>
      <c r="AY481" s="72"/>
      <c r="AZ481" s="71">
        <v>3478.6</v>
      </c>
      <c r="BA481" s="71">
        <v>2385.5</v>
      </c>
      <c r="BB481" s="71">
        <v>0</v>
      </c>
      <c r="BC481" s="71">
        <v>449</v>
      </c>
      <c r="BD481" s="71">
        <v>0</v>
      </c>
      <c r="BE481" s="71">
        <v>0</v>
      </c>
      <c r="BF481" s="71"/>
      <c r="BG481" s="72"/>
      <c r="BH481" s="71">
        <v>0</v>
      </c>
      <c r="BI481" s="71">
        <v>0</v>
      </c>
      <c r="BJ481" s="71">
        <v>126.485</v>
      </c>
      <c r="BK481" s="71">
        <v>0</v>
      </c>
      <c r="BL481" s="71">
        <v>30.58924</v>
      </c>
      <c r="BM481" s="71">
        <v>0</v>
      </c>
      <c r="BN481" s="72"/>
      <c r="BO481" s="71">
        <v>0</v>
      </c>
      <c r="BP481" s="71">
        <v>0</v>
      </c>
      <c r="BQ481" s="71">
        <v>12</v>
      </c>
      <c r="BR481" s="71">
        <v>0</v>
      </c>
      <c r="BS481" s="71">
        <v>2</v>
      </c>
      <c r="BT481" s="71">
        <v>0</v>
      </c>
      <c r="BU481"/>
      <c r="BV481" s="70">
        <v>122.697</v>
      </c>
      <c r="BW481" s="70">
        <v>0</v>
      </c>
      <c r="BX481" s="70">
        <v>20.3</v>
      </c>
      <c r="BY481" s="70">
        <v>4.2399999999999998E-3</v>
      </c>
      <c r="BZ481" s="70">
        <v>0.80300000000000005</v>
      </c>
      <c r="CA481" s="70">
        <v>0</v>
      </c>
      <c r="CB481" s="70">
        <v>13.27</v>
      </c>
      <c r="CC481" s="70">
        <v>0</v>
      </c>
      <c r="CD481" s="70">
        <v>0</v>
      </c>
    </row>
    <row r="482" spans="1:82">
      <c r="A482" s="70" t="s">
        <v>2203</v>
      </c>
      <c r="B482" s="70">
        <v>284</v>
      </c>
      <c r="C482" s="70">
        <v>12</v>
      </c>
      <c r="D482" s="70">
        <v>17</v>
      </c>
      <c r="E482" s="70">
        <v>2015</v>
      </c>
      <c r="F482" s="70" t="s">
        <v>182</v>
      </c>
      <c r="G482" s="1064" t="s">
        <v>2191</v>
      </c>
      <c r="H482" s="70" t="s">
        <v>2192</v>
      </c>
      <c r="I482" s="148"/>
      <c r="J482" s="71">
        <v>161.0517284555859</v>
      </c>
      <c r="K482" s="71">
        <v>13.064496269786581</v>
      </c>
      <c r="L482" s="71">
        <v>25.175938445003951</v>
      </c>
      <c r="M482" s="71">
        <v>215.63201661040321</v>
      </c>
      <c r="N482" s="71">
        <v>224.60613423234381</v>
      </c>
      <c r="O482" s="71">
        <v>136.8021388908405</v>
      </c>
      <c r="P482" s="71">
        <v>118.43115559228167</v>
      </c>
      <c r="Q482" s="71">
        <v>9.57275418904349</v>
      </c>
      <c r="R482" s="71">
        <v>0.42896168063974399</v>
      </c>
      <c r="S482" s="71">
        <v>15.986705126175</v>
      </c>
      <c r="T482" s="72"/>
      <c r="U482" s="71">
        <v>22554625</v>
      </c>
      <c r="V482" s="71">
        <v>5293</v>
      </c>
      <c r="W482" s="71">
        <v>563</v>
      </c>
      <c r="X482" s="71">
        <v>41388</v>
      </c>
      <c r="Y482" s="71">
        <v>48581</v>
      </c>
      <c r="Z482" s="71">
        <v>79481</v>
      </c>
      <c r="AA482" s="71">
        <v>23567</v>
      </c>
      <c r="AB482" s="71">
        <v>131758</v>
      </c>
      <c r="AC482" s="71">
        <v>73324</v>
      </c>
      <c r="AD482" s="71">
        <v>15.986705126175</v>
      </c>
      <c r="AE482" s="72"/>
      <c r="AF482" s="71">
        <v>224498150.26185891</v>
      </c>
      <c r="AG482" s="71">
        <v>9428078.3066151813</v>
      </c>
      <c r="AH482" s="71">
        <v>4976004.6581165623</v>
      </c>
      <c r="AI482" s="71">
        <v>277413692.78161103</v>
      </c>
      <c r="AJ482" s="71">
        <v>272556761.21342361</v>
      </c>
      <c r="AK482" s="71">
        <v>0</v>
      </c>
      <c r="AL482" s="71">
        <v>0</v>
      </c>
      <c r="AM482" s="71">
        <v>18056881.195977591</v>
      </c>
      <c r="AN482" s="71">
        <v>0</v>
      </c>
      <c r="AO482" s="71">
        <v>0</v>
      </c>
      <c r="AP482" s="71">
        <v>806929568.4176029</v>
      </c>
      <c r="AQ482" s="72"/>
      <c r="AR482" s="71">
        <v>964</v>
      </c>
      <c r="AS482" s="71">
        <v>126</v>
      </c>
      <c r="AT482" s="71">
        <v>0</v>
      </c>
      <c r="AU482" s="71">
        <v>2</v>
      </c>
      <c r="AV482" s="71">
        <v>0</v>
      </c>
      <c r="AW482" s="71">
        <v>2</v>
      </c>
      <c r="AX482" s="71"/>
      <c r="AY482" s="72"/>
      <c r="AZ482" s="71">
        <v>4080</v>
      </c>
      <c r="BA482" s="71">
        <v>3932.5</v>
      </c>
      <c r="BB482" s="71">
        <v>0</v>
      </c>
      <c r="BC482" s="71">
        <v>449</v>
      </c>
      <c r="BD482" s="71">
        <v>0</v>
      </c>
      <c r="BE482" s="71">
        <v>2295</v>
      </c>
      <c r="BF482" s="71"/>
      <c r="BG482" s="72"/>
      <c r="BH482" s="71">
        <v>0</v>
      </c>
      <c r="BI482" s="71">
        <v>0</v>
      </c>
      <c r="BJ482" s="71">
        <v>299.60399999999998</v>
      </c>
      <c r="BK482" s="71">
        <v>0</v>
      </c>
      <c r="BL482" s="71">
        <v>9.1580000000000013</v>
      </c>
      <c r="BM482" s="71">
        <v>0</v>
      </c>
      <c r="BN482" s="72"/>
      <c r="BO482" s="71">
        <v>0</v>
      </c>
      <c r="BP482" s="71">
        <v>0</v>
      </c>
      <c r="BQ482" s="71">
        <v>13</v>
      </c>
      <c r="BR482" s="71">
        <v>0</v>
      </c>
      <c r="BS482" s="71">
        <v>2</v>
      </c>
      <c r="BT482" s="71">
        <v>0</v>
      </c>
      <c r="BU482"/>
      <c r="BV482" s="70">
        <v>289.33300000000003</v>
      </c>
      <c r="BW482" s="70">
        <v>0</v>
      </c>
      <c r="BX482" s="70">
        <v>0</v>
      </c>
      <c r="BY482" s="70">
        <v>0</v>
      </c>
      <c r="BZ482" s="70">
        <v>0</v>
      </c>
      <c r="CA482" s="70">
        <v>0</v>
      </c>
      <c r="CB482" s="70">
        <v>10.058</v>
      </c>
      <c r="CC482" s="70">
        <v>0</v>
      </c>
      <c r="CD482" s="70">
        <v>9.3710000000000004</v>
      </c>
    </row>
    <row r="483" spans="1:82">
      <c r="A483" s="70" t="s">
        <v>2204</v>
      </c>
      <c r="B483" s="70">
        <v>285</v>
      </c>
      <c r="C483" s="70">
        <v>13</v>
      </c>
      <c r="D483" s="70">
        <v>17</v>
      </c>
      <c r="E483" s="70">
        <v>2016</v>
      </c>
      <c r="F483" s="70" t="s">
        <v>155</v>
      </c>
      <c r="G483" s="1064" t="s">
        <v>2191</v>
      </c>
      <c r="H483" s="70" t="s">
        <v>2192</v>
      </c>
      <c r="I483" s="148"/>
      <c r="J483" s="71">
        <v>207.44300913792253</v>
      </c>
      <c r="K483" s="71">
        <v>13.046975297042128</v>
      </c>
      <c r="L483" s="71">
        <v>29.392170168773266</v>
      </c>
      <c r="M483" s="71">
        <v>183.58561977644695</v>
      </c>
      <c r="N483" s="71">
        <v>223.58782403802968</v>
      </c>
      <c r="O483" s="71">
        <v>136.1219530081118</v>
      </c>
      <c r="P483" s="71">
        <v>116.18661760919396</v>
      </c>
      <c r="Q483" s="71">
        <v>9.1897918796777311</v>
      </c>
      <c r="R483" s="71">
        <v>0.31413340805096024</v>
      </c>
      <c r="S483" s="71">
        <v>11.642046766640002</v>
      </c>
      <c r="T483" s="72"/>
      <c r="U483" s="71">
        <v>30869503</v>
      </c>
      <c r="V483" s="71">
        <v>5293</v>
      </c>
      <c r="W483" s="71">
        <v>563</v>
      </c>
      <c r="X483" s="71">
        <v>41388</v>
      </c>
      <c r="Y483" s="71">
        <v>48615</v>
      </c>
      <c r="Z483" s="71">
        <v>80058</v>
      </c>
      <c r="AA483" s="71">
        <v>23913</v>
      </c>
      <c r="AB483" s="71">
        <v>130108</v>
      </c>
      <c r="AC483" s="71">
        <v>53650.89392916963</v>
      </c>
      <c r="AD483" s="71">
        <v>11.64204676664</v>
      </c>
      <c r="AE483" s="72"/>
      <c r="AF483" s="71">
        <v>289120716.0877279</v>
      </c>
      <c r="AG483" s="71">
        <v>9130180.520639332</v>
      </c>
      <c r="AH483" s="71">
        <v>4423590.8166021844</v>
      </c>
      <c r="AI483" s="71">
        <v>257271189.27084029</v>
      </c>
      <c r="AJ483" s="71">
        <v>240776322.03934169</v>
      </c>
      <c r="AK483" s="71">
        <v>0</v>
      </c>
      <c r="AL483" s="71">
        <v>0</v>
      </c>
      <c r="AM483" s="71">
        <v>17844608.36504399</v>
      </c>
      <c r="AN483" s="71">
        <v>0</v>
      </c>
      <c r="AO483" s="71">
        <v>0</v>
      </c>
      <c r="AP483" s="71">
        <v>818566607.10019541</v>
      </c>
      <c r="AQ483" s="72"/>
      <c r="AR483" s="71">
        <v>1068</v>
      </c>
      <c r="AS483" s="71">
        <v>143</v>
      </c>
      <c r="AT483" s="71">
        <v>1</v>
      </c>
      <c r="AU483" s="71">
        <v>2</v>
      </c>
      <c r="AV483" s="71">
        <v>0</v>
      </c>
      <c r="AW483" s="71">
        <v>2</v>
      </c>
      <c r="AX483" s="71"/>
      <c r="AY483" s="72"/>
      <c r="AZ483" s="71">
        <v>4653</v>
      </c>
      <c r="BA483" s="71">
        <v>4590.8</v>
      </c>
      <c r="BB483" s="71">
        <v>4.9000000000000004</v>
      </c>
      <c r="BC483" s="71">
        <v>449</v>
      </c>
      <c r="BD483" s="71">
        <v>0</v>
      </c>
      <c r="BE483" s="71">
        <v>2295</v>
      </c>
      <c r="BF483" s="71"/>
      <c r="BG483" s="72"/>
      <c r="BH483" s="71">
        <v>0</v>
      </c>
      <c r="BI483" s="71">
        <v>0</v>
      </c>
      <c r="BJ483" s="71">
        <v>233.16</v>
      </c>
      <c r="BK483" s="71">
        <v>0</v>
      </c>
      <c r="BL483" s="71">
        <v>29.625079999999997</v>
      </c>
      <c r="BM483" s="71">
        <v>0</v>
      </c>
      <c r="BN483" s="72"/>
      <c r="BO483" s="71">
        <v>0</v>
      </c>
      <c r="BP483" s="71">
        <v>0</v>
      </c>
      <c r="BQ483" s="71">
        <v>12</v>
      </c>
      <c r="BR483" s="71">
        <v>0</v>
      </c>
      <c r="BS483" s="71">
        <v>2</v>
      </c>
      <c r="BT483" s="71">
        <v>0</v>
      </c>
      <c r="BU483"/>
      <c r="BV483" s="70">
        <v>242.208</v>
      </c>
      <c r="BW483" s="70">
        <v>0</v>
      </c>
      <c r="BX483" s="70">
        <v>19.8</v>
      </c>
      <c r="BY483" s="70">
        <v>4.0800000000000003E-3</v>
      </c>
      <c r="BZ483" s="70">
        <v>0.77300000000000002</v>
      </c>
      <c r="CA483" s="70">
        <v>0</v>
      </c>
      <c r="CB483" s="70">
        <v>0</v>
      </c>
      <c r="CC483" s="70">
        <v>0</v>
      </c>
      <c r="CD483" s="70">
        <v>0</v>
      </c>
    </row>
    <row r="484" spans="1:82">
      <c r="A484" s="70" t="s">
        <v>2205</v>
      </c>
      <c r="B484" s="70">
        <v>286</v>
      </c>
      <c r="C484" s="70">
        <v>14</v>
      </c>
      <c r="D484" s="70">
        <v>17</v>
      </c>
      <c r="E484" s="70">
        <v>2017</v>
      </c>
      <c r="F484" s="70" t="s">
        <v>156</v>
      </c>
      <c r="G484" s="70" t="s">
        <v>2191</v>
      </c>
      <c r="H484" s="70" t="s">
        <v>2192</v>
      </c>
      <c r="I484" s="148"/>
      <c r="J484" s="71">
        <v>212.97417334733379</v>
      </c>
      <c r="K484" s="71">
        <v>12.539100744493268</v>
      </c>
      <c r="L484" s="71">
        <v>26.10505899970693</v>
      </c>
      <c r="M484" s="71">
        <v>158.54205015254564</v>
      </c>
      <c r="N484" s="71">
        <v>237.2365405285623</v>
      </c>
      <c r="O484" s="71">
        <v>134.62999756723721</v>
      </c>
      <c r="P484" s="71">
        <v>114.16155591666755</v>
      </c>
      <c r="Q484" s="71">
        <v>8.7804542348765295</v>
      </c>
      <c r="R484" s="71">
        <v>0.35539877922810875</v>
      </c>
      <c r="S484" s="71">
        <v>13.883830960120001</v>
      </c>
      <c r="T484" s="72"/>
      <c r="U484" s="71">
        <v>36547820</v>
      </c>
      <c r="V484" s="71">
        <v>5293</v>
      </c>
      <c r="W484" s="71">
        <v>563</v>
      </c>
      <c r="X484" s="71">
        <v>41388</v>
      </c>
      <c r="Y484" s="71">
        <v>48730</v>
      </c>
      <c r="Z484" s="71">
        <v>80494</v>
      </c>
      <c r="AA484" s="71">
        <v>23646</v>
      </c>
      <c r="AB484" s="71">
        <v>128552</v>
      </c>
      <c r="AC484" s="71">
        <v>61902.999999999993</v>
      </c>
      <c r="AD484" s="71">
        <v>13.883830960119999</v>
      </c>
      <c r="AE484" s="72"/>
      <c r="AF484" s="71">
        <v>306909509.36230332</v>
      </c>
      <c r="AG484" s="71">
        <v>8946980.2372329403</v>
      </c>
      <c r="AH484" s="71">
        <v>5271647.9557010951</v>
      </c>
      <c r="AI484" s="71">
        <v>232654653.52593079</v>
      </c>
      <c r="AJ484" s="71">
        <v>275182783.87705427</v>
      </c>
      <c r="AK484" s="71">
        <v>0</v>
      </c>
      <c r="AL484" s="71">
        <v>0</v>
      </c>
      <c r="AM484" s="71">
        <v>17658787.43741576</v>
      </c>
      <c r="AN484" s="71">
        <v>0</v>
      </c>
      <c r="AO484" s="71">
        <v>0</v>
      </c>
      <c r="AP484" s="71">
        <v>846624362.39563811</v>
      </c>
      <c r="AQ484" s="72"/>
      <c r="AR484" s="71">
        <v>1162</v>
      </c>
      <c r="AS484" s="71">
        <v>159</v>
      </c>
      <c r="AT484" s="71">
        <v>1</v>
      </c>
      <c r="AU484" s="71">
        <v>3</v>
      </c>
      <c r="AV484" s="71">
        <v>0</v>
      </c>
      <c r="AW484" s="71">
        <v>2</v>
      </c>
      <c r="AX484" s="71"/>
      <c r="AY484" s="72"/>
      <c r="AZ484" s="71">
        <v>5144.7</v>
      </c>
      <c r="BA484" s="71">
        <v>5366.5</v>
      </c>
      <c r="BB484" s="71">
        <v>4.9000000000000004</v>
      </c>
      <c r="BC484" s="71">
        <v>746.4</v>
      </c>
      <c r="BD484" s="71">
        <v>0</v>
      </c>
      <c r="BE484" s="71">
        <v>2295</v>
      </c>
      <c r="BF484" s="71"/>
      <c r="BG484" s="72"/>
      <c r="BH484" s="71">
        <v>0</v>
      </c>
      <c r="BI484" s="71">
        <v>0</v>
      </c>
      <c r="BJ484" s="71">
        <v>240.179</v>
      </c>
      <c r="BK484" s="71">
        <v>0</v>
      </c>
      <c r="BL484" s="71">
        <v>28.628</v>
      </c>
      <c r="BM484" s="71">
        <v>0</v>
      </c>
      <c r="BN484" s="72"/>
      <c r="BO484" s="71">
        <v>0</v>
      </c>
      <c r="BP484" s="71">
        <v>0</v>
      </c>
      <c r="BQ484" s="71">
        <v>12</v>
      </c>
      <c r="BR484" s="71">
        <v>0</v>
      </c>
      <c r="BS484" s="71">
        <v>2</v>
      </c>
      <c r="BT484" s="71">
        <v>0</v>
      </c>
      <c r="BU484"/>
      <c r="BV484" s="70">
        <v>245.124</v>
      </c>
      <c r="BW484" s="70">
        <v>0</v>
      </c>
      <c r="BX484" s="70">
        <v>19.600000000000001</v>
      </c>
      <c r="BY484" s="70">
        <v>0</v>
      </c>
      <c r="BZ484" s="70">
        <v>0</v>
      </c>
      <c r="CA484" s="70">
        <v>0</v>
      </c>
      <c r="CB484" s="70">
        <v>4.0830000000000002</v>
      </c>
      <c r="CC484" s="70">
        <v>0</v>
      </c>
      <c r="CD484" s="70">
        <v>0</v>
      </c>
    </row>
    <row r="485" spans="1:82">
      <c r="A485" s="70" t="s">
        <v>2206</v>
      </c>
      <c r="B485" s="70">
        <v>287</v>
      </c>
      <c r="C485" s="70">
        <v>15</v>
      </c>
      <c r="D485" s="70">
        <v>17</v>
      </c>
      <c r="E485" s="70">
        <v>2018</v>
      </c>
      <c r="F485" s="70" t="s">
        <v>183</v>
      </c>
      <c r="G485" s="70" t="s">
        <v>2191</v>
      </c>
      <c r="H485" s="70" t="s">
        <v>2192</v>
      </c>
      <c r="I485" s="148"/>
      <c r="J485" s="71">
        <v>215.84571744541103</v>
      </c>
      <c r="K485" s="71">
        <v>11.905362324962669</v>
      </c>
      <c r="L485" s="71">
        <v>24.089486760860279</v>
      </c>
      <c r="M485" s="71">
        <v>160.18414837558407</v>
      </c>
      <c r="N485" s="71">
        <v>214.57240119886873</v>
      </c>
      <c r="O485" s="71">
        <v>132.18921440345275</v>
      </c>
      <c r="P485" s="71">
        <v>111.8636525961186</v>
      </c>
      <c r="Q485" s="71">
        <v>8.0600138192931698</v>
      </c>
      <c r="R485" s="71">
        <v>0.29762008164667719</v>
      </c>
      <c r="S485" s="71">
        <v>14.520921069200002</v>
      </c>
      <c r="T485" s="72"/>
      <c r="U485" s="71">
        <v>35190379</v>
      </c>
      <c r="V485" s="71">
        <v>5293</v>
      </c>
      <c r="W485" s="71">
        <v>563</v>
      </c>
      <c r="X485" s="71">
        <v>41388</v>
      </c>
      <c r="Y485" s="71">
        <v>48926</v>
      </c>
      <c r="Z485" s="71">
        <v>80548</v>
      </c>
      <c r="AA485" s="71">
        <v>23403</v>
      </c>
      <c r="AB485" s="71">
        <v>127168</v>
      </c>
      <c r="AC485" s="71">
        <v>51636</v>
      </c>
      <c r="AD485" s="71">
        <v>14.5209210692</v>
      </c>
      <c r="AE485" s="72"/>
      <c r="AF485" s="71">
        <v>308988547.91938293</v>
      </c>
      <c r="AG485" s="71">
        <v>7951728.2513889493</v>
      </c>
      <c r="AH485" s="71">
        <v>5002213.1339831483</v>
      </c>
      <c r="AI485" s="71">
        <v>230166463.74115491</v>
      </c>
      <c r="AJ485" s="71">
        <v>256211633.30921799</v>
      </c>
      <c r="AK485" s="71">
        <v>0</v>
      </c>
      <c r="AL485" s="71">
        <v>0</v>
      </c>
      <c r="AM485" s="71">
        <v>17504816.44697896</v>
      </c>
      <c r="AN485" s="71">
        <v>0</v>
      </c>
      <c r="AO485" s="71">
        <v>0</v>
      </c>
      <c r="AP485" s="71">
        <v>825825402.80210674</v>
      </c>
      <c r="AQ485" s="72"/>
      <c r="AR485" s="71">
        <v>1273</v>
      </c>
      <c r="AS485" s="71">
        <v>174</v>
      </c>
      <c r="AT485" s="71">
        <v>1</v>
      </c>
      <c r="AU485" s="71">
        <v>3</v>
      </c>
      <c r="AV485" s="71">
        <v>0</v>
      </c>
      <c r="AW485" s="71">
        <v>2</v>
      </c>
      <c r="AX485" s="71"/>
      <c r="AY485" s="72"/>
      <c r="AZ485" s="71">
        <v>5759.0000000000018</v>
      </c>
      <c r="BA485" s="71">
        <v>5986.5</v>
      </c>
      <c r="BB485" s="71">
        <v>5</v>
      </c>
      <c r="BC485" s="71">
        <v>746</v>
      </c>
      <c r="BD485" s="71">
        <v>0</v>
      </c>
      <c r="BE485" s="71">
        <v>2295</v>
      </c>
      <c r="BF485" s="71"/>
      <c r="BG485" s="72"/>
      <c r="BH485" s="71">
        <v>0</v>
      </c>
      <c r="BI485" s="71">
        <v>0</v>
      </c>
      <c r="BJ485" s="71">
        <v>239.33</v>
      </c>
      <c r="BK485" s="71">
        <v>0</v>
      </c>
      <c r="BL485" s="71">
        <v>27.789000000000001</v>
      </c>
      <c r="BM485" s="71">
        <v>0</v>
      </c>
      <c r="BN485" s="72"/>
      <c r="BO485" s="71">
        <v>0</v>
      </c>
      <c r="BP485" s="71">
        <v>0</v>
      </c>
      <c r="BQ485" s="71">
        <v>12</v>
      </c>
      <c r="BR485" s="71">
        <v>0</v>
      </c>
      <c r="BS485" s="71">
        <v>2</v>
      </c>
      <c r="BT485" s="71">
        <v>0</v>
      </c>
      <c r="BU485"/>
      <c r="BV485" s="70">
        <v>243.797</v>
      </c>
      <c r="BW485" s="70">
        <v>0</v>
      </c>
      <c r="BX485" s="70">
        <v>19.100000000000001</v>
      </c>
      <c r="BY485" s="70">
        <v>0</v>
      </c>
      <c r="BZ485" s="70">
        <v>0</v>
      </c>
      <c r="CA485" s="70">
        <v>0</v>
      </c>
      <c r="CB485" s="70">
        <v>4.2220000000000004</v>
      </c>
      <c r="CC485" s="70">
        <v>0</v>
      </c>
      <c r="CD485" s="70">
        <v>0</v>
      </c>
    </row>
    <row r="486" spans="1:82">
      <c r="A486" s="70" t="s">
        <v>2207</v>
      </c>
      <c r="B486" s="70">
        <v>288</v>
      </c>
      <c r="C486" s="70">
        <v>16</v>
      </c>
      <c r="D486" s="70">
        <v>17</v>
      </c>
      <c r="E486" s="70">
        <v>2019</v>
      </c>
      <c r="F486" s="70" t="s">
        <v>158</v>
      </c>
      <c r="G486" s="70" t="s">
        <v>2191</v>
      </c>
      <c r="H486" s="70" t="s">
        <v>2192</v>
      </c>
      <c r="I486" s="148"/>
      <c r="J486" s="71">
        <v>204.73582987990798</v>
      </c>
      <c r="K486" s="71">
        <v>11.010292872538443</v>
      </c>
      <c r="L486" s="71">
        <v>24.333804063433615</v>
      </c>
      <c r="M486" s="71">
        <v>157.07894789264165</v>
      </c>
      <c r="N486" s="71">
        <v>206.61774184928237</v>
      </c>
      <c r="O486" s="71">
        <v>128.24345980599276</v>
      </c>
      <c r="P486" s="71">
        <v>107.92986914370047</v>
      </c>
      <c r="Q486" s="71">
        <v>7.7446325527687803</v>
      </c>
      <c r="R486" s="71">
        <v>0.22863475433171418</v>
      </c>
      <c r="S486" s="71">
        <v>17.504331782800001</v>
      </c>
      <c r="T486" s="72"/>
      <c r="U486" s="71">
        <v>38206607</v>
      </c>
      <c r="V486" s="71">
        <v>5293</v>
      </c>
      <c r="W486" s="71">
        <v>563</v>
      </c>
      <c r="X486" s="71">
        <v>41388</v>
      </c>
      <c r="Y486" s="71">
        <v>49022</v>
      </c>
      <c r="Z486" s="71">
        <v>80289</v>
      </c>
      <c r="AA486" s="71">
        <v>22411</v>
      </c>
      <c r="AB486" s="71">
        <v>125500</v>
      </c>
      <c r="AC486" s="71">
        <v>40317</v>
      </c>
      <c r="AD486" s="71">
        <v>17.504331782800001</v>
      </c>
      <c r="AE486" s="72"/>
      <c r="AF486" s="71">
        <v>295427188.48004568</v>
      </c>
      <c r="AG486" s="71">
        <v>7692693.5235780925</v>
      </c>
      <c r="AH486" s="71">
        <v>5314932.3197867256</v>
      </c>
      <c r="AI486" s="71">
        <v>232700180.1992608</v>
      </c>
      <c r="AJ486" s="71">
        <v>254868756.90755749</v>
      </c>
      <c r="AK486" s="71">
        <v>0</v>
      </c>
      <c r="AL486" s="71">
        <v>0</v>
      </c>
      <c r="AM486" s="71">
        <v>17092155.236505825</v>
      </c>
      <c r="AN486" s="71">
        <v>0</v>
      </c>
      <c r="AO486" s="71">
        <v>0</v>
      </c>
      <c r="AP486" s="71">
        <v>813095906.6667347</v>
      </c>
      <c r="AQ486" s="72"/>
      <c r="AR486" s="71">
        <v>1368</v>
      </c>
      <c r="AS486" s="71">
        <v>189</v>
      </c>
      <c r="AT486" s="71">
        <v>1</v>
      </c>
      <c r="AU486" s="71">
        <v>3</v>
      </c>
      <c r="AV486" s="71">
        <v>0</v>
      </c>
      <c r="AW486" s="71">
        <v>2</v>
      </c>
      <c r="AX486" s="71"/>
      <c r="AY486" s="72"/>
      <c r="AZ486" s="71">
        <v>6257.2000000000016</v>
      </c>
      <c r="BA486" s="71">
        <v>6585.7000000000007</v>
      </c>
      <c r="BB486" s="71">
        <v>4.9000000000000004</v>
      </c>
      <c r="BC486" s="71">
        <v>746.4</v>
      </c>
      <c r="BD486" s="71">
        <v>0</v>
      </c>
      <c r="BE486" s="71">
        <v>2295</v>
      </c>
      <c r="BF486" s="71"/>
      <c r="BG486" s="72"/>
      <c r="BH486" s="71">
        <v>0</v>
      </c>
      <c r="BI486" s="71">
        <v>0</v>
      </c>
      <c r="BJ486" s="71">
        <v>247.87100000000001</v>
      </c>
      <c r="BK486" s="71">
        <v>0</v>
      </c>
      <c r="BL486" s="71">
        <v>27.881999999999998</v>
      </c>
      <c r="BM486" s="71">
        <v>0</v>
      </c>
      <c r="BN486" s="72"/>
      <c r="BO486" s="71">
        <v>0</v>
      </c>
      <c r="BP486" s="71">
        <v>0</v>
      </c>
      <c r="BQ486" s="71">
        <v>12</v>
      </c>
      <c r="BR486" s="71">
        <v>0</v>
      </c>
      <c r="BS486" s="71">
        <v>2</v>
      </c>
      <c r="BT486" s="71">
        <v>0</v>
      </c>
      <c r="BU486"/>
      <c r="BV486" s="70">
        <v>251.24</v>
      </c>
      <c r="BW486" s="70">
        <v>0</v>
      </c>
      <c r="BX486" s="70">
        <v>19.2</v>
      </c>
      <c r="BY486" s="70">
        <v>0</v>
      </c>
      <c r="BZ486" s="70">
        <v>0</v>
      </c>
      <c r="CA486" s="70">
        <v>0</v>
      </c>
      <c r="CB486" s="70">
        <v>5.3129999999999997</v>
      </c>
      <c r="CC486" s="70">
        <v>0</v>
      </c>
      <c r="CD486" s="70">
        <v>0</v>
      </c>
    </row>
    <row r="487" spans="1:82">
      <c r="A487" s="70" t="s">
        <v>2208</v>
      </c>
      <c r="B487" s="70">
        <v>289</v>
      </c>
      <c r="C487" s="70">
        <v>17</v>
      </c>
      <c r="D487" s="70">
        <v>17</v>
      </c>
      <c r="E487" s="70">
        <v>2020</v>
      </c>
      <c r="F487" s="70" t="s">
        <v>159</v>
      </c>
      <c r="G487" s="70" t="s">
        <v>2191</v>
      </c>
      <c r="H487" s="70" t="s">
        <v>2192</v>
      </c>
      <c r="I487" s="148"/>
      <c r="J487" s="71">
        <v>181.53616679263649</v>
      </c>
      <c r="K487" s="71">
        <v>11.385718720847487</v>
      </c>
      <c r="L487" s="71">
        <v>40.802661626865898</v>
      </c>
      <c r="M487" s="71">
        <v>150.54036335310926</v>
      </c>
      <c r="N487" s="71">
        <v>193.11653854551258</v>
      </c>
      <c r="O487" s="71">
        <v>112.38599153753313</v>
      </c>
      <c r="P487" s="71">
        <v>101.36662728600777</v>
      </c>
      <c r="Q487" s="71">
        <v>7.3113065836362603</v>
      </c>
      <c r="R487" s="71">
        <v>0.17616089081390807</v>
      </c>
      <c r="S487" s="71">
        <v>13.442529411135601</v>
      </c>
      <c r="T487" s="72"/>
      <c r="U487" s="71">
        <v>35004697</v>
      </c>
      <c r="V487" s="71">
        <v>4839</v>
      </c>
      <c r="W487" s="71">
        <v>1193</v>
      </c>
      <c r="X487" s="71">
        <v>40350</v>
      </c>
      <c r="Y487" s="71">
        <v>49253</v>
      </c>
      <c r="Z487" s="71">
        <v>80308</v>
      </c>
      <c r="AA487" s="71">
        <v>22372</v>
      </c>
      <c r="AB487" s="71">
        <v>124003</v>
      </c>
      <c r="AC487" s="71">
        <v>31227.999999999996</v>
      </c>
      <c r="AD487" s="71">
        <v>13.442529411135601</v>
      </c>
      <c r="AE487" s="72"/>
      <c r="AF487" s="71">
        <v>283717770.20745748</v>
      </c>
      <c r="AG487" s="71">
        <v>7714900.8577270815</v>
      </c>
      <c r="AH487" s="71">
        <v>10092817.914707696</v>
      </c>
      <c r="AI487" s="71">
        <v>237187042.18276617</v>
      </c>
      <c r="AJ487" s="71">
        <v>263689163.97439519</v>
      </c>
      <c r="AK487" s="71"/>
      <c r="AL487" s="71"/>
      <c r="AM487" s="71">
        <v>16183769.202064795</v>
      </c>
      <c r="AN487" s="71"/>
      <c r="AO487" s="71"/>
      <c r="AP487" s="71">
        <v>818585464.33911836</v>
      </c>
      <c r="AQ487" s="72"/>
      <c r="AR487" s="71">
        <v>1458</v>
      </c>
      <c r="AS487" s="71">
        <v>206</v>
      </c>
      <c r="AT487" s="71">
        <v>1</v>
      </c>
      <c r="AU487" s="71">
        <v>5</v>
      </c>
      <c r="AV487" s="71">
        <v>0</v>
      </c>
      <c r="AW487" s="71">
        <v>2</v>
      </c>
      <c r="AX487" s="71"/>
      <c r="AY487" s="72"/>
      <c r="AZ487" s="71">
        <v>6718.4000000000024</v>
      </c>
      <c r="BA487" s="71">
        <v>7333.1000000000013</v>
      </c>
      <c r="BB487" s="71">
        <v>4.9000000000000004</v>
      </c>
      <c r="BC487" s="71">
        <v>1790.6</v>
      </c>
      <c r="BD487" s="71">
        <v>0</v>
      </c>
      <c r="BE487" s="71">
        <v>2295</v>
      </c>
      <c r="BF487" s="71"/>
      <c r="BG487" s="72"/>
      <c r="BH487" s="71">
        <v>0</v>
      </c>
      <c r="BI487" s="71">
        <v>0</v>
      </c>
      <c r="BJ487" s="71">
        <v>250.61199999999999</v>
      </c>
      <c r="BK487" s="71">
        <v>0</v>
      </c>
      <c r="BL487" s="71">
        <v>24.75</v>
      </c>
      <c r="BM487" s="71">
        <v>0</v>
      </c>
      <c r="BN487" s="72"/>
      <c r="BO487" s="71">
        <v>0</v>
      </c>
      <c r="BP487" s="71">
        <v>0</v>
      </c>
      <c r="BQ487" s="71">
        <v>9</v>
      </c>
      <c r="BR487" s="71">
        <v>0</v>
      </c>
      <c r="BS487" s="71">
        <v>2</v>
      </c>
      <c r="BT487" s="71">
        <v>0</v>
      </c>
      <c r="BU487"/>
      <c r="BV487" s="70">
        <v>251.648</v>
      </c>
      <c r="BW487" s="70">
        <v>0</v>
      </c>
      <c r="BX487" s="70">
        <v>17.600000000000001</v>
      </c>
      <c r="BY487" s="70">
        <v>0</v>
      </c>
      <c r="BZ487" s="70">
        <v>0</v>
      </c>
      <c r="CA487" s="70">
        <v>0</v>
      </c>
      <c r="CB487" s="70">
        <v>6.1139999999999999</v>
      </c>
      <c r="CC487" s="70">
        <v>0</v>
      </c>
      <c r="CD487" s="70">
        <v>0</v>
      </c>
    </row>
    <row r="488" spans="1:82">
      <c r="A488" s="70" t="s">
        <v>2209</v>
      </c>
      <c r="B488" s="70">
        <v>289</v>
      </c>
      <c r="C488" s="70">
        <v>18</v>
      </c>
      <c r="D488" s="70">
        <v>17</v>
      </c>
      <c r="E488" s="70">
        <v>2021</v>
      </c>
      <c r="F488" s="70" t="s">
        <v>160</v>
      </c>
      <c r="G488" s="70" t="s">
        <v>2191</v>
      </c>
      <c r="H488" s="70" t="s">
        <v>2192</v>
      </c>
      <c r="I488" s="148"/>
      <c r="J488" s="71">
        <v>218.10042887276521</v>
      </c>
      <c r="K488" s="71">
        <v>11.856626871398504</v>
      </c>
      <c r="L488" s="71">
        <v>35.45181609695738</v>
      </c>
      <c r="M488" s="71">
        <v>158.33773723529995</v>
      </c>
      <c r="N488" s="71">
        <v>205.26200824776467</v>
      </c>
      <c r="O488" s="71">
        <v>108.78250053516723</v>
      </c>
      <c r="P488" s="71">
        <v>103.78203215286018</v>
      </c>
      <c r="Q488" s="71">
        <v>7.13507968528888</v>
      </c>
      <c r="R488" s="71">
        <v>0.18590185367355819</v>
      </c>
      <c r="S488" s="71">
        <v>12.537906116001199</v>
      </c>
      <c r="T488" s="72"/>
      <c r="U488" s="71">
        <v>45585803</v>
      </c>
      <c r="V488" s="71">
        <v>4839</v>
      </c>
      <c r="W488" s="71">
        <v>1193</v>
      </c>
      <c r="X488" s="71">
        <v>40350</v>
      </c>
      <c r="Y488" s="71">
        <v>49355</v>
      </c>
      <c r="Z488" s="71">
        <v>80038</v>
      </c>
      <c r="AA488" s="71">
        <v>22335</v>
      </c>
      <c r="AB488" s="71">
        <v>122203</v>
      </c>
      <c r="AC488" s="71">
        <v>31970</v>
      </c>
      <c r="AD488" s="71">
        <v>12.537906116001199</v>
      </c>
      <c r="AE488" s="72"/>
      <c r="AF488" s="71">
        <v>328518441.18760562</v>
      </c>
      <c r="AG488" s="71">
        <v>7826782.7627248084</v>
      </c>
      <c r="AH488" s="71">
        <v>7929052.6345354952</v>
      </c>
      <c r="AI488" s="71">
        <v>245130747.12543651</v>
      </c>
      <c r="AJ488" s="71">
        <v>271831313.98355049</v>
      </c>
      <c r="AK488" s="71">
        <v>0</v>
      </c>
      <c r="AL488" s="71">
        <v>0</v>
      </c>
      <c r="AM488" s="71">
        <v>16040840.88177694</v>
      </c>
      <c r="AN488" s="71">
        <v>0</v>
      </c>
      <c r="AO488" s="71">
        <v>0</v>
      </c>
      <c r="AP488" s="71">
        <v>877277178.57562983</v>
      </c>
      <c r="AQ488" s="72"/>
      <c r="AR488" s="71">
        <v>1555</v>
      </c>
      <c r="AS488" s="71">
        <v>223</v>
      </c>
      <c r="AT488" s="71">
        <v>2</v>
      </c>
      <c r="AU488" s="71">
        <v>5</v>
      </c>
      <c r="AV488" s="71">
        <v>0</v>
      </c>
      <c r="AW488" s="71">
        <v>3</v>
      </c>
      <c r="AX488" s="71"/>
      <c r="AY488" s="72"/>
      <c r="AZ488" s="71">
        <v>7248.7000000000007</v>
      </c>
      <c r="BA488" s="71">
        <v>9731.3000000000011</v>
      </c>
      <c r="BB488" s="71">
        <v>13624.9</v>
      </c>
      <c r="BC488" s="71">
        <v>1790.6</v>
      </c>
      <c r="BD488" s="71">
        <v>0</v>
      </c>
      <c r="BE488" s="71">
        <v>3933.1990000000001</v>
      </c>
      <c r="BF488" s="71"/>
      <c r="BG488" s="72"/>
      <c r="BH488" s="71">
        <v>0</v>
      </c>
      <c r="BI488" s="71">
        <v>0</v>
      </c>
      <c r="BJ488" s="71">
        <v>244.15799999999999</v>
      </c>
      <c r="BK488" s="71">
        <v>0</v>
      </c>
      <c r="BL488" s="71">
        <v>3.3380000000000001</v>
      </c>
      <c r="BM488" s="71">
        <v>0</v>
      </c>
      <c r="BN488" s="72"/>
      <c r="BO488" s="71">
        <v>0</v>
      </c>
      <c r="BP488" s="71">
        <v>0</v>
      </c>
      <c r="BQ488" s="71">
        <v>9</v>
      </c>
      <c r="BR488" s="71">
        <v>0</v>
      </c>
      <c r="BS488" s="71">
        <v>1</v>
      </c>
      <c r="BT488" s="71">
        <v>0</v>
      </c>
      <c r="BU488"/>
      <c r="BV488" s="70">
        <v>241.095</v>
      </c>
      <c r="BW488" s="70">
        <v>0</v>
      </c>
      <c r="BX488" s="70">
        <v>0</v>
      </c>
      <c r="BY488" s="70">
        <v>0</v>
      </c>
      <c r="BZ488" s="70">
        <v>0</v>
      </c>
      <c r="CA488" s="70">
        <v>0</v>
      </c>
      <c r="CB488" s="70">
        <v>6.4009999999999998</v>
      </c>
      <c r="CC488" s="70">
        <v>0</v>
      </c>
      <c r="CD488" s="70">
        <v>0</v>
      </c>
    </row>
    <row r="489" spans="1:82">
      <c r="A489" s="70" t="s">
        <v>2210</v>
      </c>
      <c r="B489" s="70">
        <v>289</v>
      </c>
      <c r="C489" s="70">
        <v>19</v>
      </c>
      <c r="D489" s="70">
        <v>17</v>
      </c>
      <c r="E489" s="70">
        <v>2022</v>
      </c>
      <c r="F489" s="70" t="s">
        <v>161</v>
      </c>
      <c r="G489" s="70" t="s">
        <v>2191</v>
      </c>
      <c r="H489" s="70" t="s">
        <v>2192</v>
      </c>
      <c r="I489" s="148"/>
      <c r="J489" s="71">
        <v>301.9524587875087</v>
      </c>
      <c r="K489" s="71">
        <v>10.804851341313613</v>
      </c>
      <c r="L489" s="71">
        <v>31.313087415412163</v>
      </c>
      <c r="M489" s="71">
        <v>151.37211985711423</v>
      </c>
      <c r="N489" s="71">
        <v>212.41600430250398</v>
      </c>
      <c r="O489" s="71">
        <v>114.0886318091023</v>
      </c>
      <c r="P489" s="71">
        <v>102.70425920248343</v>
      </c>
      <c r="Q489" s="71">
        <v>7.0878112981679315</v>
      </c>
      <c r="R489" s="71">
        <v>0.18029390383113716</v>
      </c>
      <c r="S489" s="71">
        <v>13.944313681760001</v>
      </c>
      <c r="T489" s="72"/>
      <c r="U489" s="71">
        <v>58358759</v>
      </c>
      <c r="V489" s="71">
        <v>4839</v>
      </c>
      <c r="W489" s="71">
        <v>1193</v>
      </c>
      <c r="X489" s="71">
        <v>40350</v>
      </c>
      <c r="Y489" s="71">
        <v>49436</v>
      </c>
      <c r="Z489" s="71">
        <v>79754</v>
      </c>
      <c r="AA489" s="71">
        <v>22440</v>
      </c>
      <c r="AB489" s="71">
        <v>120398</v>
      </c>
      <c r="AC489" s="71">
        <v>31394.999999999989</v>
      </c>
      <c r="AD489" s="71">
        <v>13.944313681760001</v>
      </c>
      <c r="AE489" s="72"/>
      <c r="AF489" s="71">
        <v>479500955.52906394</v>
      </c>
      <c r="AG489" s="71">
        <v>7698034.7964088786</v>
      </c>
      <c r="AH489" s="71">
        <v>8404448.1344266422</v>
      </c>
      <c r="AI489" s="71">
        <v>232613150.87110022</v>
      </c>
      <c r="AJ489" s="71">
        <v>312529417.5190233</v>
      </c>
      <c r="AK489" s="71">
        <v>0</v>
      </c>
      <c r="AL489" s="71">
        <v>0</v>
      </c>
      <c r="AM489" s="71">
        <v>15546667.992027899</v>
      </c>
      <c r="AN489" s="71">
        <v>0</v>
      </c>
      <c r="AO489" s="71">
        <v>0</v>
      </c>
      <c r="AP489" s="71">
        <v>1056292674.8420509</v>
      </c>
      <c r="AQ489" s="72"/>
      <c r="AR489" s="71">
        <v>1677</v>
      </c>
      <c r="AS489" s="71">
        <v>226</v>
      </c>
      <c r="AT489" s="71">
        <v>2</v>
      </c>
      <c r="AU489" s="71">
        <v>5</v>
      </c>
      <c r="AV489" s="71">
        <v>0</v>
      </c>
      <c r="AW489" s="71">
        <v>3</v>
      </c>
      <c r="AX489" s="71"/>
      <c r="AY489" s="72"/>
      <c r="AZ489" s="71">
        <v>7970.2999999999884</v>
      </c>
      <c r="BA489" s="71">
        <v>9781.9</v>
      </c>
      <c r="BB489" s="71">
        <v>13624.9</v>
      </c>
      <c r="BC489" s="71">
        <v>1790.6</v>
      </c>
      <c r="BD489" s="71">
        <v>0</v>
      </c>
      <c r="BE489" s="71">
        <v>3933.1990000000001</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2211</v>
      </c>
      <c r="B490" s="70">
        <v>289</v>
      </c>
      <c r="C490" s="70">
        <v>20</v>
      </c>
      <c r="D490" s="70">
        <v>17</v>
      </c>
      <c r="E490" s="70">
        <v>2023</v>
      </c>
      <c r="F490" s="70" t="s">
        <v>1539</v>
      </c>
      <c r="G490" s="70" t="s">
        <v>2191</v>
      </c>
      <c r="H490" s="70" t="s">
        <v>2192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1790</v>
      </c>
      <c r="AS490" s="71">
        <v>228</v>
      </c>
      <c r="AT490" s="71">
        <v>2</v>
      </c>
      <c r="AU490" s="71">
        <v>6</v>
      </c>
      <c r="AV490" s="71">
        <v>0</v>
      </c>
      <c r="AW490" s="71">
        <v>3</v>
      </c>
      <c r="AX490" s="71"/>
      <c r="AY490" s="72"/>
      <c r="AZ490" s="71">
        <v>8650.1999999999716</v>
      </c>
      <c r="BA490" s="71">
        <v>9818.6999999999989</v>
      </c>
      <c r="BB490" s="71">
        <v>13624.9</v>
      </c>
      <c r="BC490" s="71">
        <v>1840.5</v>
      </c>
      <c r="BD490" s="71">
        <v>0</v>
      </c>
      <c r="BE490" s="71">
        <v>3933.1990000000001</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2212</v>
      </c>
      <c r="B491" s="70">
        <v>289</v>
      </c>
      <c r="C491" s="70">
        <v>21</v>
      </c>
      <c r="D491" s="70">
        <v>17</v>
      </c>
      <c r="E491" s="70">
        <v>2024</v>
      </c>
      <c r="F491" s="70" t="s">
        <v>1558</v>
      </c>
      <c r="G491" s="70" t="s">
        <v>2191</v>
      </c>
      <c r="H491" s="70" t="s">
        <v>2192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2213</v>
      </c>
      <c r="B492" s="70">
        <v>52</v>
      </c>
      <c r="C492" s="70">
        <v>1</v>
      </c>
      <c r="D492" s="70">
        <v>4</v>
      </c>
      <c r="E492" s="70">
        <v>1990</v>
      </c>
      <c r="F492" s="70" t="s">
        <v>787</v>
      </c>
      <c r="G492" s="70" t="s">
        <v>1578</v>
      </c>
      <c r="H492" s="70" t="s">
        <v>1579</v>
      </c>
      <c r="I492" s="148"/>
      <c r="J492" s="71">
        <v>418.50655116503708</v>
      </c>
      <c r="K492" s="71">
        <v>19.074154712962692</v>
      </c>
      <c r="L492" s="71">
        <v>20.68992061451975</v>
      </c>
      <c r="M492" s="71">
        <v>56.610619324165782</v>
      </c>
      <c r="N492" s="71">
        <v>160.90124852209081</v>
      </c>
      <c r="O492" s="71">
        <v>69.725710297928813</v>
      </c>
      <c r="P492" s="71">
        <v>46.978907921869151</v>
      </c>
      <c r="Q492" s="71">
        <v>5.9865336333859096</v>
      </c>
      <c r="R492" s="71">
        <v>0</v>
      </c>
      <c r="S492" s="71">
        <v>4.8749088702890173</v>
      </c>
      <c r="T492" s="72"/>
      <c r="U492" s="71">
        <v>11750179</v>
      </c>
      <c r="V492" s="71">
        <v>3490</v>
      </c>
      <c r="W492" s="71">
        <v>242</v>
      </c>
      <c r="X492" s="71">
        <v>18983</v>
      </c>
      <c r="Y492" s="71">
        <v>34421</v>
      </c>
      <c r="Z492" s="71">
        <v>28679</v>
      </c>
      <c r="AA492" s="71">
        <v>11407</v>
      </c>
      <c r="AB492" s="71">
        <v>97201</v>
      </c>
      <c r="AC492" s="71">
        <v>0</v>
      </c>
      <c r="AD492" s="71">
        <v>4.8749088702890173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2214</v>
      </c>
      <c r="B493" s="70">
        <v>53</v>
      </c>
      <c r="C493" s="70">
        <v>2</v>
      </c>
      <c r="D493" s="70">
        <v>4</v>
      </c>
      <c r="E493" s="70">
        <v>2005</v>
      </c>
      <c r="F493" s="70" t="s">
        <v>789</v>
      </c>
      <c r="G493" s="70" t="s">
        <v>1578</v>
      </c>
      <c r="H493" s="70" t="s">
        <v>1579</v>
      </c>
      <c r="I493" s="148"/>
      <c r="J493" s="71">
        <v>294.97607515158222</v>
      </c>
      <c r="K493" s="71">
        <v>8.8022157970638357</v>
      </c>
      <c r="L493" s="71">
        <v>18.919162826306721</v>
      </c>
      <c r="M493" s="71">
        <v>122.9270590392514</v>
      </c>
      <c r="N493" s="71">
        <v>253.52862179058269</v>
      </c>
      <c r="O493" s="71">
        <v>117.5798136564572</v>
      </c>
      <c r="P493" s="71">
        <v>54.369909848865987</v>
      </c>
      <c r="Q493" s="71">
        <v>7.2786871150451002</v>
      </c>
      <c r="R493" s="71">
        <v>0</v>
      </c>
      <c r="S493" s="71">
        <v>40.333026726</v>
      </c>
      <c r="T493" s="72"/>
      <c r="U493" s="71">
        <v>9110447</v>
      </c>
      <c r="V493" s="71">
        <v>2685</v>
      </c>
      <c r="W493" s="71">
        <v>168</v>
      </c>
      <c r="X493" s="71">
        <v>19963</v>
      </c>
      <c r="Y493" s="71">
        <v>51689</v>
      </c>
      <c r="Z493" s="71">
        <v>55964</v>
      </c>
      <c r="AA493" s="71">
        <v>10812</v>
      </c>
      <c r="AB493" s="71">
        <v>123547</v>
      </c>
      <c r="AC493" s="71">
        <v>0</v>
      </c>
      <c r="AD493" s="71">
        <v>40.333026726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2215</v>
      </c>
      <c r="B494" s="70">
        <v>54</v>
      </c>
      <c r="C494" s="70">
        <v>3</v>
      </c>
      <c r="D494" s="70">
        <v>4</v>
      </c>
      <c r="E494" s="70">
        <v>2006</v>
      </c>
      <c r="F494" s="70" t="s">
        <v>790</v>
      </c>
      <c r="G494" s="70" t="s">
        <v>1578</v>
      </c>
      <c r="H494" s="70" t="s">
        <v>1579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2216</v>
      </c>
      <c r="B495" s="70">
        <v>55</v>
      </c>
      <c r="C495" s="70">
        <v>4</v>
      </c>
      <c r="D495" s="70">
        <v>4</v>
      </c>
      <c r="E495" s="70">
        <v>2007</v>
      </c>
      <c r="F495" s="70" t="s">
        <v>791</v>
      </c>
      <c r="G495" s="70" t="s">
        <v>1578</v>
      </c>
      <c r="H495" s="70" t="s">
        <v>1579</v>
      </c>
      <c r="I495" s="148"/>
      <c r="J495" s="71">
        <v>305.71313857073511</v>
      </c>
      <c r="K495" s="71">
        <v>7.9046412269798498</v>
      </c>
      <c r="L495" s="71">
        <v>18.383414912818349</v>
      </c>
      <c r="M495" s="71">
        <v>124.26101239134729</v>
      </c>
      <c r="N495" s="71">
        <v>256.00387652358347</v>
      </c>
      <c r="O495" s="71">
        <v>113.3245517354075</v>
      </c>
      <c r="P495" s="71">
        <v>53.781672854204153</v>
      </c>
      <c r="Q495" s="71">
        <v>7.6517923968054999</v>
      </c>
      <c r="R495" s="71">
        <v>0</v>
      </c>
      <c r="S495" s="71">
        <v>16.15317367275</v>
      </c>
      <c r="T495" s="72"/>
      <c r="U495" s="71">
        <v>10039685</v>
      </c>
      <c r="V495" s="71">
        <v>2630</v>
      </c>
      <c r="W495" s="71">
        <v>224</v>
      </c>
      <c r="X495" s="71">
        <v>25276</v>
      </c>
      <c r="Y495" s="71">
        <v>52331</v>
      </c>
      <c r="Z495" s="71">
        <v>56072</v>
      </c>
      <c r="AA495" s="71">
        <v>10532</v>
      </c>
      <c r="AB495" s="71">
        <v>123012</v>
      </c>
      <c r="AC495" s="71">
        <v>0</v>
      </c>
      <c r="AD495" s="71">
        <v>16.15317367275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2217</v>
      </c>
      <c r="B496" s="70">
        <v>56</v>
      </c>
      <c r="C496" s="70">
        <v>5</v>
      </c>
      <c r="D496" s="70">
        <v>4</v>
      </c>
      <c r="E496" s="70">
        <v>2008</v>
      </c>
      <c r="F496" s="70" t="s">
        <v>792</v>
      </c>
      <c r="G496" s="70" t="s">
        <v>1578</v>
      </c>
      <c r="H496" s="70" t="s">
        <v>1579</v>
      </c>
      <c r="I496" s="148"/>
      <c r="J496" s="71">
        <v>309.80055891306688</v>
      </c>
      <c r="K496" s="71">
        <v>6.937567455544893</v>
      </c>
      <c r="L496" s="71">
        <v>15.8733849516679</v>
      </c>
      <c r="M496" s="71">
        <v>145.39741737205631</v>
      </c>
      <c r="N496" s="71">
        <v>261.2493791864128</v>
      </c>
      <c r="O496" s="71">
        <v>110.1028305747096</v>
      </c>
      <c r="P496" s="71">
        <v>52.848164090030288</v>
      </c>
      <c r="Q496" s="71">
        <v>7.4870936509148303</v>
      </c>
      <c r="R496" s="71">
        <v>0</v>
      </c>
      <c r="S496" s="71">
        <v>20.483208269369999</v>
      </c>
      <c r="T496" s="72"/>
      <c r="U496" s="71">
        <v>10689630</v>
      </c>
      <c r="V496" s="71">
        <v>2630</v>
      </c>
      <c r="W496" s="71">
        <v>224</v>
      </c>
      <c r="X496" s="71">
        <v>25276</v>
      </c>
      <c r="Y496" s="71">
        <v>52694</v>
      </c>
      <c r="Z496" s="71">
        <v>56390</v>
      </c>
      <c r="AA496" s="71">
        <v>10361</v>
      </c>
      <c r="AB496" s="71">
        <v>122344</v>
      </c>
      <c r="AC496" s="71">
        <v>0</v>
      </c>
      <c r="AD496" s="71">
        <v>20.483208269369999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2218</v>
      </c>
      <c r="B497" s="70">
        <v>57</v>
      </c>
      <c r="C497" s="70">
        <v>6</v>
      </c>
      <c r="D497" s="70">
        <v>4</v>
      </c>
      <c r="E497" s="70">
        <v>2009</v>
      </c>
      <c r="F497" s="70" t="s">
        <v>176</v>
      </c>
      <c r="G497" s="70" t="s">
        <v>1578</v>
      </c>
      <c r="H497" s="70" t="s">
        <v>1579</v>
      </c>
      <c r="I497" s="148"/>
      <c r="J497" s="71">
        <v>281.02674348921607</v>
      </c>
      <c r="K497" s="71">
        <v>6.7477713026712811</v>
      </c>
      <c r="L497" s="71">
        <v>31.290784956168991</v>
      </c>
      <c r="M497" s="71">
        <v>127.6962061308582</v>
      </c>
      <c r="N497" s="71">
        <v>226.13643042865809</v>
      </c>
      <c r="O497" s="71">
        <v>112.01832651739799</v>
      </c>
      <c r="P497" s="71">
        <v>50.837250779573637</v>
      </c>
      <c r="Q497" s="71">
        <v>7.1115198538458904</v>
      </c>
      <c r="R497" s="71">
        <v>0</v>
      </c>
      <c r="S497" s="71">
        <v>19.733435124500001</v>
      </c>
      <c r="T497" s="72"/>
      <c r="U497" s="71">
        <v>9792400</v>
      </c>
      <c r="V497" s="71">
        <v>3133</v>
      </c>
      <c r="W497" s="71">
        <v>506</v>
      </c>
      <c r="X497" s="71">
        <v>28035</v>
      </c>
      <c r="Y497" s="71">
        <v>53103</v>
      </c>
      <c r="Z497" s="71">
        <v>56628</v>
      </c>
      <c r="AA497" s="71">
        <v>10232</v>
      </c>
      <c r="AB497" s="71">
        <v>121987</v>
      </c>
      <c r="AC497" s="71">
        <v>0</v>
      </c>
      <c r="AD497" s="71">
        <v>19.733435124500001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347.23200000000003</v>
      </c>
      <c r="BK497" s="71">
        <v>0</v>
      </c>
      <c r="BL497" s="71">
        <v>61.014000000000003</v>
      </c>
      <c r="BM497" s="71">
        <v>0</v>
      </c>
      <c r="BN497" s="72"/>
      <c r="BO497" s="71">
        <v>0</v>
      </c>
      <c r="BP497" s="71">
        <v>0</v>
      </c>
      <c r="BQ497" s="71">
        <v>7</v>
      </c>
      <c r="BR497" s="71">
        <v>0</v>
      </c>
      <c r="BS497" s="71">
        <v>7</v>
      </c>
      <c r="BT497" s="71">
        <v>0</v>
      </c>
      <c r="BU497"/>
      <c r="BV497" s="70">
        <v>328.108</v>
      </c>
      <c r="BW497" s="70">
        <v>17.004999999999999</v>
      </c>
      <c r="BX497" s="70">
        <v>27.556000000000001</v>
      </c>
      <c r="BY497" s="70">
        <v>0</v>
      </c>
      <c r="BZ497" s="70">
        <v>35.576999999999998</v>
      </c>
      <c r="CA497" s="70">
        <v>0</v>
      </c>
      <c r="CB497" s="70">
        <v>0</v>
      </c>
      <c r="CC497" s="70">
        <v>0</v>
      </c>
      <c r="CD497" s="70">
        <v>0</v>
      </c>
    </row>
    <row r="498" spans="1:82">
      <c r="A498" s="70" t="s">
        <v>2219</v>
      </c>
      <c r="B498" s="70">
        <v>58</v>
      </c>
      <c r="C498" s="70">
        <v>7</v>
      </c>
      <c r="D498" s="70">
        <v>4</v>
      </c>
      <c r="E498" s="70">
        <v>2010</v>
      </c>
      <c r="F498" s="70" t="s">
        <v>177</v>
      </c>
      <c r="G498" s="70" t="s">
        <v>1578</v>
      </c>
      <c r="H498" s="70" t="s">
        <v>1579</v>
      </c>
      <c r="I498" s="148"/>
      <c r="J498" s="71">
        <v>250.44528821286329</v>
      </c>
      <c r="K498" s="71">
        <v>7.0372926938295004</v>
      </c>
      <c r="L498" s="71">
        <v>28.487201125806308</v>
      </c>
      <c r="M498" s="71">
        <v>114.3059140013454</v>
      </c>
      <c r="N498" s="71">
        <v>223.7018918125452</v>
      </c>
      <c r="O498" s="71">
        <v>111.8979442478277</v>
      </c>
      <c r="P498" s="71">
        <v>51.711322924438839</v>
      </c>
      <c r="Q498" s="71">
        <v>7.3986266797083298</v>
      </c>
      <c r="R498" s="71">
        <v>0</v>
      </c>
      <c r="S498" s="71">
        <v>20.63529040625</v>
      </c>
      <c r="T498" s="72"/>
      <c r="U498" s="71">
        <v>9768912</v>
      </c>
      <c r="V498" s="71">
        <v>3133</v>
      </c>
      <c r="W498" s="71">
        <v>506</v>
      </c>
      <c r="X498" s="71">
        <v>28035</v>
      </c>
      <c r="Y498" s="71">
        <v>53426</v>
      </c>
      <c r="Z498" s="71">
        <v>56830</v>
      </c>
      <c r="AA498" s="71">
        <v>10148</v>
      </c>
      <c r="AB498" s="71">
        <v>121610</v>
      </c>
      <c r="AC498" s="71">
        <v>0</v>
      </c>
      <c r="AD498" s="71">
        <v>20.63529040625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334.79599999999999</v>
      </c>
      <c r="BK498" s="71">
        <v>0</v>
      </c>
      <c r="BL498" s="71">
        <v>29.675000000000004</v>
      </c>
      <c r="BM498" s="71">
        <v>0</v>
      </c>
      <c r="BN498" s="72"/>
      <c r="BO498" s="71">
        <v>0</v>
      </c>
      <c r="BP498" s="71">
        <v>0</v>
      </c>
      <c r="BQ498" s="71">
        <v>7</v>
      </c>
      <c r="BR498" s="71">
        <v>0</v>
      </c>
      <c r="BS498" s="71">
        <v>7</v>
      </c>
      <c r="BT498" s="71">
        <v>0</v>
      </c>
      <c r="BU498"/>
      <c r="BV498" s="70">
        <v>317.85199999999998</v>
      </c>
      <c r="BW498" s="70">
        <v>9.86</v>
      </c>
      <c r="BX498" s="70">
        <v>0</v>
      </c>
      <c r="BY498" s="70">
        <v>0</v>
      </c>
      <c r="BZ498" s="70">
        <v>36.759</v>
      </c>
      <c r="CA498" s="70">
        <v>0</v>
      </c>
      <c r="CB498" s="70">
        <v>0</v>
      </c>
      <c r="CC498" s="70">
        <v>0</v>
      </c>
      <c r="CD498" s="70">
        <v>0</v>
      </c>
    </row>
    <row r="499" spans="1:82">
      <c r="A499" s="70" t="s">
        <v>2220</v>
      </c>
      <c r="B499" s="70">
        <v>59</v>
      </c>
      <c r="C499" s="70">
        <v>8</v>
      </c>
      <c r="D499" s="70">
        <v>4</v>
      </c>
      <c r="E499" s="70">
        <v>2011</v>
      </c>
      <c r="F499" s="70" t="s">
        <v>178</v>
      </c>
      <c r="G499" s="70" t="s">
        <v>1578</v>
      </c>
      <c r="H499" s="70" t="s">
        <v>1579</v>
      </c>
      <c r="I499" s="148"/>
      <c r="J499" s="71">
        <v>231.92876601335021</v>
      </c>
      <c r="K499" s="71">
        <v>9.8605560467443674</v>
      </c>
      <c r="L499" s="71">
        <v>26.58063436576094</v>
      </c>
      <c r="M499" s="71">
        <v>144.400505858722</v>
      </c>
      <c r="N499" s="71">
        <v>271.54328300674791</v>
      </c>
      <c r="O499" s="71">
        <v>110.5034138233224</v>
      </c>
      <c r="P499" s="71">
        <v>50.400042063497629</v>
      </c>
      <c r="Q499" s="71">
        <v>8.4872114357328599</v>
      </c>
      <c r="R499" s="71">
        <v>0</v>
      </c>
      <c r="S499" s="71">
        <v>25.79562733748001</v>
      </c>
      <c r="T499" s="72"/>
      <c r="U499" s="71">
        <v>8520105</v>
      </c>
      <c r="V499" s="71">
        <v>3133</v>
      </c>
      <c r="W499" s="71">
        <v>506</v>
      </c>
      <c r="X499" s="71">
        <v>28035</v>
      </c>
      <c r="Y499" s="71">
        <v>53878</v>
      </c>
      <c r="Z499" s="71">
        <v>57341</v>
      </c>
      <c r="AA499" s="71">
        <v>10185</v>
      </c>
      <c r="AB499" s="71">
        <v>120940</v>
      </c>
      <c r="AC499" s="71">
        <v>0</v>
      </c>
      <c r="AD499" s="71">
        <v>25.79562733748001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312.73</v>
      </c>
      <c r="BK499" s="71">
        <v>0</v>
      </c>
      <c r="BL499" s="71">
        <v>56.417999999999999</v>
      </c>
      <c r="BM499" s="71">
        <v>0</v>
      </c>
      <c r="BN499" s="72"/>
      <c r="BO499" s="71">
        <v>0</v>
      </c>
      <c r="BP499" s="71">
        <v>0</v>
      </c>
      <c r="BQ499" s="71">
        <v>6</v>
      </c>
      <c r="BR499" s="71">
        <v>0</v>
      </c>
      <c r="BS499" s="71">
        <v>6</v>
      </c>
      <c r="BT499" s="71">
        <v>0</v>
      </c>
      <c r="BU499"/>
      <c r="BV499" s="70">
        <v>289.274</v>
      </c>
      <c r="BW499" s="70">
        <v>11.012</v>
      </c>
      <c r="BX499" s="70">
        <v>31.707999999999998</v>
      </c>
      <c r="BY499" s="70">
        <v>0</v>
      </c>
      <c r="BZ499" s="70">
        <v>37.154000000000003</v>
      </c>
      <c r="CA499" s="70">
        <v>0</v>
      </c>
      <c r="CB499" s="70">
        <v>0</v>
      </c>
      <c r="CC499" s="70">
        <v>0</v>
      </c>
      <c r="CD499" s="70">
        <v>0</v>
      </c>
    </row>
    <row r="500" spans="1:82">
      <c r="A500" s="70" t="s">
        <v>2221</v>
      </c>
      <c r="B500" s="70">
        <v>60</v>
      </c>
      <c r="C500" s="70">
        <v>9</v>
      </c>
      <c r="D500" s="70">
        <v>4</v>
      </c>
      <c r="E500" s="70">
        <v>2012</v>
      </c>
      <c r="F500" s="70" t="s">
        <v>179</v>
      </c>
      <c r="G500" s="70" t="s">
        <v>1578</v>
      </c>
      <c r="H500" s="70" t="s">
        <v>1579</v>
      </c>
      <c r="I500" s="148"/>
      <c r="J500" s="71">
        <v>250.5368227701581</v>
      </c>
      <c r="K500" s="71">
        <v>11.10829775377038</v>
      </c>
      <c r="L500" s="71">
        <v>26.819069678789091</v>
      </c>
      <c r="M500" s="71">
        <v>179.34496946747319</v>
      </c>
      <c r="N500" s="71">
        <v>301.57051866369511</v>
      </c>
      <c r="O500" s="71">
        <v>110.50187653675482</v>
      </c>
      <c r="P500" s="71">
        <v>50.821161843508541</v>
      </c>
      <c r="Q500" s="71">
        <v>9.2138645972850792</v>
      </c>
      <c r="R500" s="71">
        <v>0</v>
      </c>
      <c r="S500" s="71">
        <v>23.318502180639999</v>
      </c>
      <c r="T500" s="72"/>
      <c r="U500" s="71">
        <v>8818390</v>
      </c>
      <c r="V500" s="71">
        <v>3133</v>
      </c>
      <c r="W500" s="71">
        <v>506</v>
      </c>
      <c r="X500" s="71">
        <v>28035</v>
      </c>
      <c r="Y500" s="71">
        <v>54470</v>
      </c>
      <c r="Z500" s="71">
        <v>57795</v>
      </c>
      <c r="AA500" s="71">
        <v>10212</v>
      </c>
      <c r="AB500" s="71">
        <v>120844</v>
      </c>
      <c r="AC500" s="71">
        <v>0</v>
      </c>
      <c r="AD500" s="71">
        <v>23.318502180639999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334.88600000000002</v>
      </c>
      <c r="BK500" s="71">
        <v>0</v>
      </c>
      <c r="BL500" s="71">
        <v>25.548999999999999</v>
      </c>
      <c r="BM500" s="71">
        <v>0</v>
      </c>
      <c r="BN500" s="72"/>
      <c r="BO500" s="71">
        <v>0</v>
      </c>
      <c r="BP500" s="71">
        <v>0</v>
      </c>
      <c r="BQ500" s="71">
        <v>7</v>
      </c>
      <c r="BR500" s="71">
        <v>0</v>
      </c>
      <c r="BS500" s="71">
        <v>6</v>
      </c>
      <c r="BT500" s="71">
        <v>0</v>
      </c>
      <c r="BU500"/>
      <c r="BV500" s="70">
        <v>311.14699999999999</v>
      </c>
      <c r="BW500" s="70">
        <v>12.654</v>
      </c>
      <c r="BX500" s="70">
        <v>0</v>
      </c>
      <c r="BY500" s="70">
        <v>0</v>
      </c>
      <c r="BZ500" s="70">
        <v>36.634</v>
      </c>
      <c r="CA500" s="70">
        <v>0</v>
      </c>
      <c r="CB500" s="70">
        <v>0</v>
      </c>
      <c r="CC500" s="70">
        <v>0</v>
      </c>
      <c r="CD500" s="70">
        <v>0</v>
      </c>
    </row>
    <row r="501" spans="1:82">
      <c r="A501" s="70" t="s">
        <v>2222</v>
      </c>
      <c r="B501" s="70">
        <v>61</v>
      </c>
      <c r="C501" s="70">
        <v>10</v>
      </c>
      <c r="D501" s="70">
        <v>4</v>
      </c>
      <c r="E501" s="70">
        <v>2013</v>
      </c>
      <c r="F501" s="70" t="s">
        <v>180</v>
      </c>
      <c r="G501" s="1064" t="s">
        <v>1578</v>
      </c>
      <c r="H501" s="70" t="s">
        <v>1579</v>
      </c>
      <c r="I501" s="148"/>
      <c r="J501" s="71">
        <v>239.23602600825561</v>
      </c>
      <c r="K501" s="71">
        <v>9.181045983523763</v>
      </c>
      <c r="L501" s="71">
        <v>23.683353253510411</v>
      </c>
      <c r="M501" s="71">
        <v>166.79510942035549</v>
      </c>
      <c r="N501" s="71">
        <v>295.04130344281492</v>
      </c>
      <c r="O501" s="71">
        <v>107.90212222327567</v>
      </c>
      <c r="P501" s="71">
        <v>50.892767615812126</v>
      </c>
      <c r="Q501" s="71">
        <v>9.3448579452675702</v>
      </c>
      <c r="R501" s="71">
        <v>0</v>
      </c>
      <c r="S501" s="71">
        <v>18.301043658579999</v>
      </c>
      <c r="T501" s="72"/>
      <c r="U501" s="71">
        <v>8573926</v>
      </c>
      <c r="V501" s="71">
        <v>3133</v>
      </c>
      <c r="W501" s="71">
        <v>506</v>
      </c>
      <c r="X501" s="71">
        <v>28035</v>
      </c>
      <c r="Y501" s="71">
        <v>54988</v>
      </c>
      <c r="Z501" s="71">
        <v>58955</v>
      </c>
      <c r="AA501" s="71">
        <v>10188</v>
      </c>
      <c r="AB501" s="71">
        <v>120805</v>
      </c>
      <c r="AC501" s="71">
        <v>0</v>
      </c>
      <c r="AD501" s="71">
        <v>18.301043658579999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353.21899999999999</v>
      </c>
      <c r="BK501" s="71">
        <v>0</v>
      </c>
      <c r="BL501" s="71">
        <v>31.180000000000003</v>
      </c>
      <c r="BM501" s="71">
        <v>0</v>
      </c>
      <c r="BN501" s="72"/>
      <c r="BO501" s="71">
        <v>0</v>
      </c>
      <c r="BP501" s="71">
        <v>0</v>
      </c>
      <c r="BQ501" s="71">
        <v>7</v>
      </c>
      <c r="BR501" s="71">
        <v>0</v>
      </c>
      <c r="BS501" s="71">
        <v>6</v>
      </c>
      <c r="BT501" s="71">
        <v>0</v>
      </c>
      <c r="BU501"/>
      <c r="BV501" s="70">
        <v>331.6</v>
      </c>
      <c r="BW501" s="70">
        <v>15.62</v>
      </c>
      <c r="BX501" s="70">
        <v>0</v>
      </c>
      <c r="BY501" s="70">
        <v>0</v>
      </c>
      <c r="BZ501" s="70">
        <v>37.179000000000002</v>
      </c>
      <c r="CA501" s="70">
        <v>0</v>
      </c>
      <c r="CB501" s="70">
        <v>0</v>
      </c>
      <c r="CC501" s="70">
        <v>0</v>
      </c>
      <c r="CD501" s="70">
        <v>0</v>
      </c>
    </row>
    <row r="502" spans="1:82">
      <c r="A502" s="70" t="s">
        <v>2223</v>
      </c>
      <c r="B502" s="70">
        <v>62</v>
      </c>
      <c r="C502" s="70">
        <v>11</v>
      </c>
      <c r="D502" s="70">
        <v>4</v>
      </c>
      <c r="E502" s="70">
        <v>2014</v>
      </c>
      <c r="F502" s="70" t="s">
        <v>181</v>
      </c>
      <c r="G502" s="1064" t="s">
        <v>1578</v>
      </c>
      <c r="H502" s="70" t="s">
        <v>1579</v>
      </c>
      <c r="I502" s="148"/>
      <c r="J502" s="71">
        <v>231.19947017669369</v>
      </c>
      <c r="K502" s="71">
        <v>9.6998038864264231</v>
      </c>
      <c r="L502" s="71">
        <v>17.653428844052328</v>
      </c>
      <c r="M502" s="71">
        <v>186.47721084827421</v>
      </c>
      <c r="N502" s="71">
        <v>314.05258890415399</v>
      </c>
      <c r="O502" s="71">
        <v>102.70494925896196</v>
      </c>
      <c r="P502" s="71">
        <v>51.056873867902866</v>
      </c>
      <c r="Q502" s="71">
        <v>8.9227884882749802</v>
      </c>
      <c r="R502" s="71">
        <v>0</v>
      </c>
      <c r="S502" s="71">
        <v>19.339031873349999</v>
      </c>
      <c r="T502" s="72"/>
      <c r="U502" s="71">
        <v>9202461</v>
      </c>
      <c r="V502" s="71">
        <v>2876</v>
      </c>
      <c r="W502" s="71">
        <v>385</v>
      </c>
      <c r="X502" s="71">
        <v>29798</v>
      </c>
      <c r="Y502" s="71">
        <v>55277</v>
      </c>
      <c r="Z502" s="71">
        <v>59102</v>
      </c>
      <c r="AA502" s="71">
        <v>10168</v>
      </c>
      <c r="AB502" s="71">
        <v>120225</v>
      </c>
      <c r="AC502" s="71">
        <v>0</v>
      </c>
      <c r="AD502" s="71">
        <v>19.339031873349999</v>
      </c>
      <c r="AE502" s="72"/>
      <c r="AF502" s="71"/>
      <c r="AG502" s="71"/>
      <c r="AH502" s="71"/>
      <c r="AI502" s="71"/>
      <c r="AJ502" s="71"/>
      <c r="AK502" s="71"/>
      <c r="AL502" s="71"/>
      <c r="AM502" s="71"/>
      <c r="AN502" s="71"/>
      <c r="AO502" s="71"/>
      <c r="AP502" s="71"/>
      <c r="AQ502" s="72"/>
      <c r="AR502" s="71">
        <v>477</v>
      </c>
      <c r="AS502" s="71">
        <v>40</v>
      </c>
      <c r="AT502" s="71">
        <v>0</v>
      </c>
      <c r="AU502" s="71">
        <v>0</v>
      </c>
      <c r="AV502" s="71">
        <v>0</v>
      </c>
      <c r="AW502" s="71">
        <v>2</v>
      </c>
      <c r="AX502" s="71"/>
      <c r="AY502" s="72"/>
      <c r="AZ502" s="71">
        <v>1986.5139999999999</v>
      </c>
      <c r="BA502" s="71">
        <v>6741.9</v>
      </c>
      <c r="BB502" s="71">
        <v>0</v>
      </c>
      <c r="BC502" s="71">
        <v>0</v>
      </c>
      <c r="BD502" s="71">
        <v>0</v>
      </c>
      <c r="BE502" s="71">
        <v>159.6</v>
      </c>
      <c r="BF502" s="71"/>
      <c r="BG502" s="72"/>
      <c r="BH502" s="71">
        <v>0</v>
      </c>
      <c r="BI502" s="71">
        <v>0</v>
      </c>
      <c r="BJ502" s="71">
        <v>342.12900000000002</v>
      </c>
      <c r="BK502" s="71">
        <v>0</v>
      </c>
      <c r="BL502" s="71">
        <v>56.469000000000008</v>
      </c>
      <c r="BM502" s="71">
        <v>0</v>
      </c>
      <c r="BN502" s="72"/>
      <c r="BO502" s="71">
        <v>0</v>
      </c>
      <c r="BP502" s="71">
        <v>0</v>
      </c>
      <c r="BQ502" s="71">
        <v>7</v>
      </c>
      <c r="BR502" s="71">
        <v>0</v>
      </c>
      <c r="BS502" s="71">
        <v>6</v>
      </c>
      <c r="BT502" s="71">
        <v>0</v>
      </c>
      <c r="BU502"/>
      <c r="BV502" s="70">
        <v>318.61500000000001</v>
      </c>
      <c r="BW502" s="70">
        <v>16.097000000000001</v>
      </c>
      <c r="BX502" s="70">
        <v>26.018000000000001</v>
      </c>
      <c r="BY502" s="70">
        <v>0</v>
      </c>
      <c r="BZ502" s="70">
        <v>37.868000000000002</v>
      </c>
      <c r="CA502" s="70">
        <v>0</v>
      </c>
      <c r="CB502" s="70">
        <v>0</v>
      </c>
      <c r="CC502" s="70">
        <v>0</v>
      </c>
      <c r="CD502" s="70">
        <v>0</v>
      </c>
    </row>
    <row r="503" spans="1:82">
      <c r="A503" s="70" t="s">
        <v>2224</v>
      </c>
      <c r="B503" s="70">
        <v>63</v>
      </c>
      <c r="C503" s="70">
        <v>12</v>
      </c>
      <c r="D503" s="70">
        <v>4</v>
      </c>
      <c r="E503" s="70">
        <v>2015</v>
      </c>
      <c r="F503" s="70" t="s">
        <v>182</v>
      </c>
      <c r="G503" s="70" t="s">
        <v>1578</v>
      </c>
      <c r="H503" s="70" t="s">
        <v>1579</v>
      </c>
      <c r="I503" s="148"/>
      <c r="J503" s="71">
        <v>219.2721583878197</v>
      </c>
      <c r="K503" s="71">
        <v>9.3011036054260163</v>
      </c>
      <c r="L503" s="71">
        <v>18.582075529963721</v>
      </c>
      <c r="M503" s="71">
        <v>180.43028479213231</v>
      </c>
      <c r="N503" s="71">
        <v>290.70096715732751</v>
      </c>
      <c r="O503" s="71">
        <v>102.19411173116549</v>
      </c>
      <c r="P503" s="71">
        <v>50.665036308456052</v>
      </c>
      <c r="Q503" s="71">
        <v>8.6833957893403806</v>
      </c>
      <c r="R503" s="71">
        <v>0</v>
      </c>
      <c r="S503" s="71">
        <v>16.17468985248</v>
      </c>
      <c r="T503" s="72"/>
      <c r="U503" s="71">
        <v>8750501</v>
      </c>
      <c r="V503" s="71">
        <v>2876</v>
      </c>
      <c r="W503" s="71">
        <v>385</v>
      </c>
      <c r="X503" s="71">
        <v>29798</v>
      </c>
      <c r="Y503" s="71">
        <v>55592</v>
      </c>
      <c r="Z503" s="71">
        <v>59374</v>
      </c>
      <c r="AA503" s="71">
        <v>10082</v>
      </c>
      <c r="AB503" s="71">
        <v>119517</v>
      </c>
      <c r="AC503" s="71">
        <v>0</v>
      </c>
      <c r="AD503" s="71">
        <v>16.17468985248</v>
      </c>
      <c r="AE503" s="72"/>
      <c r="AF503" s="71">
        <v>67530246.33929874</v>
      </c>
      <c r="AG503" s="71">
        <v>6196580.0143517815</v>
      </c>
      <c r="AH503" s="71">
        <v>2402697.010175141</v>
      </c>
      <c r="AI503" s="71">
        <v>189517698.53146899</v>
      </c>
      <c r="AJ503" s="71">
        <v>246219615.4078452</v>
      </c>
      <c r="AK503" s="71">
        <v>0</v>
      </c>
      <c r="AL503" s="71">
        <v>0</v>
      </c>
      <c r="AM503" s="71">
        <v>16379303.49504132</v>
      </c>
      <c r="AN503" s="71">
        <v>0</v>
      </c>
      <c r="AO503" s="71">
        <v>0</v>
      </c>
      <c r="AP503" s="71">
        <v>528246140.79818118</v>
      </c>
      <c r="AQ503" s="72"/>
      <c r="AR503" s="71">
        <v>543</v>
      </c>
      <c r="AS503" s="71">
        <v>48</v>
      </c>
      <c r="AT503" s="71">
        <v>0</v>
      </c>
      <c r="AU503" s="71">
        <v>0</v>
      </c>
      <c r="AV503" s="71">
        <v>0</v>
      </c>
      <c r="AW503" s="71">
        <v>4</v>
      </c>
      <c r="AX503" s="71"/>
      <c r="AY503" s="72"/>
      <c r="AZ503" s="71">
        <v>2314.4140000000002</v>
      </c>
      <c r="BA503" s="71">
        <v>9291.9</v>
      </c>
      <c r="BB503" s="71">
        <v>0</v>
      </c>
      <c r="BC503" s="71">
        <v>0</v>
      </c>
      <c r="BD503" s="71">
        <v>0</v>
      </c>
      <c r="BE503" s="71">
        <v>20629.599999999999</v>
      </c>
      <c r="BF503" s="71"/>
      <c r="BG503" s="72"/>
      <c r="BH503" s="71">
        <v>0</v>
      </c>
      <c r="BI503" s="71">
        <v>0</v>
      </c>
      <c r="BJ503" s="71">
        <v>327.29399999999998</v>
      </c>
      <c r="BK503" s="71">
        <v>0.998</v>
      </c>
      <c r="BL503" s="71">
        <v>55.558999999999997</v>
      </c>
      <c r="BM503" s="71">
        <v>0</v>
      </c>
      <c r="BN503" s="72"/>
      <c r="BO503" s="71">
        <v>0</v>
      </c>
      <c r="BP503" s="71">
        <v>0</v>
      </c>
      <c r="BQ503" s="71">
        <v>7</v>
      </c>
      <c r="BR503" s="71">
        <v>1</v>
      </c>
      <c r="BS503" s="71">
        <v>6</v>
      </c>
      <c r="BT503" s="71">
        <v>0</v>
      </c>
      <c r="BU503"/>
      <c r="BV503" s="70">
        <v>316.16699999999997</v>
      </c>
      <c r="BW503" s="70">
        <v>14.526</v>
      </c>
      <c r="BX503" s="70">
        <v>24.503</v>
      </c>
      <c r="BY503" s="70">
        <v>0</v>
      </c>
      <c r="BZ503" s="70">
        <v>28.655000000000001</v>
      </c>
      <c r="CA503" s="70">
        <v>0</v>
      </c>
      <c r="CB503" s="70">
        <v>0</v>
      </c>
      <c r="CC503" s="70">
        <v>0</v>
      </c>
      <c r="CD503" s="70">
        <v>0</v>
      </c>
    </row>
    <row r="504" spans="1:82">
      <c r="A504" s="70" t="s">
        <v>2225</v>
      </c>
      <c r="B504" s="70">
        <v>64</v>
      </c>
      <c r="C504" s="70">
        <v>13</v>
      </c>
      <c r="D504" s="70">
        <v>4</v>
      </c>
      <c r="E504" s="70">
        <v>2016</v>
      </c>
      <c r="F504" s="70" t="s">
        <v>155</v>
      </c>
      <c r="G504" s="70" t="s">
        <v>1578</v>
      </c>
      <c r="H504" s="70" t="s">
        <v>1579</v>
      </c>
      <c r="I504" s="148"/>
      <c r="J504" s="71">
        <v>246.75080944129456</v>
      </c>
      <c r="K504" s="71">
        <v>8.7735269469524155</v>
      </c>
      <c r="L504" s="71">
        <v>19.982200989123811</v>
      </c>
      <c r="M504" s="71">
        <v>154.69804404058723</v>
      </c>
      <c r="N504" s="71">
        <v>298.11769651538958</v>
      </c>
      <c r="O504" s="71">
        <v>101.77436035382533</v>
      </c>
      <c r="P504" s="71">
        <v>53.572268044953482</v>
      </c>
      <c r="Q504" s="71">
        <v>8.4180663433743614</v>
      </c>
      <c r="R504" s="71">
        <v>0</v>
      </c>
      <c r="S504" s="71">
        <v>16.607403274004064</v>
      </c>
      <c r="T504" s="72"/>
      <c r="U504" s="71">
        <v>9373102</v>
      </c>
      <c r="V504" s="71">
        <v>2876</v>
      </c>
      <c r="W504" s="71">
        <v>385</v>
      </c>
      <c r="X504" s="71">
        <v>29798</v>
      </c>
      <c r="Y504" s="71">
        <v>56061</v>
      </c>
      <c r="Z504" s="71">
        <v>59857</v>
      </c>
      <c r="AA504" s="71">
        <v>11026</v>
      </c>
      <c r="AB504" s="71">
        <v>119182</v>
      </c>
      <c r="AC504" s="71">
        <v>0</v>
      </c>
      <c r="AD504" s="71">
        <v>16.60740327400406</v>
      </c>
      <c r="AE504" s="72"/>
      <c r="AF504" s="71">
        <v>77323366.470609859</v>
      </c>
      <c r="AG504" s="71">
        <v>5906608.0208688537</v>
      </c>
      <c r="AH504" s="71">
        <v>2036404.1104672409</v>
      </c>
      <c r="AI504" s="71">
        <v>189176448.70669901</v>
      </c>
      <c r="AJ504" s="71">
        <v>246630855.59334171</v>
      </c>
      <c r="AK504" s="71">
        <v>0</v>
      </c>
      <c r="AL504" s="71">
        <v>0</v>
      </c>
      <c r="AM504" s="71">
        <v>16346082.594173091</v>
      </c>
      <c r="AN504" s="71">
        <v>0</v>
      </c>
      <c r="AO504" s="71">
        <v>0</v>
      </c>
      <c r="AP504" s="71">
        <v>537419765.49615979</v>
      </c>
      <c r="AQ504" s="72"/>
      <c r="AR504" s="71">
        <v>588</v>
      </c>
      <c r="AS504" s="71">
        <v>58</v>
      </c>
      <c r="AT504" s="71">
        <v>0</v>
      </c>
      <c r="AU504" s="71">
        <v>0</v>
      </c>
      <c r="AV504" s="71">
        <v>0</v>
      </c>
      <c r="AW504" s="71">
        <v>4</v>
      </c>
      <c r="AX504" s="71"/>
      <c r="AY504" s="72"/>
      <c r="AZ504" s="71">
        <v>2531.5639999999999</v>
      </c>
      <c r="BA504" s="71">
        <v>10774.1</v>
      </c>
      <c r="BB504" s="71">
        <v>0</v>
      </c>
      <c r="BC504" s="71">
        <v>0</v>
      </c>
      <c r="BD504" s="71">
        <v>0</v>
      </c>
      <c r="BE504" s="71">
        <v>20629.599999999999</v>
      </c>
      <c r="BF504" s="71"/>
      <c r="BG504" s="72"/>
      <c r="BH504" s="71">
        <v>0</v>
      </c>
      <c r="BI504" s="71">
        <v>0</v>
      </c>
      <c r="BJ504" s="71">
        <v>344.48</v>
      </c>
      <c r="BK504" s="71">
        <v>57.911000000000001</v>
      </c>
      <c r="BL504" s="71">
        <v>47.95</v>
      </c>
      <c r="BM504" s="71">
        <v>0</v>
      </c>
      <c r="BN504" s="72"/>
      <c r="BO504" s="71">
        <v>0</v>
      </c>
      <c r="BP504" s="71">
        <v>0</v>
      </c>
      <c r="BQ504" s="71">
        <v>8</v>
      </c>
      <c r="BR504" s="71">
        <v>1</v>
      </c>
      <c r="BS504" s="71">
        <v>6</v>
      </c>
      <c r="BT504" s="71">
        <v>0</v>
      </c>
      <c r="BU504"/>
      <c r="BV504" s="70">
        <v>332.32499999999999</v>
      </c>
      <c r="BW504" s="70">
        <v>13.419</v>
      </c>
      <c r="BX504" s="70">
        <v>18.581</v>
      </c>
      <c r="BY504" s="70">
        <v>5.4320000000000004</v>
      </c>
      <c r="BZ504" s="70">
        <v>80.584000000000003</v>
      </c>
      <c r="CA504" s="70">
        <v>0</v>
      </c>
      <c r="CB504" s="70">
        <v>0</v>
      </c>
      <c r="CC504" s="70">
        <v>0</v>
      </c>
      <c r="CD504" s="70">
        <v>0</v>
      </c>
    </row>
    <row r="505" spans="1:82">
      <c r="A505" s="70" t="s">
        <v>2226</v>
      </c>
      <c r="B505" s="70">
        <v>65</v>
      </c>
      <c r="C505" s="70">
        <v>14</v>
      </c>
      <c r="D505" s="70">
        <v>4</v>
      </c>
      <c r="E505" s="70">
        <v>2017</v>
      </c>
      <c r="F505" s="70" t="s">
        <v>156</v>
      </c>
      <c r="G505" s="70" t="s">
        <v>1578</v>
      </c>
      <c r="H505" s="70" t="s">
        <v>1579</v>
      </c>
      <c r="I505" s="148"/>
      <c r="J505" s="71">
        <v>255.78645612351855</v>
      </c>
      <c r="K505" s="71">
        <v>8.9652308970024812</v>
      </c>
      <c r="L505" s="71">
        <v>18.038133755006118</v>
      </c>
      <c r="M505" s="71">
        <v>155.11417721332191</v>
      </c>
      <c r="N505" s="71">
        <v>294.34284338069062</v>
      </c>
      <c r="O505" s="71">
        <v>100.7391778700557</v>
      </c>
      <c r="P505" s="71">
        <v>53.595002631773944</v>
      </c>
      <c r="Q505" s="71">
        <v>8.1279581297535106</v>
      </c>
      <c r="R505" s="71">
        <v>0</v>
      </c>
      <c r="S505" s="71">
        <v>17.138738120000003</v>
      </c>
      <c r="T505" s="72"/>
      <c r="U505" s="71">
        <v>9560688</v>
      </c>
      <c r="V505" s="71">
        <v>2876</v>
      </c>
      <c r="W505" s="71">
        <v>385</v>
      </c>
      <c r="X505" s="71">
        <v>29798</v>
      </c>
      <c r="Y505" s="71">
        <v>56564</v>
      </c>
      <c r="Z505" s="71">
        <v>60231</v>
      </c>
      <c r="AA505" s="71">
        <v>11101</v>
      </c>
      <c r="AB505" s="71">
        <v>118999</v>
      </c>
      <c r="AC505" s="71">
        <v>0</v>
      </c>
      <c r="AD505" s="71">
        <v>17.138738119999999</v>
      </c>
      <c r="AE505" s="72"/>
      <c r="AF505" s="71">
        <v>77501550.70071727</v>
      </c>
      <c r="AG505" s="71">
        <v>5923769.9549741158</v>
      </c>
      <c r="AH505" s="71">
        <v>2487683.078954502</v>
      </c>
      <c r="AI505" s="71">
        <v>184496104.28597319</v>
      </c>
      <c r="AJ505" s="71">
        <v>225651532.2195785</v>
      </c>
      <c r="AK505" s="71">
        <v>0</v>
      </c>
      <c r="AL505" s="71">
        <v>0</v>
      </c>
      <c r="AM505" s="71">
        <v>16346521.611993879</v>
      </c>
      <c r="AN505" s="71">
        <v>0</v>
      </c>
      <c r="AO505" s="71">
        <v>0</v>
      </c>
      <c r="AP505" s="71">
        <v>512407161.85219145</v>
      </c>
      <c r="AQ505" s="72"/>
      <c r="AR505" s="71">
        <v>609</v>
      </c>
      <c r="AS505" s="71">
        <v>61</v>
      </c>
      <c r="AT505" s="71">
        <v>1</v>
      </c>
      <c r="AU505" s="71">
        <v>0</v>
      </c>
      <c r="AV505" s="71">
        <v>0</v>
      </c>
      <c r="AW505" s="71">
        <v>4</v>
      </c>
      <c r="AX505" s="71"/>
      <c r="AY505" s="72"/>
      <c r="AZ505" s="71">
        <v>2654.1129999999998</v>
      </c>
      <c r="BA505" s="71">
        <v>12334.6</v>
      </c>
      <c r="BB505" s="71">
        <v>19.5</v>
      </c>
      <c r="BC505" s="71">
        <v>0</v>
      </c>
      <c r="BD505" s="71">
        <v>0</v>
      </c>
      <c r="BE505" s="71">
        <v>20629.55</v>
      </c>
      <c r="BF505" s="71"/>
      <c r="BG505" s="72"/>
      <c r="BH505" s="71">
        <v>0</v>
      </c>
      <c r="BI505" s="71">
        <v>0</v>
      </c>
      <c r="BJ505" s="71">
        <v>343.03800000000001</v>
      </c>
      <c r="BK505" s="71">
        <v>57.993000000000002</v>
      </c>
      <c r="BL505" s="71">
        <v>46.491999999999997</v>
      </c>
      <c r="BM505" s="71">
        <v>0</v>
      </c>
      <c r="BN505" s="72"/>
      <c r="BO505" s="71">
        <v>0</v>
      </c>
      <c r="BP505" s="71">
        <v>0</v>
      </c>
      <c r="BQ505" s="71">
        <v>8</v>
      </c>
      <c r="BR505" s="71">
        <v>1</v>
      </c>
      <c r="BS505" s="71">
        <v>5</v>
      </c>
      <c r="BT505" s="71">
        <v>0</v>
      </c>
      <c r="BU505"/>
      <c r="BV505" s="70">
        <v>317.44200000000001</v>
      </c>
      <c r="BW505" s="70">
        <v>14.885</v>
      </c>
      <c r="BX505" s="70">
        <v>27.167999999999999</v>
      </c>
      <c r="BY505" s="70">
        <v>5.8710000000000004</v>
      </c>
      <c r="BZ505" s="70">
        <v>82.156999999999996</v>
      </c>
      <c r="CA505" s="70">
        <v>0</v>
      </c>
      <c r="CB505" s="70">
        <v>0</v>
      </c>
      <c r="CC505" s="70">
        <v>0</v>
      </c>
      <c r="CD505" s="70">
        <v>0</v>
      </c>
    </row>
    <row r="506" spans="1:82">
      <c r="A506" s="70" t="s">
        <v>2227</v>
      </c>
      <c r="B506" s="70">
        <v>66</v>
      </c>
      <c r="C506" s="70">
        <v>15</v>
      </c>
      <c r="D506" s="70">
        <v>4</v>
      </c>
      <c r="E506" s="70">
        <v>2018</v>
      </c>
      <c r="F506" s="70" t="s">
        <v>183</v>
      </c>
      <c r="G506" s="70" t="s">
        <v>1578</v>
      </c>
      <c r="H506" s="70" t="s">
        <v>1579</v>
      </c>
      <c r="I506" s="148"/>
      <c r="J506" s="71">
        <v>244.53789743345624</v>
      </c>
      <c r="K506" s="71">
        <v>8.344201695430602</v>
      </c>
      <c r="L506" s="71">
        <v>16.547664345034651</v>
      </c>
      <c r="M506" s="71">
        <v>155.87921218297481</v>
      </c>
      <c r="N506" s="71">
        <v>274.1345700125907</v>
      </c>
      <c r="O506" s="71">
        <v>99.5521916736337</v>
      </c>
      <c r="P506" s="71">
        <v>53.305279398022236</v>
      </c>
      <c r="Q506" s="71">
        <v>7.5413684597430004</v>
      </c>
      <c r="R506" s="71">
        <v>0</v>
      </c>
      <c r="S506" s="71">
        <v>16.452454529220002</v>
      </c>
      <c r="T506" s="72"/>
      <c r="U506" s="71">
        <v>9550474</v>
      </c>
      <c r="V506" s="71">
        <v>2876</v>
      </c>
      <c r="W506" s="71">
        <v>385</v>
      </c>
      <c r="X506" s="71">
        <v>29798</v>
      </c>
      <c r="Y506" s="71">
        <v>57219</v>
      </c>
      <c r="Z506" s="71">
        <v>60661</v>
      </c>
      <c r="AA506" s="71">
        <v>11152</v>
      </c>
      <c r="AB506" s="71">
        <v>118985</v>
      </c>
      <c r="AC506" s="71">
        <v>0</v>
      </c>
      <c r="AD506" s="71">
        <v>16.452454529219999</v>
      </c>
      <c r="AE506" s="72"/>
      <c r="AF506" s="71">
        <v>77714820.493681684</v>
      </c>
      <c r="AG506" s="71">
        <v>5359594.7139318855</v>
      </c>
      <c r="AH506" s="71">
        <v>2344641.6080104169</v>
      </c>
      <c r="AI506" s="71">
        <v>188592704.58859789</v>
      </c>
      <c r="AJ506" s="71">
        <v>212043659.79973161</v>
      </c>
      <c r="AK506" s="71">
        <v>0</v>
      </c>
      <c r="AL506" s="71">
        <v>0</v>
      </c>
      <c r="AM506" s="71">
        <v>16378417.40802554</v>
      </c>
      <c r="AN506" s="71">
        <v>0</v>
      </c>
      <c r="AO506" s="71">
        <v>0</v>
      </c>
      <c r="AP506" s="71">
        <v>502433838.61197907</v>
      </c>
      <c r="AQ506" s="72"/>
      <c r="AR506" s="71">
        <v>660</v>
      </c>
      <c r="AS506" s="71">
        <v>65</v>
      </c>
      <c r="AT506" s="71">
        <v>1</v>
      </c>
      <c r="AU506" s="71">
        <v>0</v>
      </c>
      <c r="AV506" s="71">
        <v>0</v>
      </c>
      <c r="AW506" s="71">
        <v>4</v>
      </c>
      <c r="AX506" s="71"/>
      <c r="AY506" s="72"/>
      <c r="AZ506" s="71">
        <v>2968.5479999999998</v>
      </c>
      <c r="BA506" s="71">
        <v>13424</v>
      </c>
      <c r="BB506" s="71">
        <v>20</v>
      </c>
      <c r="BC506" s="71">
        <v>0</v>
      </c>
      <c r="BD506" s="71">
        <v>0</v>
      </c>
      <c r="BE506" s="71">
        <v>25709.55</v>
      </c>
      <c r="BF506" s="71"/>
      <c r="BG506" s="72"/>
      <c r="BH506" s="71">
        <v>0</v>
      </c>
      <c r="BI506" s="71">
        <v>0</v>
      </c>
      <c r="BJ506" s="71">
        <v>355.46100000000001</v>
      </c>
      <c r="BK506" s="71">
        <v>59.116</v>
      </c>
      <c r="BL506" s="71">
        <v>46.058999999999997</v>
      </c>
      <c r="BM506" s="71">
        <v>0</v>
      </c>
      <c r="BN506" s="72"/>
      <c r="BO506" s="71">
        <v>0</v>
      </c>
      <c r="BP506" s="71">
        <v>0</v>
      </c>
      <c r="BQ506" s="71">
        <v>8</v>
      </c>
      <c r="BR506" s="71">
        <v>1</v>
      </c>
      <c r="BS506" s="71">
        <v>5</v>
      </c>
      <c r="BT506" s="71">
        <v>0</v>
      </c>
      <c r="BU506"/>
      <c r="BV506" s="70">
        <v>327.43700000000001</v>
      </c>
      <c r="BW506" s="70">
        <v>19.704000000000001</v>
      </c>
      <c r="BX506" s="70">
        <v>23.992999999999999</v>
      </c>
      <c r="BY506" s="70">
        <v>6.07</v>
      </c>
      <c r="BZ506" s="70">
        <v>83.432000000000002</v>
      </c>
      <c r="CA506" s="70">
        <v>0</v>
      </c>
      <c r="CB506" s="70">
        <v>0</v>
      </c>
      <c r="CC506" s="70">
        <v>0</v>
      </c>
      <c r="CD506" s="70">
        <v>0</v>
      </c>
    </row>
    <row r="507" spans="1:82">
      <c r="A507" s="70" t="s">
        <v>2228</v>
      </c>
      <c r="B507" s="70">
        <v>67</v>
      </c>
      <c r="C507" s="70">
        <v>16</v>
      </c>
      <c r="D507" s="70">
        <v>4</v>
      </c>
      <c r="E507" s="70">
        <v>2019</v>
      </c>
      <c r="F507" s="70" t="s">
        <v>158</v>
      </c>
      <c r="G507" s="70" t="s">
        <v>1578</v>
      </c>
      <c r="H507" s="70" t="s">
        <v>1579</v>
      </c>
      <c r="I507" s="148"/>
      <c r="J507" s="71">
        <v>235.72550893143367</v>
      </c>
      <c r="K507" s="71">
        <v>7.7428047462671969</v>
      </c>
      <c r="L507" s="71">
        <v>16.621803527546401</v>
      </c>
      <c r="M507" s="71">
        <v>139.83780762032893</v>
      </c>
      <c r="N507" s="71">
        <v>281.43422383359001</v>
      </c>
      <c r="O507" s="71">
        <v>96.805930681186751</v>
      </c>
      <c r="P507" s="71">
        <v>49.936406815895324</v>
      </c>
      <c r="Q507" s="71">
        <v>7.3793080530684598</v>
      </c>
      <c r="R507" s="71">
        <v>0</v>
      </c>
      <c r="S507" s="71">
        <v>17.245470319999999</v>
      </c>
      <c r="T507" s="72"/>
      <c r="U507" s="71">
        <v>9684570</v>
      </c>
      <c r="V507" s="71">
        <v>2876</v>
      </c>
      <c r="W507" s="71">
        <v>385</v>
      </c>
      <c r="X507" s="71">
        <v>29798</v>
      </c>
      <c r="Y507" s="71">
        <v>58026</v>
      </c>
      <c r="Z507" s="71">
        <v>60607</v>
      </c>
      <c r="AA507" s="71">
        <v>10369</v>
      </c>
      <c r="AB507" s="71">
        <v>119580</v>
      </c>
      <c r="AC507" s="71">
        <v>0</v>
      </c>
      <c r="AD507" s="71">
        <v>17.245470319999999</v>
      </c>
      <c r="AE507" s="72"/>
      <c r="AF507" s="71">
        <v>77329646.10316734</v>
      </c>
      <c r="AG507" s="71">
        <v>5358007.5875212727</v>
      </c>
      <c r="AH507" s="71">
        <v>2531512.5871594008</v>
      </c>
      <c r="AI507" s="71">
        <v>184805194.42999589</v>
      </c>
      <c r="AJ507" s="71">
        <v>226827846.19162089</v>
      </c>
      <c r="AK507" s="71">
        <v>0</v>
      </c>
      <c r="AL507" s="71">
        <v>0</v>
      </c>
      <c r="AM507" s="71">
        <v>16285895.802241964</v>
      </c>
      <c r="AN507" s="71">
        <v>0</v>
      </c>
      <c r="AO507" s="71">
        <v>0</v>
      </c>
      <c r="AP507" s="71">
        <v>513138102.70170677</v>
      </c>
      <c r="AQ507" s="72"/>
      <c r="AR507" s="71">
        <v>728</v>
      </c>
      <c r="AS507" s="71">
        <v>74</v>
      </c>
      <c r="AT507" s="71">
        <v>1</v>
      </c>
      <c r="AU507" s="71">
        <v>0</v>
      </c>
      <c r="AV507" s="71">
        <v>0</v>
      </c>
      <c r="AW507" s="71">
        <v>4</v>
      </c>
      <c r="AX507" s="71"/>
      <c r="AY507" s="72"/>
      <c r="AZ507" s="71">
        <v>3337.0050000000001</v>
      </c>
      <c r="BA507" s="71">
        <v>16579.8</v>
      </c>
      <c r="BB507" s="71">
        <v>19.5</v>
      </c>
      <c r="BC507" s="71">
        <v>0</v>
      </c>
      <c r="BD507" s="71">
        <v>0</v>
      </c>
      <c r="BE507" s="71">
        <v>25709.55</v>
      </c>
      <c r="BF507" s="71"/>
      <c r="BG507" s="72"/>
      <c r="BH507" s="71">
        <v>0</v>
      </c>
      <c r="BI507" s="71">
        <v>0</v>
      </c>
      <c r="BJ507" s="71">
        <v>343.17399999999998</v>
      </c>
      <c r="BK507" s="71">
        <v>58.201000000000001</v>
      </c>
      <c r="BL507" s="71">
        <v>45.588000000000001</v>
      </c>
      <c r="BM507" s="71">
        <v>0</v>
      </c>
      <c r="BN507" s="72"/>
      <c r="BO507" s="71">
        <v>0</v>
      </c>
      <c r="BP507" s="71">
        <v>0</v>
      </c>
      <c r="BQ507" s="71">
        <v>8</v>
      </c>
      <c r="BR507" s="71">
        <v>1</v>
      </c>
      <c r="BS507" s="71">
        <v>5</v>
      </c>
      <c r="BT507" s="71">
        <v>0</v>
      </c>
      <c r="BU507"/>
      <c r="BV507" s="70">
        <v>313.02</v>
      </c>
      <c r="BW507" s="70">
        <v>21.318999999999999</v>
      </c>
      <c r="BX507" s="70">
        <v>23.492000000000001</v>
      </c>
      <c r="BY507" s="70">
        <v>5.9870000000000001</v>
      </c>
      <c r="BZ507" s="70">
        <v>83.144999999999996</v>
      </c>
      <c r="CA507" s="70">
        <v>0</v>
      </c>
      <c r="CB507" s="70">
        <v>0</v>
      </c>
      <c r="CC507" s="70">
        <v>0</v>
      </c>
      <c r="CD507" s="70">
        <v>0</v>
      </c>
    </row>
    <row r="508" spans="1:82">
      <c r="A508" s="70" t="s">
        <v>2229</v>
      </c>
      <c r="B508" s="70">
        <v>68</v>
      </c>
      <c r="C508" s="70">
        <v>17</v>
      </c>
      <c r="D508" s="70">
        <v>4</v>
      </c>
      <c r="E508" s="70">
        <v>2020</v>
      </c>
      <c r="F508" s="70" t="s">
        <v>159</v>
      </c>
      <c r="G508" s="70" t="s">
        <v>1578</v>
      </c>
      <c r="H508" s="70" t="s">
        <v>1579</v>
      </c>
      <c r="I508" s="148"/>
      <c r="J508" s="71">
        <v>196.04989046245251</v>
      </c>
      <c r="K508" s="71">
        <v>7.4348158301313916</v>
      </c>
      <c r="L508" s="71">
        <v>24.876959399531593</v>
      </c>
      <c r="M508" s="71">
        <v>134.43926988404263</v>
      </c>
      <c r="N508" s="71">
        <v>260.8798916231267</v>
      </c>
      <c r="O508" s="71">
        <v>85.374057375837353</v>
      </c>
      <c r="P508" s="71">
        <v>47.679287454436782</v>
      </c>
      <c r="Q508" s="71">
        <v>7.0643790740415797</v>
      </c>
      <c r="R508" s="71">
        <v>0</v>
      </c>
      <c r="S508" s="71">
        <v>21.281871989269391</v>
      </c>
      <c r="T508" s="72"/>
      <c r="U508" s="71">
        <v>9130523</v>
      </c>
      <c r="V508" s="71">
        <v>2555</v>
      </c>
      <c r="W508" s="71">
        <v>512</v>
      </c>
      <c r="X508" s="71">
        <v>30125</v>
      </c>
      <c r="Y508" s="71">
        <v>58685</v>
      </c>
      <c r="Z508" s="71">
        <v>61006</v>
      </c>
      <c r="AA508" s="71">
        <v>10523</v>
      </c>
      <c r="AB508" s="71">
        <v>119815</v>
      </c>
      <c r="AC508" s="71">
        <v>0</v>
      </c>
      <c r="AD508" s="71">
        <v>21.281871989269391</v>
      </c>
      <c r="AE508" s="72"/>
      <c r="AF508" s="71">
        <v>71290278.40981105</v>
      </c>
      <c r="AG508" s="71">
        <v>4763490.9330592379</v>
      </c>
      <c r="AH508" s="71">
        <v>3648163.5085836556</v>
      </c>
      <c r="AI508" s="71">
        <v>172968159.94918793</v>
      </c>
      <c r="AJ508" s="71">
        <v>240989237.74930769</v>
      </c>
      <c r="AK508" s="71"/>
      <c r="AL508" s="71"/>
      <c r="AM508" s="71">
        <v>15637188.672414325</v>
      </c>
      <c r="AN508" s="71"/>
      <c r="AO508" s="71"/>
      <c r="AP508" s="71">
        <v>509296519.22236389</v>
      </c>
      <c r="AQ508" s="72"/>
      <c r="AR508" s="71">
        <v>809</v>
      </c>
      <c r="AS508" s="71">
        <v>83</v>
      </c>
      <c r="AT508" s="71">
        <v>1</v>
      </c>
      <c r="AU508" s="71">
        <v>0</v>
      </c>
      <c r="AV508" s="71">
        <v>0</v>
      </c>
      <c r="AW508" s="71">
        <v>4</v>
      </c>
      <c r="AX508" s="71"/>
      <c r="AY508" s="72"/>
      <c r="AZ508" s="71">
        <v>3817.7750000000028</v>
      </c>
      <c r="BA508" s="71">
        <v>21296.5</v>
      </c>
      <c r="BB508" s="71">
        <v>19.5</v>
      </c>
      <c r="BC508" s="71">
        <v>0</v>
      </c>
      <c r="BD508" s="71">
        <v>0</v>
      </c>
      <c r="BE508" s="71">
        <v>25909.55</v>
      </c>
      <c r="BF508" s="71"/>
      <c r="BG508" s="72"/>
      <c r="BH508" s="71">
        <v>0</v>
      </c>
      <c r="BI508" s="71">
        <v>0</v>
      </c>
      <c r="BJ508" s="71">
        <v>271.11500000000001</v>
      </c>
      <c r="BK508" s="71">
        <v>0</v>
      </c>
      <c r="BL508" s="71">
        <v>53.015000000000001</v>
      </c>
      <c r="BM508" s="71">
        <v>0</v>
      </c>
      <c r="BN508" s="72"/>
      <c r="BO508" s="71">
        <v>0</v>
      </c>
      <c r="BP508" s="71">
        <v>0</v>
      </c>
      <c r="BQ508" s="71">
        <v>7</v>
      </c>
      <c r="BR508" s="71">
        <v>0</v>
      </c>
      <c r="BS508" s="71">
        <v>5</v>
      </c>
      <c r="BT508" s="71">
        <v>0</v>
      </c>
      <c r="BU508"/>
      <c r="BV508" s="70">
        <v>248.35599999999999</v>
      </c>
      <c r="BW508" s="70">
        <v>18.088000000000001</v>
      </c>
      <c r="BX508" s="70">
        <v>31.050999999999998</v>
      </c>
      <c r="BY508" s="70">
        <v>0</v>
      </c>
      <c r="BZ508" s="70">
        <v>26.635000000000002</v>
      </c>
      <c r="CA508" s="70">
        <v>0</v>
      </c>
      <c r="CB508" s="70">
        <v>0</v>
      </c>
      <c r="CC508" s="70">
        <v>0</v>
      </c>
      <c r="CD508" s="70">
        <v>0</v>
      </c>
    </row>
    <row r="509" spans="1:82">
      <c r="A509" s="70" t="s">
        <v>2230</v>
      </c>
      <c r="B509" s="70">
        <v>68</v>
      </c>
      <c r="C509" s="70">
        <v>18</v>
      </c>
      <c r="D509" s="70">
        <v>4</v>
      </c>
      <c r="E509" s="70">
        <v>2021</v>
      </c>
      <c r="F509" s="70" t="s">
        <v>160</v>
      </c>
      <c r="G509" s="70" t="s">
        <v>1578</v>
      </c>
      <c r="H509" s="70" t="s">
        <v>1579</v>
      </c>
      <c r="I509" s="148"/>
      <c r="J509" s="71">
        <v>186.40122851343546</v>
      </c>
      <c r="K509" s="71">
        <v>7.1617914224040398</v>
      </c>
      <c r="L509" s="71">
        <v>22.702438102223887</v>
      </c>
      <c r="M509" s="71">
        <v>136.53873990629674</v>
      </c>
      <c r="N509" s="71">
        <v>259.66643189129832</v>
      </c>
      <c r="O509" s="71">
        <v>83.531118973373182</v>
      </c>
      <c r="P509" s="71">
        <v>49.425989523616465</v>
      </c>
      <c r="Q509" s="71">
        <v>6.9889951425804897</v>
      </c>
      <c r="R509" s="71">
        <v>0</v>
      </c>
      <c r="S509" s="71">
        <v>22.914614352689998</v>
      </c>
      <c r="T509" s="72"/>
      <c r="U509" s="71">
        <v>8914957</v>
      </c>
      <c r="V509" s="71">
        <v>2555</v>
      </c>
      <c r="W509" s="71">
        <v>512</v>
      </c>
      <c r="X509" s="71">
        <v>30125</v>
      </c>
      <c r="Y509" s="71">
        <v>59124</v>
      </c>
      <c r="Z509" s="71">
        <v>61459</v>
      </c>
      <c r="AA509" s="71">
        <v>10637</v>
      </c>
      <c r="AB509" s="71">
        <v>119701</v>
      </c>
      <c r="AC509" s="71">
        <v>0</v>
      </c>
      <c r="AD509" s="71">
        <v>22.914614352689998</v>
      </c>
      <c r="AE509" s="72"/>
      <c r="AF509" s="71">
        <v>68284733.305485964</v>
      </c>
      <c r="AG509" s="71">
        <v>4845748.9443907868</v>
      </c>
      <c r="AH509" s="71">
        <v>3270790.8953583911</v>
      </c>
      <c r="AI509" s="71">
        <v>189797344.57906961</v>
      </c>
      <c r="AJ509" s="71">
        <v>236508052.89587259</v>
      </c>
      <c r="AK509" s="71">
        <v>0</v>
      </c>
      <c r="AL509" s="71">
        <v>0</v>
      </c>
      <c r="AM509" s="71">
        <v>15712418.634481817</v>
      </c>
      <c r="AN509" s="71">
        <v>0</v>
      </c>
      <c r="AO509" s="71">
        <v>0</v>
      </c>
      <c r="AP509" s="71">
        <v>518419089.25465918</v>
      </c>
      <c r="AQ509" s="72"/>
      <c r="AR509" s="71">
        <v>912</v>
      </c>
      <c r="AS509" s="71">
        <v>87</v>
      </c>
      <c r="AT509" s="71">
        <v>1</v>
      </c>
      <c r="AU509" s="71">
        <v>0</v>
      </c>
      <c r="AV509" s="71">
        <v>0</v>
      </c>
      <c r="AW509" s="71">
        <v>4</v>
      </c>
      <c r="AX509" s="71"/>
      <c r="AY509" s="72"/>
      <c r="AZ509" s="71">
        <v>4442.7950000000028</v>
      </c>
      <c r="BA509" s="71">
        <v>24191.200000000001</v>
      </c>
      <c r="BB509" s="71">
        <v>19.5</v>
      </c>
      <c r="BC509" s="71">
        <v>0</v>
      </c>
      <c r="BD509" s="71">
        <v>0</v>
      </c>
      <c r="BE509" s="71">
        <v>25909.55</v>
      </c>
      <c r="BF509" s="71"/>
      <c r="BG509" s="72"/>
      <c r="BH509" s="71">
        <v>0</v>
      </c>
      <c r="BI509" s="71">
        <v>0</v>
      </c>
      <c r="BJ509" s="71">
        <v>285.92200000000003</v>
      </c>
      <c r="BK509" s="71">
        <v>0</v>
      </c>
      <c r="BL509" s="71">
        <v>48.899000000000001</v>
      </c>
      <c r="BM509" s="71">
        <v>0</v>
      </c>
      <c r="BN509" s="72"/>
      <c r="BO509" s="71">
        <v>0</v>
      </c>
      <c r="BP509" s="71">
        <v>0</v>
      </c>
      <c r="BQ509" s="71">
        <v>8</v>
      </c>
      <c r="BR509" s="71">
        <v>0</v>
      </c>
      <c r="BS509" s="71">
        <v>5</v>
      </c>
      <c r="BT509" s="71">
        <v>0</v>
      </c>
      <c r="BU509"/>
      <c r="BV509" s="70">
        <v>252.00899999999999</v>
      </c>
      <c r="BW509" s="70">
        <v>22.79</v>
      </c>
      <c r="BX509" s="70">
        <v>30.417000000000002</v>
      </c>
      <c r="BY509" s="70">
        <v>0</v>
      </c>
      <c r="BZ509" s="70">
        <v>29.605</v>
      </c>
      <c r="CA509" s="70">
        <v>0</v>
      </c>
      <c r="CB509" s="70">
        <v>0</v>
      </c>
      <c r="CC509" s="70">
        <v>0</v>
      </c>
      <c r="CD509" s="70">
        <v>0</v>
      </c>
    </row>
    <row r="510" spans="1:82">
      <c r="A510" s="70" t="s">
        <v>1582</v>
      </c>
      <c r="B510" s="70">
        <v>68</v>
      </c>
      <c r="C510" s="70">
        <v>19</v>
      </c>
      <c r="D510" s="70">
        <v>4</v>
      </c>
      <c r="E510" s="70">
        <v>2022</v>
      </c>
      <c r="F510" s="70" t="s">
        <v>161</v>
      </c>
      <c r="G510" s="70" t="s">
        <v>1578</v>
      </c>
      <c r="H510" s="70" t="s">
        <v>1579</v>
      </c>
      <c r="I510" s="148"/>
      <c r="J510" s="71">
        <v>150.96649987097788</v>
      </c>
      <c r="K510" s="71">
        <v>6.8506407848267958</v>
      </c>
      <c r="L510" s="71">
        <v>20.355733198655994</v>
      </c>
      <c r="M510" s="71">
        <v>139.20840428917202</v>
      </c>
      <c r="N510" s="71">
        <v>256.8752877332663</v>
      </c>
      <c r="O510" s="71">
        <v>88.285151851074019</v>
      </c>
      <c r="P510" s="71">
        <v>49.205592276555222</v>
      </c>
      <c r="Q510" s="71">
        <v>7.0154602617267248</v>
      </c>
      <c r="R510" s="71">
        <v>0</v>
      </c>
      <c r="S510" s="71">
        <v>19.03857443191999</v>
      </c>
      <c r="T510" s="72"/>
      <c r="U510" s="71">
        <v>8880270</v>
      </c>
      <c r="V510" s="71">
        <v>2555</v>
      </c>
      <c r="W510" s="71">
        <v>512</v>
      </c>
      <c r="X510" s="71">
        <v>30125</v>
      </c>
      <c r="Y510" s="71">
        <v>59389</v>
      </c>
      <c r="Z510" s="71">
        <v>61716</v>
      </c>
      <c r="AA510" s="71">
        <v>10751</v>
      </c>
      <c r="AB510" s="71">
        <v>119169</v>
      </c>
      <c r="AC510" s="71">
        <v>0</v>
      </c>
      <c r="AD510" s="71">
        <v>19.03857443191999</v>
      </c>
      <c r="AE510" s="72"/>
      <c r="AF510" s="71">
        <v>60639152.732633546</v>
      </c>
      <c r="AG510" s="71">
        <v>4888316.7736375863</v>
      </c>
      <c r="AH510" s="71">
        <v>3630607.9628181546</v>
      </c>
      <c r="AI510" s="71">
        <v>188492369.29530123</v>
      </c>
      <c r="AJ510" s="71">
        <v>241823971.70643246</v>
      </c>
      <c r="AK510" s="71">
        <v>0</v>
      </c>
      <c r="AL510" s="71">
        <v>0</v>
      </c>
      <c r="AM510" s="71">
        <v>15387970.547201555</v>
      </c>
      <c r="AN510" s="71">
        <v>0</v>
      </c>
      <c r="AO510" s="71">
        <v>0</v>
      </c>
      <c r="AP510" s="71">
        <v>514862389.01802456</v>
      </c>
      <c r="AQ510" s="72"/>
      <c r="AR510" s="71">
        <v>1062</v>
      </c>
      <c r="AS510" s="71">
        <v>88</v>
      </c>
      <c r="AT510" s="71">
        <v>1</v>
      </c>
      <c r="AU510" s="71">
        <v>0</v>
      </c>
      <c r="AV510" s="71">
        <v>0</v>
      </c>
      <c r="AW510" s="71">
        <v>4</v>
      </c>
      <c r="AX510" s="71"/>
      <c r="AY510" s="72"/>
      <c r="AZ510" s="71">
        <v>5380.6650000000018</v>
      </c>
      <c r="BA510" s="71">
        <v>24667.800000000003</v>
      </c>
      <c r="BB510" s="71">
        <v>19.5</v>
      </c>
      <c r="BC510" s="71">
        <v>0</v>
      </c>
      <c r="BD510" s="71">
        <v>0</v>
      </c>
      <c r="BE510" s="71">
        <v>25909.55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2231</v>
      </c>
      <c r="B511" s="70">
        <v>68</v>
      </c>
      <c r="C511" s="70">
        <v>20</v>
      </c>
      <c r="D511" s="70">
        <v>4</v>
      </c>
      <c r="E511" s="70">
        <v>2023</v>
      </c>
      <c r="F511" s="70" t="s">
        <v>1539</v>
      </c>
      <c r="G511" s="70" t="s">
        <v>1578</v>
      </c>
      <c r="H511" s="70" t="s">
        <v>1579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1190</v>
      </c>
      <c r="AS511" s="71">
        <v>89</v>
      </c>
      <c r="AT511" s="71">
        <v>1</v>
      </c>
      <c r="AU511" s="71">
        <v>0</v>
      </c>
      <c r="AV511" s="71">
        <v>0</v>
      </c>
      <c r="AW511" s="71">
        <v>4</v>
      </c>
      <c r="AX511" s="71"/>
      <c r="AY511" s="72"/>
      <c r="AZ511" s="71">
        <v>6200.4249999999893</v>
      </c>
      <c r="BA511" s="71">
        <v>24717.700000000004</v>
      </c>
      <c r="BB511" s="71">
        <v>19.5</v>
      </c>
      <c r="BC511" s="71">
        <v>0</v>
      </c>
      <c r="BD511" s="71">
        <v>0</v>
      </c>
      <c r="BE511" s="71">
        <v>25909.55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1577</v>
      </c>
      <c r="B512" s="70">
        <v>68</v>
      </c>
      <c r="C512" s="70">
        <v>21</v>
      </c>
      <c r="D512" s="70">
        <v>4</v>
      </c>
      <c r="E512" s="70">
        <v>2024</v>
      </c>
      <c r="F512" s="70" t="s">
        <v>1558</v>
      </c>
      <c r="G512" s="70" t="s">
        <v>1578</v>
      </c>
      <c r="H512" s="70" t="s">
        <v>1579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2232</v>
      </c>
      <c r="B513" s="70">
        <v>86</v>
      </c>
      <c r="C513" s="70">
        <v>1</v>
      </c>
      <c r="D513" s="70">
        <v>6</v>
      </c>
      <c r="E513" s="70">
        <v>1990</v>
      </c>
      <c r="F513" s="70" t="s">
        <v>787</v>
      </c>
      <c r="G513" s="70" t="s">
        <v>2233</v>
      </c>
      <c r="H513" s="70" t="s">
        <v>2234</v>
      </c>
      <c r="I513" s="148"/>
      <c r="J513" s="71">
        <v>210.2667512521848</v>
      </c>
      <c r="K513" s="71">
        <v>6.690491127303396</v>
      </c>
      <c r="L513" s="71">
        <v>8.6769970765217828</v>
      </c>
      <c r="M513" s="71">
        <v>56.733924184931382</v>
      </c>
      <c r="N513" s="71">
        <v>79.907262426335478</v>
      </c>
      <c r="O513" s="71">
        <v>77.615104276686054</v>
      </c>
      <c r="P513" s="71">
        <v>56.084752176734817</v>
      </c>
      <c r="Q513" s="71">
        <v>6.59768344917061</v>
      </c>
      <c r="R513" s="71">
        <v>0</v>
      </c>
      <c r="S513" s="71">
        <v>7.6432681217344527</v>
      </c>
      <c r="T513" s="72"/>
      <c r="U513" s="71">
        <v>34766492</v>
      </c>
      <c r="V513" s="71">
        <v>2403</v>
      </c>
      <c r="W513" s="71">
        <v>91</v>
      </c>
      <c r="X513" s="71">
        <v>19443</v>
      </c>
      <c r="Y513" s="71">
        <v>31087</v>
      </c>
      <c r="Z513" s="71">
        <v>31924</v>
      </c>
      <c r="AA513" s="71">
        <v>13618</v>
      </c>
      <c r="AB513" s="71">
        <v>107124</v>
      </c>
      <c r="AC513" s="71">
        <v>0</v>
      </c>
      <c r="AD513" s="71">
        <v>7.6432681217344527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2235</v>
      </c>
      <c r="B514" s="70">
        <v>87</v>
      </c>
      <c r="C514" s="70">
        <v>2</v>
      </c>
      <c r="D514" s="70">
        <v>6</v>
      </c>
      <c r="E514" s="70">
        <v>2005</v>
      </c>
      <c r="F514" s="70" t="s">
        <v>789</v>
      </c>
      <c r="G514" s="70" t="s">
        <v>2233</v>
      </c>
      <c r="H514" s="70" t="s">
        <v>2234</v>
      </c>
      <c r="I514" s="148"/>
      <c r="J514" s="71">
        <v>177.1303622120727</v>
      </c>
      <c r="K514" s="71">
        <v>5.0932932442102086</v>
      </c>
      <c r="L514" s="71">
        <v>11.069688429454709</v>
      </c>
      <c r="M514" s="71">
        <v>122.3122528538468</v>
      </c>
      <c r="N514" s="71">
        <v>125.67520942751661</v>
      </c>
      <c r="O514" s="71">
        <v>118.8130948839667</v>
      </c>
      <c r="P514" s="71">
        <v>55.752792313575412</v>
      </c>
      <c r="Q514" s="71">
        <v>6.9912441626925101</v>
      </c>
      <c r="R514" s="71">
        <v>0</v>
      </c>
      <c r="S514" s="71">
        <v>9.8863354689792811</v>
      </c>
      <c r="T514" s="72"/>
      <c r="U514" s="71">
        <v>26837898</v>
      </c>
      <c r="V514" s="71">
        <v>2158</v>
      </c>
      <c r="W514" s="71">
        <v>148</v>
      </c>
      <c r="X514" s="71">
        <v>22641</v>
      </c>
      <c r="Y514" s="71">
        <v>42168</v>
      </c>
      <c r="Z514" s="71">
        <v>56551</v>
      </c>
      <c r="AA514" s="71">
        <v>11087</v>
      </c>
      <c r="AB514" s="71">
        <v>118668</v>
      </c>
      <c r="AC514" s="71">
        <v>0</v>
      </c>
      <c r="AD514" s="71">
        <v>9.8863354689792811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2236</v>
      </c>
      <c r="B515" s="70">
        <v>88</v>
      </c>
      <c r="C515" s="70">
        <v>3</v>
      </c>
      <c r="D515" s="70">
        <v>6</v>
      </c>
      <c r="E515" s="70">
        <v>2006</v>
      </c>
      <c r="F515" s="70" t="s">
        <v>790</v>
      </c>
      <c r="G515" s="70" t="s">
        <v>2233</v>
      </c>
      <c r="H515" s="70" t="s">
        <v>2234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2237</v>
      </c>
      <c r="B516" s="70">
        <v>89</v>
      </c>
      <c r="C516" s="70">
        <v>4</v>
      </c>
      <c r="D516" s="70">
        <v>6</v>
      </c>
      <c r="E516" s="70">
        <v>2007</v>
      </c>
      <c r="F516" s="70" t="s">
        <v>791</v>
      </c>
      <c r="G516" s="70" t="s">
        <v>2233</v>
      </c>
      <c r="H516" s="70" t="s">
        <v>2234</v>
      </c>
      <c r="I516" s="148"/>
      <c r="J516" s="71">
        <v>184.2262782607219</v>
      </c>
      <c r="K516" s="71">
        <v>4.8409448279756759</v>
      </c>
      <c r="L516" s="71">
        <v>9.6733818199899027</v>
      </c>
      <c r="M516" s="71">
        <v>101.24821668641989</v>
      </c>
      <c r="N516" s="71">
        <v>137.24336307851129</v>
      </c>
      <c r="O516" s="71">
        <v>116.3844278112993</v>
      </c>
      <c r="P516" s="71">
        <v>53.776566352793758</v>
      </c>
      <c r="Q516" s="71">
        <v>7.3847522319477097</v>
      </c>
      <c r="R516" s="71">
        <v>0</v>
      </c>
      <c r="S516" s="71">
        <v>8.7992984193693946</v>
      </c>
      <c r="T516" s="72"/>
      <c r="U516" s="71">
        <v>28618513</v>
      </c>
      <c r="V516" s="71">
        <v>2104</v>
      </c>
      <c r="W516" s="71">
        <v>123</v>
      </c>
      <c r="X516" s="71">
        <v>23621</v>
      </c>
      <c r="Y516" s="71">
        <v>43541</v>
      </c>
      <c r="Z516" s="71">
        <v>57586</v>
      </c>
      <c r="AA516" s="71">
        <v>10531</v>
      </c>
      <c r="AB516" s="71">
        <v>118719</v>
      </c>
      <c r="AC516" s="71">
        <v>0</v>
      </c>
      <c r="AD516" s="71">
        <v>8.7992984193693946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2238</v>
      </c>
      <c r="B517" s="70">
        <v>90</v>
      </c>
      <c r="C517" s="70">
        <v>5</v>
      </c>
      <c r="D517" s="70">
        <v>6</v>
      </c>
      <c r="E517" s="70">
        <v>2008</v>
      </c>
      <c r="F517" s="70" t="s">
        <v>792</v>
      </c>
      <c r="G517" s="70" t="s">
        <v>2233</v>
      </c>
      <c r="H517" s="70" t="s">
        <v>2234</v>
      </c>
      <c r="I517" s="148"/>
      <c r="J517" s="71">
        <v>167.33205304799341</v>
      </c>
      <c r="K517" s="71">
        <v>3.8626781146815139</v>
      </c>
      <c r="L517" s="71">
        <v>8.7523809817796945</v>
      </c>
      <c r="M517" s="71">
        <v>106.8220395817828</v>
      </c>
      <c r="N517" s="71">
        <v>139.82284998478269</v>
      </c>
      <c r="O517" s="71">
        <v>112.9105601431869</v>
      </c>
      <c r="P517" s="71">
        <v>52.618633409203007</v>
      </c>
      <c r="Q517" s="71">
        <v>7.2733323048525298</v>
      </c>
      <c r="R517" s="71">
        <v>0</v>
      </c>
      <c r="S517" s="71">
        <v>9.5969261146323657</v>
      </c>
      <c r="T517" s="72"/>
      <c r="U517" s="71">
        <v>28528358</v>
      </c>
      <c r="V517" s="71">
        <v>2104</v>
      </c>
      <c r="W517" s="71">
        <v>123</v>
      </c>
      <c r="X517" s="71">
        <v>23621</v>
      </c>
      <c r="Y517" s="71">
        <v>44187</v>
      </c>
      <c r="Z517" s="71">
        <v>57828</v>
      </c>
      <c r="AA517" s="71">
        <v>10316</v>
      </c>
      <c r="AB517" s="71">
        <v>118851</v>
      </c>
      <c r="AC517" s="71">
        <v>0</v>
      </c>
      <c r="AD517" s="71">
        <v>9.5969261146323657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2239</v>
      </c>
      <c r="B518" s="70">
        <v>91</v>
      </c>
      <c r="C518" s="70">
        <v>6</v>
      </c>
      <c r="D518" s="70">
        <v>6</v>
      </c>
      <c r="E518" s="70">
        <v>2009</v>
      </c>
      <c r="F518" s="70" t="s">
        <v>176</v>
      </c>
      <c r="G518" s="70" t="s">
        <v>2233</v>
      </c>
      <c r="H518" s="70" t="s">
        <v>2234</v>
      </c>
      <c r="I518" s="148"/>
      <c r="J518" s="71">
        <v>142.79519622137661</v>
      </c>
      <c r="K518" s="71">
        <v>3.3353739275335541</v>
      </c>
      <c r="L518" s="71">
        <v>22.4091009638407</v>
      </c>
      <c r="M518" s="71">
        <v>99.290320050109713</v>
      </c>
      <c r="N518" s="71">
        <v>131.7374875339101</v>
      </c>
      <c r="O518" s="71">
        <v>114.8253125548387</v>
      </c>
      <c r="P518" s="71">
        <v>50.544111823749283</v>
      </c>
      <c r="Q518" s="71">
        <v>6.94653832969672</v>
      </c>
      <c r="R518" s="71">
        <v>0</v>
      </c>
      <c r="S518" s="71">
        <v>9.5132716207032129</v>
      </c>
      <c r="T518" s="72"/>
      <c r="U518" s="71">
        <v>21733567</v>
      </c>
      <c r="V518" s="71">
        <v>2119</v>
      </c>
      <c r="W518" s="71">
        <v>344</v>
      </c>
      <c r="X518" s="71">
        <v>25899</v>
      </c>
      <c r="Y518" s="71">
        <v>44810</v>
      </c>
      <c r="Z518" s="71">
        <v>58047</v>
      </c>
      <c r="AA518" s="71">
        <v>10173</v>
      </c>
      <c r="AB518" s="71">
        <v>119157</v>
      </c>
      <c r="AC518" s="71">
        <v>0</v>
      </c>
      <c r="AD518" s="71">
        <v>9.5132716207032129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56.478000000000002</v>
      </c>
      <c r="BK518" s="71">
        <v>0</v>
      </c>
      <c r="BL518" s="71">
        <v>4.74</v>
      </c>
      <c r="BM518" s="71">
        <v>0</v>
      </c>
      <c r="BN518" s="72"/>
      <c r="BO518" s="71">
        <v>0</v>
      </c>
      <c r="BP518" s="71">
        <v>0</v>
      </c>
      <c r="BQ518" s="71">
        <v>8</v>
      </c>
      <c r="BR518" s="71">
        <v>0</v>
      </c>
      <c r="BS518" s="71">
        <v>1</v>
      </c>
      <c r="BT518" s="71">
        <v>0</v>
      </c>
      <c r="BU518"/>
      <c r="BV518" s="70">
        <v>61.218000000000004</v>
      </c>
      <c r="BW518" s="70">
        <v>0</v>
      </c>
      <c r="BX518" s="70">
        <v>0</v>
      </c>
      <c r="BY518" s="70">
        <v>0</v>
      </c>
      <c r="BZ518" s="70">
        <v>0</v>
      </c>
      <c r="CA518" s="70">
        <v>0</v>
      </c>
      <c r="CB518" s="70">
        <v>0</v>
      </c>
      <c r="CC518" s="70">
        <v>0</v>
      </c>
      <c r="CD518" s="70">
        <v>0</v>
      </c>
    </row>
    <row r="519" spans="1:82">
      <c r="A519" s="70" t="s">
        <v>2240</v>
      </c>
      <c r="B519" s="70">
        <v>92</v>
      </c>
      <c r="C519" s="70">
        <v>7</v>
      </c>
      <c r="D519" s="70">
        <v>6</v>
      </c>
      <c r="E519" s="70">
        <v>2010</v>
      </c>
      <c r="F519" s="70" t="s">
        <v>177</v>
      </c>
      <c r="G519" s="70" t="s">
        <v>2233</v>
      </c>
      <c r="H519" s="70" t="s">
        <v>2234</v>
      </c>
      <c r="I519" s="148"/>
      <c r="J519" s="71">
        <v>132.28163953120691</v>
      </c>
      <c r="K519" s="71">
        <v>3.4950870722556049</v>
      </c>
      <c r="L519" s="71">
        <v>25.008975401194601</v>
      </c>
      <c r="M519" s="71">
        <v>101.18107118555361</v>
      </c>
      <c r="N519" s="71">
        <v>145.87070504357871</v>
      </c>
      <c r="O519" s="71">
        <v>115.0660560249657</v>
      </c>
      <c r="P519" s="71">
        <v>51.70113149303868</v>
      </c>
      <c r="Q519" s="71">
        <v>7.2496928904481903</v>
      </c>
      <c r="R519" s="71">
        <v>0</v>
      </c>
      <c r="S519" s="71">
        <v>8.7099877514801634</v>
      </c>
      <c r="T519" s="72"/>
      <c r="U519" s="71">
        <v>21733866</v>
      </c>
      <c r="V519" s="71">
        <v>2119</v>
      </c>
      <c r="W519" s="71">
        <v>344</v>
      </c>
      <c r="X519" s="71">
        <v>25899</v>
      </c>
      <c r="Y519" s="71">
        <v>45324</v>
      </c>
      <c r="Z519" s="71">
        <v>58439</v>
      </c>
      <c r="AA519" s="71">
        <v>10146</v>
      </c>
      <c r="AB519" s="71">
        <v>119162</v>
      </c>
      <c r="AC519" s="71">
        <v>0</v>
      </c>
      <c r="AD519" s="71">
        <v>8.7099877514801634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62.646999999999998</v>
      </c>
      <c r="BK519" s="71">
        <v>0</v>
      </c>
      <c r="BL519" s="71">
        <v>4.1429999999999998</v>
      </c>
      <c r="BM519" s="71">
        <v>0</v>
      </c>
      <c r="BN519" s="72"/>
      <c r="BO519" s="71">
        <v>0</v>
      </c>
      <c r="BP519" s="71">
        <v>0</v>
      </c>
      <c r="BQ519" s="71">
        <v>9</v>
      </c>
      <c r="BR519" s="71">
        <v>0</v>
      </c>
      <c r="BS519" s="71">
        <v>1</v>
      </c>
      <c r="BT519" s="71">
        <v>0</v>
      </c>
      <c r="BU519"/>
      <c r="BV519" s="70">
        <v>66.790000000000006</v>
      </c>
      <c r="BW519" s="70">
        <v>0</v>
      </c>
      <c r="BX519" s="70">
        <v>0</v>
      </c>
      <c r="BY519" s="70">
        <v>0</v>
      </c>
      <c r="BZ519" s="70">
        <v>0</v>
      </c>
      <c r="CA519" s="70">
        <v>0</v>
      </c>
      <c r="CB519" s="70">
        <v>0</v>
      </c>
      <c r="CC519" s="70">
        <v>0</v>
      </c>
      <c r="CD519" s="70">
        <v>0</v>
      </c>
    </row>
    <row r="520" spans="1:82">
      <c r="A520" s="70" t="s">
        <v>2241</v>
      </c>
      <c r="B520" s="70">
        <v>93</v>
      </c>
      <c r="C520" s="70">
        <v>8</v>
      </c>
      <c r="D520" s="70">
        <v>6</v>
      </c>
      <c r="E520" s="70">
        <v>2011</v>
      </c>
      <c r="F520" s="70" t="s">
        <v>178</v>
      </c>
      <c r="G520" s="1064" t="s">
        <v>2233</v>
      </c>
      <c r="H520" s="70" t="s">
        <v>2234</v>
      </c>
      <c r="I520" s="148"/>
      <c r="J520" s="71">
        <v>114.1267708377884</v>
      </c>
      <c r="K520" s="71">
        <v>5.0828348319141634</v>
      </c>
      <c r="L520" s="71">
        <v>14.17364720925471</v>
      </c>
      <c r="M520" s="71">
        <v>128.38764054181809</v>
      </c>
      <c r="N520" s="71">
        <v>157.35873188600911</v>
      </c>
      <c r="O520" s="71">
        <v>114.20349848422434</v>
      </c>
      <c r="P520" s="71">
        <v>49.672618775983224</v>
      </c>
      <c r="Q520" s="71">
        <v>8.3486117781706604</v>
      </c>
      <c r="R520" s="71">
        <v>0</v>
      </c>
      <c r="S520" s="71">
        <v>9.8239671671229924</v>
      </c>
      <c r="T520" s="72"/>
      <c r="U520" s="71">
        <v>16288391</v>
      </c>
      <c r="V520" s="71">
        <v>2119</v>
      </c>
      <c r="W520" s="71">
        <v>344</v>
      </c>
      <c r="X520" s="71">
        <v>25899</v>
      </c>
      <c r="Y520" s="71">
        <v>45744</v>
      </c>
      <c r="Z520" s="71">
        <v>59261</v>
      </c>
      <c r="AA520" s="71">
        <v>10038</v>
      </c>
      <c r="AB520" s="71">
        <v>118965</v>
      </c>
      <c r="AC520" s="71">
        <v>0</v>
      </c>
      <c r="AD520" s="71">
        <v>9.8239671671229924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48.68</v>
      </c>
      <c r="BK520" s="71">
        <v>0</v>
      </c>
      <c r="BL520" s="71">
        <v>0</v>
      </c>
      <c r="BM520" s="71">
        <v>0</v>
      </c>
      <c r="BN520" s="72"/>
      <c r="BO520" s="71">
        <v>0</v>
      </c>
      <c r="BP520" s="71">
        <v>0</v>
      </c>
      <c r="BQ520" s="71">
        <v>8</v>
      </c>
      <c r="BR520" s="71">
        <v>0</v>
      </c>
      <c r="BS520" s="71">
        <v>0</v>
      </c>
      <c r="BT520" s="71">
        <v>0</v>
      </c>
      <c r="BU520"/>
      <c r="BV520" s="70">
        <v>48.68</v>
      </c>
      <c r="BW520" s="70">
        <v>0</v>
      </c>
      <c r="BX520" s="70">
        <v>0</v>
      </c>
      <c r="BY520" s="70">
        <v>0</v>
      </c>
      <c r="BZ520" s="70">
        <v>0</v>
      </c>
      <c r="CA520" s="70">
        <v>0</v>
      </c>
      <c r="CB520" s="70">
        <v>0</v>
      </c>
      <c r="CC520" s="70">
        <v>0</v>
      </c>
      <c r="CD520" s="70">
        <v>0</v>
      </c>
    </row>
    <row r="521" spans="1:82">
      <c r="A521" s="70" t="s">
        <v>2242</v>
      </c>
      <c r="B521" s="70">
        <v>94</v>
      </c>
      <c r="C521" s="70">
        <v>9</v>
      </c>
      <c r="D521" s="70">
        <v>6</v>
      </c>
      <c r="E521" s="70">
        <v>2012</v>
      </c>
      <c r="F521" s="70" t="s">
        <v>179</v>
      </c>
      <c r="G521" s="1064" t="s">
        <v>2233</v>
      </c>
      <c r="H521" s="70" t="s">
        <v>2234</v>
      </c>
      <c r="I521" s="148"/>
      <c r="J521" s="71">
        <v>143.36789217797809</v>
      </c>
      <c r="K521" s="71">
        <v>4.9564470231664854</v>
      </c>
      <c r="L521" s="71">
        <v>14.070648571321611</v>
      </c>
      <c r="M521" s="71">
        <v>132.72268286902289</v>
      </c>
      <c r="N521" s="71">
        <v>169.3504626110614</v>
      </c>
      <c r="O521" s="71">
        <v>114.4825826004199</v>
      </c>
      <c r="P521" s="71">
        <v>49.472499988867838</v>
      </c>
      <c r="Q521" s="71">
        <v>9.1522578762678393</v>
      </c>
      <c r="R521" s="71">
        <v>0</v>
      </c>
      <c r="S521" s="71">
        <v>9.5231057989461814</v>
      </c>
      <c r="T521" s="72"/>
      <c r="U521" s="71">
        <v>19566765</v>
      </c>
      <c r="V521" s="71">
        <v>2119</v>
      </c>
      <c r="W521" s="71">
        <v>344</v>
      </c>
      <c r="X521" s="71">
        <v>25899</v>
      </c>
      <c r="Y521" s="71">
        <v>46768</v>
      </c>
      <c r="Z521" s="71">
        <v>59877</v>
      </c>
      <c r="AA521" s="71">
        <v>9941</v>
      </c>
      <c r="AB521" s="71">
        <v>120036</v>
      </c>
      <c r="AC521" s="71">
        <v>0</v>
      </c>
      <c r="AD521" s="71">
        <v>9.5231057989461814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56.981000000000002</v>
      </c>
      <c r="BK521" s="71">
        <v>0</v>
      </c>
      <c r="BL521" s="71">
        <v>4.54</v>
      </c>
      <c r="BM521" s="71">
        <v>0</v>
      </c>
      <c r="BN521" s="72"/>
      <c r="BO521" s="71">
        <v>0</v>
      </c>
      <c r="BP521" s="71">
        <v>0</v>
      </c>
      <c r="BQ521" s="71">
        <v>8</v>
      </c>
      <c r="BR521" s="71">
        <v>0</v>
      </c>
      <c r="BS521" s="71">
        <v>1</v>
      </c>
      <c r="BT521" s="71">
        <v>0</v>
      </c>
      <c r="BU521"/>
      <c r="BV521" s="70">
        <v>61.521000000000001</v>
      </c>
      <c r="BW521" s="70">
        <v>0</v>
      </c>
      <c r="BX521" s="70">
        <v>0</v>
      </c>
      <c r="BY521" s="70">
        <v>0</v>
      </c>
      <c r="BZ521" s="70">
        <v>0</v>
      </c>
      <c r="CA521" s="70">
        <v>0</v>
      </c>
      <c r="CB521" s="70">
        <v>0</v>
      </c>
      <c r="CC521" s="70">
        <v>0</v>
      </c>
      <c r="CD521" s="70">
        <v>0</v>
      </c>
    </row>
    <row r="522" spans="1:82">
      <c r="A522" s="70" t="s">
        <v>2243</v>
      </c>
      <c r="B522" s="70">
        <v>95</v>
      </c>
      <c r="C522" s="70">
        <v>10</v>
      </c>
      <c r="D522" s="70">
        <v>6</v>
      </c>
      <c r="E522" s="70">
        <v>2013</v>
      </c>
      <c r="F522" s="70" t="s">
        <v>180</v>
      </c>
      <c r="G522" s="70" t="s">
        <v>2233</v>
      </c>
      <c r="H522" s="70" t="s">
        <v>2234</v>
      </c>
      <c r="I522" s="148"/>
      <c r="J522" s="71">
        <v>140.53199276497281</v>
      </c>
      <c r="K522" s="71">
        <v>4.2726727005044509</v>
      </c>
      <c r="L522" s="71">
        <v>14.51137978863856</v>
      </c>
      <c r="M522" s="71">
        <v>127.86756329393251</v>
      </c>
      <c r="N522" s="71">
        <v>169.8389701946366</v>
      </c>
      <c r="O522" s="71">
        <v>110.77743787102</v>
      </c>
      <c r="P522" s="71">
        <v>49.938653107113652</v>
      </c>
      <c r="Q522" s="71">
        <v>9.2629391127354808</v>
      </c>
      <c r="R522" s="71">
        <v>0</v>
      </c>
      <c r="S522" s="71">
        <v>8.6190186287414043</v>
      </c>
      <c r="T522" s="72"/>
      <c r="U522" s="71">
        <v>17748366</v>
      </c>
      <c r="V522" s="71">
        <v>2119</v>
      </c>
      <c r="W522" s="71">
        <v>344</v>
      </c>
      <c r="X522" s="71">
        <v>25899</v>
      </c>
      <c r="Y522" s="71">
        <v>46965</v>
      </c>
      <c r="Z522" s="71">
        <v>60526</v>
      </c>
      <c r="AA522" s="71">
        <v>9997</v>
      </c>
      <c r="AB522" s="71">
        <v>119746</v>
      </c>
      <c r="AC522" s="71">
        <v>0</v>
      </c>
      <c r="AD522" s="71">
        <v>8.6190186287414043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43.225999999999999</v>
      </c>
      <c r="BK522" s="71">
        <v>0</v>
      </c>
      <c r="BL522" s="71">
        <v>5.0069999999999997</v>
      </c>
      <c r="BM522" s="71">
        <v>0</v>
      </c>
      <c r="BN522" s="72"/>
      <c r="BO522" s="71">
        <v>0</v>
      </c>
      <c r="BP522" s="71">
        <v>0</v>
      </c>
      <c r="BQ522" s="71">
        <v>7</v>
      </c>
      <c r="BR522" s="71">
        <v>0</v>
      </c>
      <c r="BS522" s="71">
        <v>1</v>
      </c>
      <c r="BT522" s="71">
        <v>0</v>
      </c>
      <c r="BU522"/>
      <c r="BV522" s="70">
        <v>48.232999999999997</v>
      </c>
      <c r="BW522" s="70">
        <v>0</v>
      </c>
      <c r="BX522" s="70">
        <v>0</v>
      </c>
      <c r="BY522" s="70">
        <v>0</v>
      </c>
      <c r="BZ522" s="70">
        <v>0</v>
      </c>
      <c r="CA522" s="70">
        <v>0</v>
      </c>
      <c r="CB522" s="70">
        <v>0</v>
      </c>
      <c r="CC522" s="70">
        <v>0</v>
      </c>
      <c r="CD522" s="70">
        <v>0</v>
      </c>
    </row>
    <row r="523" spans="1:82">
      <c r="A523" s="70" t="s">
        <v>2244</v>
      </c>
      <c r="B523" s="70">
        <v>96</v>
      </c>
      <c r="C523" s="70">
        <v>11</v>
      </c>
      <c r="D523" s="70">
        <v>6</v>
      </c>
      <c r="E523" s="70">
        <v>2014</v>
      </c>
      <c r="F523" s="70" t="s">
        <v>181</v>
      </c>
      <c r="G523" s="70" t="s">
        <v>2233</v>
      </c>
      <c r="H523" s="70" t="s">
        <v>2234</v>
      </c>
      <c r="I523" s="148"/>
      <c r="J523" s="71">
        <v>134.74564283904911</v>
      </c>
      <c r="K523" s="71">
        <v>4.3598807112984472</v>
      </c>
      <c r="L523" s="71">
        <v>11.044929191453811</v>
      </c>
      <c r="M523" s="71">
        <v>113.7157421806378</v>
      </c>
      <c r="N523" s="71">
        <v>148.89640738924351</v>
      </c>
      <c r="O523" s="71">
        <v>106.11442965634417</v>
      </c>
      <c r="P523" s="71">
        <v>50.630060897921382</v>
      </c>
      <c r="Q523" s="71">
        <v>8.85421159858344</v>
      </c>
      <c r="R523" s="71">
        <v>0</v>
      </c>
      <c r="S523" s="71">
        <v>11.48971107233114</v>
      </c>
      <c r="T523" s="72"/>
      <c r="U523" s="71">
        <v>18910728</v>
      </c>
      <c r="V523" s="71">
        <v>1902</v>
      </c>
      <c r="W523" s="71">
        <v>246</v>
      </c>
      <c r="X523" s="71">
        <v>25228</v>
      </c>
      <c r="Y523" s="71">
        <v>47391</v>
      </c>
      <c r="Z523" s="71">
        <v>61064</v>
      </c>
      <c r="AA523" s="71">
        <v>10083</v>
      </c>
      <c r="AB523" s="71">
        <v>119301</v>
      </c>
      <c r="AC523" s="71">
        <v>0</v>
      </c>
      <c r="AD523" s="71">
        <v>11.48971107233114</v>
      </c>
      <c r="AE523" s="72"/>
      <c r="AF523" s="71"/>
      <c r="AG523" s="71"/>
      <c r="AH523" s="71"/>
      <c r="AI523" s="71"/>
      <c r="AJ523" s="71"/>
      <c r="AK523" s="71"/>
      <c r="AL523" s="71"/>
      <c r="AM523" s="71"/>
      <c r="AN523" s="71"/>
      <c r="AO523" s="71"/>
      <c r="AP523" s="71"/>
      <c r="AQ523" s="72"/>
      <c r="AR523" s="71">
        <v>2136</v>
      </c>
      <c r="AS523" s="71">
        <v>191</v>
      </c>
      <c r="AT523" s="71">
        <v>0</v>
      </c>
      <c r="AU523" s="71">
        <v>0</v>
      </c>
      <c r="AV523" s="71">
        <v>0</v>
      </c>
      <c r="AW523" s="71">
        <v>0</v>
      </c>
      <c r="AX523" s="71"/>
      <c r="AY523" s="72"/>
      <c r="AZ523" s="71">
        <v>8146.6</v>
      </c>
      <c r="BA523" s="71">
        <v>5387.6</v>
      </c>
      <c r="BB523" s="71">
        <v>0</v>
      </c>
      <c r="BC523" s="71">
        <v>0</v>
      </c>
      <c r="BD523" s="71">
        <v>0</v>
      </c>
      <c r="BE523" s="71">
        <v>0</v>
      </c>
      <c r="BF523" s="71"/>
      <c r="BG523" s="72"/>
      <c r="BH523" s="71">
        <v>0</v>
      </c>
      <c r="BI523" s="71">
        <v>0</v>
      </c>
      <c r="BJ523" s="71">
        <v>45.423999999999999</v>
      </c>
      <c r="BK523" s="71">
        <v>0</v>
      </c>
      <c r="BL523" s="71">
        <v>4.8819999999999997</v>
      </c>
      <c r="BM523" s="71">
        <v>0</v>
      </c>
      <c r="BN523" s="72"/>
      <c r="BO523" s="71">
        <v>0</v>
      </c>
      <c r="BP523" s="71">
        <v>0</v>
      </c>
      <c r="BQ523" s="71">
        <v>8</v>
      </c>
      <c r="BR523" s="71">
        <v>0</v>
      </c>
      <c r="BS523" s="71">
        <v>1</v>
      </c>
      <c r="BT523" s="71">
        <v>0</v>
      </c>
      <c r="BU523"/>
      <c r="BV523" s="70">
        <v>50.305999999999997</v>
      </c>
      <c r="BW523" s="70">
        <v>0</v>
      </c>
      <c r="BX523" s="70">
        <v>0</v>
      </c>
      <c r="BY523" s="70">
        <v>0</v>
      </c>
      <c r="BZ523" s="70">
        <v>0</v>
      </c>
      <c r="CA523" s="70">
        <v>0</v>
      </c>
      <c r="CB523" s="70">
        <v>0</v>
      </c>
      <c r="CC523" s="70">
        <v>0</v>
      </c>
      <c r="CD523" s="70">
        <v>0</v>
      </c>
    </row>
    <row r="524" spans="1:82">
      <c r="A524" s="70" t="s">
        <v>2245</v>
      </c>
      <c r="B524" s="70">
        <v>97</v>
      </c>
      <c r="C524" s="70">
        <v>12</v>
      </c>
      <c r="D524" s="70">
        <v>6</v>
      </c>
      <c r="E524" s="70">
        <v>2015</v>
      </c>
      <c r="F524" s="70" t="s">
        <v>182</v>
      </c>
      <c r="G524" s="70" t="s">
        <v>2233</v>
      </c>
      <c r="H524" s="70" t="s">
        <v>2234</v>
      </c>
      <c r="I524" s="148"/>
      <c r="J524" s="71">
        <v>122.49810179762829</v>
      </c>
      <c r="K524" s="71">
        <v>4.1642442909212898</v>
      </c>
      <c r="L524" s="71">
        <v>12.17743904585374</v>
      </c>
      <c r="M524" s="71">
        <v>119.16394106484</v>
      </c>
      <c r="N524" s="71">
        <v>149.31316157225771</v>
      </c>
      <c r="O524" s="71">
        <v>105.67264273478131</v>
      </c>
      <c r="P524" s="71">
        <v>50.60975805023417</v>
      </c>
      <c r="Q524" s="71">
        <v>8.6597832184798698</v>
      </c>
      <c r="R524" s="71">
        <v>0</v>
      </c>
      <c r="S524" s="71">
        <v>9.2279942189546205</v>
      </c>
      <c r="T524" s="72"/>
      <c r="U524" s="71">
        <v>18462032</v>
      </c>
      <c r="V524" s="71">
        <v>1902</v>
      </c>
      <c r="W524" s="71">
        <v>246</v>
      </c>
      <c r="X524" s="71">
        <v>25228</v>
      </c>
      <c r="Y524" s="71">
        <v>47979</v>
      </c>
      <c r="Z524" s="71">
        <v>61395</v>
      </c>
      <c r="AA524" s="71">
        <v>10071</v>
      </c>
      <c r="AB524" s="71">
        <v>119192</v>
      </c>
      <c r="AC524" s="71">
        <v>0</v>
      </c>
      <c r="AD524" s="71">
        <v>9.2279942189546205</v>
      </c>
      <c r="AE524" s="72"/>
      <c r="AF524" s="71">
        <v>139810583.98463571</v>
      </c>
      <c r="AG524" s="71">
        <v>3439066.723833241</v>
      </c>
      <c r="AH524" s="71">
        <v>2564916.58372236</v>
      </c>
      <c r="AI524" s="71">
        <v>178398770.89690709</v>
      </c>
      <c r="AJ524" s="71">
        <v>225773986.57793769</v>
      </c>
      <c r="AK524" s="71">
        <v>0</v>
      </c>
      <c r="AL524" s="71">
        <v>0</v>
      </c>
      <c r="AM524" s="71">
        <v>16334763.60836504</v>
      </c>
      <c r="AN524" s="71">
        <v>0</v>
      </c>
      <c r="AO524" s="71">
        <v>0</v>
      </c>
      <c r="AP524" s="71">
        <v>566322088.37540114</v>
      </c>
      <c r="AQ524" s="72"/>
      <c r="AR524" s="71">
        <v>2361</v>
      </c>
      <c r="AS524" s="71">
        <v>297</v>
      </c>
      <c r="AT524" s="71">
        <v>0</v>
      </c>
      <c r="AU524" s="71">
        <v>0</v>
      </c>
      <c r="AV524" s="71">
        <v>0</v>
      </c>
      <c r="AW524" s="71">
        <v>0</v>
      </c>
      <c r="AX524" s="71"/>
      <c r="AY524" s="72"/>
      <c r="AZ524" s="71">
        <v>9082.5</v>
      </c>
      <c r="BA524" s="71">
        <v>8704.5</v>
      </c>
      <c r="BB524" s="71">
        <v>0</v>
      </c>
      <c r="BC524" s="71">
        <v>0</v>
      </c>
      <c r="BD524" s="71">
        <v>0</v>
      </c>
      <c r="BE524" s="71">
        <v>0</v>
      </c>
      <c r="BF524" s="71"/>
      <c r="BG524" s="72"/>
      <c r="BH524" s="71">
        <v>0</v>
      </c>
      <c r="BI524" s="71">
        <v>0</v>
      </c>
      <c r="BJ524" s="71">
        <v>47.469000000000001</v>
      </c>
      <c r="BK524" s="71">
        <v>0</v>
      </c>
      <c r="BL524" s="71">
        <v>4.3330000000000002</v>
      </c>
      <c r="BM524" s="71">
        <v>0</v>
      </c>
      <c r="BN524" s="72"/>
      <c r="BO524" s="71">
        <v>0</v>
      </c>
      <c r="BP524" s="71">
        <v>0</v>
      </c>
      <c r="BQ524" s="71">
        <v>8</v>
      </c>
      <c r="BR524" s="71">
        <v>0</v>
      </c>
      <c r="BS524" s="71">
        <v>1</v>
      </c>
      <c r="BT524" s="71">
        <v>0</v>
      </c>
      <c r="BU524"/>
      <c r="BV524" s="70">
        <v>51.802</v>
      </c>
      <c r="BW524" s="70">
        <v>0</v>
      </c>
      <c r="BX524" s="70">
        <v>0</v>
      </c>
      <c r="BY524" s="70">
        <v>0</v>
      </c>
      <c r="BZ524" s="70">
        <v>0</v>
      </c>
      <c r="CA524" s="70">
        <v>0</v>
      </c>
      <c r="CB524" s="70">
        <v>0</v>
      </c>
      <c r="CC524" s="70">
        <v>0</v>
      </c>
      <c r="CD524" s="70">
        <v>0</v>
      </c>
    </row>
    <row r="525" spans="1:82">
      <c r="A525" s="70" t="s">
        <v>2246</v>
      </c>
      <c r="B525" s="70">
        <v>98</v>
      </c>
      <c r="C525" s="70">
        <v>13</v>
      </c>
      <c r="D525" s="70">
        <v>6</v>
      </c>
      <c r="E525" s="70">
        <v>2016</v>
      </c>
      <c r="F525" s="70" t="s">
        <v>155</v>
      </c>
      <c r="G525" s="70" t="s">
        <v>2233</v>
      </c>
      <c r="H525" s="70" t="s">
        <v>2234</v>
      </c>
      <c r="I525" s="148"/>
      <c r="J525" s="71">
        <v>116.13490457237569</v>
      </c>
      <c r="K525" s="71">
        <v>4.1592066898056226</v>
      </c>
      <c r="L525" s="71">
        <v>14.267946531879826</v>
      </c>
      <c r="M525" s="71">
        <v>104.28807228333334</v>
      </c>
      <c r="N525" s="71">
        <v>133.00908041854902</v>
      </c>
      <c r="O525" s="71">
        <v>104.70396295485179</v>
      </c>
      <c r="P525" s="71">
        <v>49.359756128122832</v>
      </c>
      <c r="Q525" s="71">
        <v>8.4081072274473261</v>
      </c>
      <c r="R525" s="71">
        <v>0</v>
      </c>
      <c r="S525" s="71">
        <v>9.3962068894241835</v>
      </c>
      <c r="T525" s="72"/>
      <c r="U525" s="71">
        <v>18298829</v>
      </c>
      <c r="V525" s="71">
        <v>1902</v>
      </c>
      <c r="W525" s="71">
        <v>246</v>
      </c>
      <c r="X525" s="71">
        <v>25228</v>
      </c>
      <c r="Y525" s="71">
        <v>48591</v>
      </c>
      <c r="Z525" s="71">
        <v>61580</v>
      </c>
      <c r="AA525" s="71">
        <v>10159</v>
      </c>
      <c r="AB525" s="71">
        <v>119041</v>
      </c>
      <c r="AC525" s="71">
        <v>0</v>
      </c>
      <c r="AD525" s="71">
        <v>9.3962068894241835</v>
      </c>
      <c r="AE525" s="72"/>
      <c r="AF525" s="71">
        <v>135065168.65808409</v>
      </c>
      <c r="AG525" s="71">
        <v>3306090.597337692</v>
      </c>
      <c r="AH525" s="71">
        <v>2233251.0333628161</v>
      </c>
      <c r="AI525" s="71">
        <v>166632354.62540391</v>
      </c>
      <c r="AJ525" s="71">
        <v>194932361.71496579</v>
      </c>
      <c r="AK525" s="71">
        <v>0</v>
      </c>
      <c r="AL525" s="71">
        <v>0</v>
      </c>
      <c r="AM525" s="71">
        <v>16326744.123214571</v>
      </c>
      <c r="AN525" s="71">
        <v>0</v>
      </c>
      <c r="AO525" s="71">
        <v>0</v>
      </c>
      <c r="AP525" s="71">
        <v>518495970.75236887</v>
      </c>
      <c r="AQ525" s="72"/>
      <c r="AR525" s="71">
        <v>2551</v>
      </c>
      <c r="AS525" s="71">
        <v>357</v>
      </c>
      <c r="AT525" s="71">
        <v>0</v>
      </c>
      <c r="AU525" s="71">
        <v>0</v>
      </c>
      <c r="AV525" s="71">
        <v>0</v>
      </c>
      <c r="AW525" s="71">
        <v>0</v>
      </c>
      <c r="AX525" s="71"/>
      <c r="AY525" s="72"/>
      <c r="AZ525" s="71">
        <v>9972.2000000000007</v>
      </c>
      <c r="BA525" s="71">
        <v>10159.299999999999</v>
      </c>
      <c r="BB525" s="71">
        <v>0</v>
      </c>
      <c r="BC525" s="71">
        <v>0</v>
      </c>
      <c r="BD525" s="71">
        <v>0</v>
      </c>
      <c r="BE525" s="71">
        <v>0</v>
      </c>
      <c r="BF525" s="71"/>
      <c r="BG525" s="72"/>
      <c r="BH525" s="71">
        <v>0</v>
      </c>
      <c r="BI525" s="71">
        <v>0</v>
      </c>
      <c r="BJ525" s="71">
        <v>50.683</v>
      </c>
      <c r="BK525" s="71">
        <v>0</v>
      </c>
      <c r="BL525" s="71">
        <v>3.3109999999999999</v>
      </c>
      <c r="BM525" s="71">
        <v>0</v>
      </c>
      <c r="BN525" s="72"/>
      <c r="BO525" s="71">
        <v>0</v>
      </c>
      <c r="BP525" s="71">
        <v>0</v>
      </c>
      <c r="BQ525" s="71">
        <v>8</v>
      </c>
      <c r="BR525" s="71">
        <v>0</v>
      </c>
      <c r="BS525" s="71">
        <v>1</v>
      </c>
      <c r="BT525" s="71">
        <v>0</v>
      </c>
      <c r="BU525"/>
      <c r="BV525" s="70">
        <v>53.994</v>
      </c>
      <c r="BW525" s="70">
        <v>0</v>
      </c>
      <c r="BX525" s="70">
        <v>0</v>
      </c>
      <c r="BY525" s="70">
        <v>0</v>
      </c>
      <c r="BZ525" s="70">
        <v>0</v>
      </c>
      <c r="CA525" s="70">
        <v>0</v>
      </c>
      <c r="CB525" s="70">
        <v>0</v>
      </c>
      <c r="CC525" s="70">
        <v>0</v>
      </c>
      <c r="CD525" s="70">
        <v>0</v>
      </c>
    </row>
    <row r="526" spans="1:82">
      <c r="A526" s="70" t="s">
        <v>2247</v>
      </c>
      <c r="B526" s="70">
        <v>99</v>
      </c>
      <c r="C526" s="70">
        <v>14</v>
      </c>
      <c r="D526" s="70">
        <v>6</v>
      </c>
      <c r="E526" s="70">
        <v>2017</v>
      </c>
      <c r="F526" s="70" t="s">
        <v>156</v>
      </c>
      <c r="G526" s="70" t="s">
        <v>2233</v>
      </c>
      <c r="H526" s="70" t="s">
        <v>2234</v>
      </c>
      <c r="I526" s="148"/>
      <c r="J526" s="71">
        <v>120.27909714738014</v>
      </c>
      <c r="K526" s="71">
        <v>4.3324664848600287</v>
      </c>
      <c r="L526" s="71">
        <v>12.482505433172957</v>
      </c>
      <c r="M526" s="71">
        <v>100.59042195471557</v>
      </c>
      <c r="N526" s="71">
        <v>145.7440828351402</v>
      </c>
      <c r="O526" s="71">
        <v>103.65108218298039</v>
      </c>
      <c r="P526" s="71">
        <v>49.20640183974777</v>
      </c>
      <c r="Q526" s="71">
        <v>8.1300072120474098</v>
      </c>
      <c r="R526" s="71">
        <v>0</v>
      </c>
      <c r="S526" s="71">
        <v>9.5168414264547501</v>
      </c>
      <c r="T526" s="72"/>
      <c r="U526" s="71">
        <v>20600251</v>
      </c>
      <c r="V526" s="71">
        <v>1902</v>
      </c>
      <c r="W526" s="71">
        <v>246</v>
      </c>
      <c r="X526" s="71">
        <v>25228</v>
      </c>
      <c r="Y526" s="71">
        <v>49206</v>
      </c>
      <c r="Z526" s="71">
        <v>61972</v>
      </c>
      <c r="AA526" s="71">
        <v>10192</v>
      </c>
      <c r="AB526" s="71">
        <v>119029</v>
      </c>
      <c r="AC526" s="71">
        <v>0</v>
      </c>
      <c r="AD526" s="71">
        <v>9.5168414264547501</v>
      </c>
      <c r="AE526" s="72"/>
      <c r="AF526" s="71">
        <v>143306673.68593609</v>
      </c>
      <c r="AG526" s="71">
        <v>3430428.4767531012</v>
      </c>
      <c r="AH526" s="71">
        <v>2669270.881413572</v>
      </c>
      <c r="AI526" s="71">
        <v>167021514.0442501</v>
      </c>
      <c r="AJ526" s="71">
        <v>214509601.6943351</v>
      </c>
      <c r="AK526" s="71">
        <v>0</v>
      </c>
      <c r="AL526" s="71">
        <v>0</v>
      </c>
      <c r="AM526" s="71">
        <v>16350642.61845915</v>
      </c>
      <c r="AN526" s="71">
        <v>0</v>
      </c>
      <c r="AO526" s="71">
        <v>0</v>
      </c>
      <c r="AP526" s="71">
        <v>547288131.40114713</v>
      </c>
      <c r="AQ526" s="72"/>
      <c r="AR526" s="71">
        <v>2716</v>
      </c>
      <c r="AS526" s="71">
        <v>396</v>
      </c>
      <c r="AT526" s="71">
        <v>0</v>
      </c>
      <c r="AU526" s="71">
        <v>0</v>
      </c>
      <c r="AV526" s="71">
        <v>0</v>
      </c>
      <c r="AW526" s="71">
        <v>0</v>
      </c>
      <c r="AX526" s="71"/>
      <c r="AY526" s="72"/>
      <c r="AZ526" s="71">
        <v>10757.5</v>
      </c>
      <c r="BA526" s="71">
        <v>11037.9</v>
      </c>
      <c r="BB526" s="71">
        <v>0</v>
      </c>
      <c r="BC526" s="71">
        <v>0</v>
      </c>
      <c r="BD526" s="71">
        <v>0</v>
      </c>
      <c r="BE526" s="71">
        <v>0</v>
      </c>
      <c r="BF526" s="71"/>
      <c r="BG526" s="72"/>
      <c r="BH526" s="71">
        <v>0</v>
      </c>
      <c r="BI526" s="71">
        <v>0</v>
      </c>
      <c r="BJ526" s="71">
        <v>52.466999999999999</v>
      </c>
      <c r="BK526" s="71">
        <v>0</v>
      </c>
      <c r="BL526" s="71">
        <v>4.4669999999999996</v>
      </c>
      <c r="BM526" s="71">
        <v>0</v>
      </c>
      <c r="BN526" s="72"/>
      <c r="BO526" s="71">
        <v>0</v>
      </c>
      <c r="BP526" s="71">
        <v>0</v>
      </c>
      <c r="BQ526" s="71">
        <v>8</v>
      </c>
      <c r="BR526" s="71">
        <v>0</v>
      </c>
      <c r="BS526" s="71">
        <v>1</v>
      </c>
      <c r="BT526" s="71">
        <v>0</v>
      </c>
      <c r="BU526"/>
      <c r="BV526" s="70">
        <v>56.933999999999997</v>
      </c>
      <c r="BW526" s="70">
        <v>0</v>
      </c>
      <c r="BX526" s="70">
        <v>0</v>
      </c>
      <c r="BY526" s="70">
        <v>0</v>
      </c>
      <c r="BZ526" s="70">
        <v>0</v>
      </c>
      <c r="CA526" s="70">
        <v>0</v>
      </c>
      <c r="CB526" s="70">
        <v>0</v>
      </c>
      <c r="CC526" s="70">
        <v>0</v>
      </c>
      <c r="CD526" s="70">
        <v>0</v>
      </c>
    </row>
    <row r="527" spans="1:82">
      <c r="A527" s="70" t="s">
        <v>2248</v>
      </c>
      <c r="B527" s="70">
        <v>100</v>
      </c>
      <c r="C527" s="70">
        <v>15</v>
      </c>
      <c r="D527" s="70">
        <v>6</v>
      </c>
      <c r="E527" s="70">
        <v>2018</v>
      </c>
      <c r="F527" s="70" t="s">
        <v>183</v>
      </c>
      <c r="G527" s="70" t="s">
        <v>2233</v>
      </c>
      <c r="H527" s="70" t="s">
        <v>2234</v>
      </c>
      <c r="I527" s="148"/>
      <c r="J527" s="71">
        <v>127.11940694163832</v>
      </c>
      <c r="K527" s="71">
        <v>4.07361868404052</v>
      </c>
      <c r="L527" s="71">
        <v>11.693823644625869</v>
      </c>
      <c r="M527" s="71">
        <v>99.451105613499422</v>
      </c>
      <c r="N527" s="71">
        <v>138.83482877720368</v>
      </c>
      <c r="O527" s="71">
        <v>102.34046047324966</v>
      </c>
      <c r="P527" s="71">
        <v>48.181242497494992</v>
      </c>
      <c r="Q527" s="71">
        <v>7.5261570597317498</v>
      </c>
      <c r="R527" s="71">
        <v>0</v>
      </c>
      <c r="S527" s="71">
        <v>10.952447740527944</v>
      </c>
      <c r="T527" s="72"/>
      <c r="U527" s="71">
        <v>23164459</v>
      </c>
      <c r="V527" s="71">
        <v>1902</v>
      </c>
      <c r="W527" s="71">
        <v>246</v>
      </c>
      <c r="X527" s="71">
        <v>25228</v>
      </c>
      <c r="Y527" s="71">
        <v>49746</v>
      </c>
      <c r="Z527" s="71">
        <v>62360</v>
      </c>
      <c r="AA527" s="71">
        <v>10080</v>
      </c>
      <c r="AB527" s="71">
        <v>118745</v>
      </c>
      <c r="AC527" s="71">
        <v>0</v>
      </c>
      <c r="AD527" s="71">
        <v>10.952447740527941</v>
      </c>
      <c r="AE527" s="72"/>
      <c r="AF527" s="71">
        <v>154190421.1588136</v>
      </c>
      <c r="AG527" s="71">
        <v>3097881.4569986011</v>
      </c>
      <c r="AH527" s="71">
        <v>2547622.2937624012</v>
      </c>
      <c r="AI527" s="71">
        <v>162758604.861884</v>
      </c>
      <c r="AJ527" s="71">
        <v>217951226.38926291</v>
      </c>
      <c r="AK527" s="71">
        <v>0</v>
      </c>
      <c r="AL527" s="71">
        <v>0</v>
      </c>
      <c r="AM527" s="71">
        <v>16345381.141454751</v>
      </c>
      <c r="AN527" s="71">
        <v>0</v>
      </c>
      <c r="AO527" s="71">
        <v>0</v>
      </c>
      <c r="AP527" s="71">
        <v>556891137.30217624</v>
      </c>
      <c r="AQ527" s="72"/>
      <c r="AR527" s="71">
        <v>2898</v>
      </c>
      <c r="AS527" s="71">
        <v>449</v>
      </c>
      <c r="AT527" s="71">
        <v>0</v>
      </c>
      <c r="AU527" s="71">
        <v>0</v>
      </c>
      <c r="AV527" s="71">
        <v>0</v>
      </c>
      <c r="AW527" s="71">
        <v>0</v>
      </c>
      <c r="AX527" s="71"/>
      <c r="AY527" s="72"/>
      <c r="AZ527" s="71">
        <v>11637.2</v>
      </c>
      <c r="BA527" s="71">
        <v>12480.1</v>
      </c>
      <c r="BB527" s="71">
        <v>0</v>
      </c>
      <c r="BC527" s="71">
        <v>0</v>
      </c>
      <c r="BD527" s="71">
        <v>0</v>
      </c>
      <c r="BE527" s="71">
        <v>0</v>
      </c>
      <c r="BF527" s="71"/>
      <c r="BG527" s="72"/>
      <c r="BH527" s="71">
        <v>0</v>
      </c>
      <c r="BI527" s="71">
        <v>0</v>
      </c>
      <c r="BJ527" s="71">
        <v>58.087000000000003</v>
      </c>
      <c r="BK527" s="71">
        <v>0</v>
      </c>
      <c r="BL527" s="71">
        <v>4.4249999999999998</v>
      </c>
      <c r="BM527" s="71">
        <v>0</v>
      </c>
      <c r="BN527" s="72"/>
      <c r="BO527" s="71">
        <v>0</v>
      </c>
      <c r="BP527" s="71">
        <v>0</v>
      </c>
      <c r="BQ527" s="71">
        <v>7</v>
      </c>
      <c r="BR527" s="71">
        <v>0</v>
      </c>
      <c r="BS527" s="71">
        <v>1</v>
      </c>
      <c r="BT527" s="71">
        <v>0</v>
      </c>
      <c r="BU527"/>
      <c r="BV527" s="70">
        <v>62.512</v>
      </c>
      <c r="BW527" s="70">
        <v>0</v>
      </c>
      <c r="BX527" s="70">
        <v>0</v>
      </c>
      <c r="BY527" s="70">
        <v>0</v>
      </c>
      <c r="BZ527" s="70">
        <v>0</v>
      </c>
      <c r="CA527" s="70">
        <v>0</v>
      </c>
      <c r="CB527" s="70">
        <v>0</v>
      </c>
      <c r="CC527" s="70">
        <v>0</v>
      </c>
      <c r="CD527" s="70">
        <v>0</v>
      </c>
    </row>
    <row r="528" spans="1:82">
      <c r="A528" s="70" t="s">
        <v>2249</v>
      </c>
      <c r="B528" s="70">
        <v>101</v>
      </c>
      <c r="C528" s="70">
        <v>16</v>
      </c>
      <c r="D528" s="70">
        <v>6</v>
      </c>
      <c r="E528" s="70">
        <v>2019</v>
      </c>
      <c r="F528" s="70" t="s">
        <v>158</v>
      </c>
      <c r="G528" s="70" t="s">
        <v>2233</v>
      </c>
      <c r="H528" s="70" t="s">
        <v>2234</v>
      </c>
      <c r="I528" s="148"/>
      <c r="J528" s="71">
        <v>121.43153067178456</v>
      </c>
      <c r="K528" s="71">
        <v>3.5963384678403729</v>
      </c>
      <c r="L528" s="71">
        <v>11.792262940295323</v>
      </c>
      <c r="M528" s="71">
        <v>94.165579570739993</v>
      </c>
      <c r="N528" s="71">
        <v>121.92839595861807</v>
      </c>
      <c r="O528" s="71">
        <v>100.11707781439084</v>
      </c>
      <c r="P528" s="71">
        <v>48.111168298851794</v>
      </c>
      <c r="Q528" s="71">
        <v>7.3061814429088496</v>
      </c>
      <c r="R528" s="71">
        <v>0</v>
      </c>
      <c r="S528" s="71">
        <v>10.161444023950855</v>
      </c>
      <c r="T528" s="72"/>
      <c r="U528" s="71">
        <v>23126304</v>
      </c>
      <c r="V528" s="71">
        <v>1902</v>
      </c>
      <c r="W528" s="71">
        <v>246</v>
      </c>
      <c r="X528" s="71">
        <v>25228</v>
      </c>
      <c r="Y528" s="71">
        <v>50255</v>
      </c>
      <c r="Z528" s="71">
        <v>62680</v>
      </c>
      <c r="AA528" s="71">
        <v>9990</v>
      </c>
      <c r="AB528" s="71">
        <v>118395</v>
      </c>
      <c r="AC528" s="71">
        <v>0</v>
      </c>
      <c r="AD528" s="71">
        <v>10.16144402395085</v>
      </c>
      <c r="AE528" s="72"/>
      <c r="AF528" s="71">
        <v>150571534.84847739</v>
      </c>
      <c r="AG528" s="71">
        <v>2892897.9567566449</v>
      </c>
      <c r="AH528" s="71">
        <v>2701273.692797557</v>
      </c>
      <c r="AI528" s="71">
        <v>160536207.00396809</v>
      </c>
      <c r="AJ528" s="71">
        <v>193631812.23866671</v>
      </c>
      <c r="AK528" s="71">
        <v>0</v>
      </c>
      <c r="AL528" s="71">
        <v>0</v>
      </c>
      <c r="AM528" s="71">
        <v>16124507.722917186</v>
      </c>
      <c r="AN528" s="71">
        <v>0</v>
      </c>
      <c r="AO528" s="71">
        <v>0</v>
      </c>
      <c r="AP528" s="71">
        <v>526458233.46358359</v>
      </c>
      <c r="AQ528" s="72"/>
      <c r="AR528" s="71">
        <v>3093</v>
      </c>
      <c r="AS528" s="71">
        <v>474</v>
      </c>
      <c r="AT528" s="71">
        <v>0</v>
      </c>
      <c r="AU528" s="71">
        <v>0</v>
      </c>
      <c r="AV528" s="71">
        <v>0</v>
      </c>
      <c r="AW528" s="71">
        <v>0</v>
      </c>
      <c r="AX528" s="71"/>
      <c r="AY528" s="72"/>
      <c r="AZ528" s="71">
        <v>12562.19999999999</v>
      </c>
      <c r="BA528" s="71">
        <v>13172.79999999999</v>
      </c>
      <c r="BB528" s="71">
        <v>0</v>
      </c>
      <c r="BC528" s="71">
        <v>0</v>
      </c>
      <c r="BD528" s="71">
        <v>0</v>
      </c>
      <c r="BE528" s="71">
        <v>0</v>
      </c>
      <c r="BF528" s="71"/>
      <c r="BG528" s="72"/>
      <c r="BH528" s="71">
        <v>0</v>
      </c>
      <c r="BI528" s="71">
        <v>0</v>
      </c>
      <c r="BJ528" s="71">
        <v>54.116</v>
      </c>
      <c r="BK528" s="71">
        <v>0</v>
      </c>
      <c r="BL528" s="71">
        <v>4.2519999999999998</v>
      </c>
      <c r="BM528" s="71">
        <v>0</v>
      </c>
      <c r="BN528" s="72"/>
      <c r="BO528" s="71">
        <v>0</v>
      </c>
      <c r="BP528" s="71">
        <v>0</v>
      </c>
      <c r="BQ528" s="71">
        <v>7</v>
      </c>
      <c r="BR528" s="71">
        <v>0</v>
      </c>
      <c r="BS528" s="71">
        <v>1</v>
      </c>
      <c r="BT528" s="71">
        <v>0</v>
      </c>
      <c r="BU528"/>
      <c r="BV528" s="70">
        <v>58.368000000000002</v>
      </c>
      <c r="BW528" s="70">
        <v>0</v>
      </c>
      <c r="BX528" s="70">
        <v>0</v>
      </c>
      <c r="BY528" s="70">
        <v>0</v>
      </c>
      <c r="BZ528" s="70">
        <v>0</v>
      </c>
      <c r="CA528" s="70">
        <v>0</v>
      </c>
      <c r="CB528" s="70">
        <v>0</v>
      </c>
      <c r="CC528" s="70">
        <v>0</v>
      </c>
      <c r="CD528" s="70">
        <v>0</v>
      </c>
    </row>
    <row r="529" spans="1:82">
      <c r="A529" s="70" t="s">
        <v>2250</v>
      </c>
      <c r="B529" s="70">
        <v>102</v>
      </c>
      <c r="C529" s="70">
        <v>17</v>
      </c>
      <c r="D529" s="70">
        <v>6</v>
      </c>
      <c r="E529" s="70">
        <v>2020</v>
      </c>
      <c r="F529" s="70" t="s">
        <v>159</v>
      </c>
      <c r="G529" s="70" t="s">
        <v>2233</v>
      </c>
      <c r="H529" s="70" t="s">
        <v>2234</v>
      </c>
      <c r="I529" s="148"/>
      <c r="J529" s="71">
        <v>107.10783976434939</v>
      </c>
      <c r="K529" s="71">
        <v>3.1457974882584656</v>
      </c>
      <c r="L529" s="71">
        <v>16.603649294811529</v>
      </c>
      <c r="M529" s="71">
        <v>85.132655268022646</v>
      </c>
      <c r="N529" s="71">
        <v>128.35430981261715</v>
      </c>
      <c r="O529" s="71">
        <v>88.226110107240103</v>
      </c>
      <c r="P529" s="71">
        <v>45.527081663231094</v>
      </c>
      <c r="Q529" s="71">
        <v>6.95707055745555</v>
      </c>
      <c r="R529" s="71">
        <v>0</v>
      </c>
      <c r="S529" s="71">
        <v>8.663306918456728</v>
      </c>
      <c r="T529" s="72"/>
      <c r="U529" s="71">
        <v>19175608</v>
      </c>
      <c r="V529" s="71">
        <v>1519</v>
      </c>
      <c r="W529" s="71">
        <v>353</v>
      </c>
      <c r="X529" s="71">
        <v>25173</v>
      </c>
      <c r="Y529" s="71">
        <v>50802</v>
      </c>
      <c r="Z529" s="71">
        <v>63044</v>
      </c>
      <c r="AA529" s="71">
        <v>10048</v>
      </c>
      <c r="AB529" s="71">
        <v>117995</v>
      </c>
      <c r="AC529" s="71">
        <v>0</v>
      </c>
      <c r="AD529" s="71">
        <v>8.663306918456728</v>
      </c>
      <c r="AE529" s="72"/>
      <c r="AF529" s="71">
        <v>134391571.20025259</v>
      </c>
      <c r="AG529" s="71">
        <v>2399240.2971863071</v>
      </c>
      <c r="AH529" s="71">
        <v>3915613.0523627</v>
      </c>
      <c r="AI529" s="71">
        <v>145354078.01827258</v>
      </c>
      <c r="AJ529" s="71">
        <v>220872796.13062969</v>
      </c>
      <c r="AK529" s="71"/>
      <c r="AL529" s="71"/>
      <c r="AM529" s="71">
        <v>15399658.451792583</v>
      </c>
      <c r="AN529" s="71"/>
      <c r="AO529" s="71"/>
      <c r="AP529" s="71">
        <v>522332957.15049648</v>
      </c>
      <c r="AQ529" s="72"/>
      <c r="AR529" s="71">
        <v>3271</v>
      </c>
      <c r="AS529" s="71">
        <v>498</v>
      </c>
      <c r="AT529" s="71">
        <v>0</v>
      </c>
      <c r="AU529" s="71">
        <v>0</v>
      </c>
      <c r="AV529" s="71">
        <v>0</v>
      </c>
      <c r="AW529" s="71">
        <v>0</v>
      </c>
      <c r="AX529" s="71"/>
      <c r="AY529" s="72"/>
      <c r="AZ529" s="71">
        <v>13445.49999999996</v>
      </c>
      <c r="BA529" s="71">
        <v>14525.4</v>
      </c>
      <c r="BB529" s="71">
        <v>0</v>
      </c>
      <c r="BC529" s="71">
        <v>0</v>
      </c>
      <c r="BD529" s="71">
        <v>0</v>
      </c>
      <c r="BE529" s="71">
        <v>0</v>
      </c>
      <c r="BF529" s="71"/>
      <c r="BG529" s="72"/>
      <c r="BH529" s="71">
        <v>0</v>
      </c>
      <c r="BI529" s="71">
        <v>0</v>
      </c>
      <c r="BJ529" s="71">
        <v>50.298000000000002</v>
      </c>
      <c r="BK529" s="71">
        <v>0</v>
      </c>
      <c r="BL529" s="71">
        <v>3.786</v>
      </c>
      <c r="BM529" s="71">
        <v>0</v>
      </c>
      <c r="BN529" s="72"/>
      <c r="BO529" s="71">
        <v>0</v>
      </c>
      <c r="BP529" s="71">
        <v>0</v>
      </c>
      <c r="BQ529" s="71">
        <v>7</v>
      </c>
      <c r="BR529" s="71">
        <v>0</v>
      </c>
      <c r="BS529" s="71">
        <v>1</v>
      </c>
      <c r="BT529" s="71">
        <v>0</v>
      </c>
      <c r="BU529"/>
      <c r="BV529" s="70">
        <v>54.084000000000003</v>
      </c>
      <c r="BW529" s="70">
        <v>0</v>
      </c>
      <c r="BX529" s="70">
        <v>0</v>
      </c>
      <c r="BY529" s="70">
        <v>0</v>
      </c>
      <c r="BZ529" s="70">
        <v>0</v>
      </c>
      <c r="CA529" s="70">
        <v>0</v>
      </c>
      <c r="CB529" s="70">
        <v>0</v>
      </c>
      <c r="CC529" s="70">
        <v>0</v>
      </c>
      <c r="CD529" s="70">
        <v>0</v>
      </c>
    </row>
    <row r="530" spans="1:82">
      <c r="A530" s="70" t="s">
        <v>2251</v>
      </c>
      <c r="B530" s="70">
        <v>102</v>
      </c>
      <c r="C530" s="70">
        <v>18</v>
      </c>
      <c r="D530" s="70">
        <v>6</v>
      </c>
      <c r="E530" s="70">
        <v>2021</v>
      </c>
      <c r="F530" s="70" t="s">
        <v>160</v>
      </c>
      <c r="G530" s="70" t="s">
        <v>2233</v>
      </c>
      <c r="H530" s="70" t="s">
        <v>2234</v>
      </c>
      <c r="I530" s="148"/>
      <c r="J530" s="71">
        <v>108.78257278111248</v>
      </c>
      <c r="K530" s="71">
        <v>3.5026599898627149</v>
      </c>
      <c r="L530" s="71">
        <v>15.266045342867605</v>
      </c>
      <c r="M530" s="71">
        <v>96.499781582427744</v>
      </c>
      <c r="N530" s="71">
        <v>128.00329757583245</v>
      </c>
      <c r="O530" s="71">
        <v>85.723404804643636</v>
      </c>
      <c r="P530" s="71">
        <v>46.089723614247596</v>
      </c>
      <c r="Q530" s="71">
        <v>6.8698270563823201</v>
      </c>
      <c r="R530" s="71">
        <v>0</v>
      </c>
      <c r="S530" s="71">
        <v>10.63376770053209</v>
      </c>
      <c r="T530" s="72"/>
      <c r="U530" s="71">
        <v>22499127</v>
      </c>
      <c r="V530" s="71">
        <v>1519</v>
      </c>
      <c r="W530" s="71">
        <v>353</v>
      </c>
      <c r="X530" s="71">
        <v>25173</v>
      </c>
      <c r="Y530" s="71">
        <v>51376</v>
      </c>
      <c r="Z530" s="71">
        <v>63072</v>
      </c>
      <c r="AA530" s="71">
        <v>9919</v>
      </c>
      <c r="AB530" s="71">
        <v>117660</v>
      </c>
      <c r="AC530" s="71">
        <v>0</v>
      </c>
      <c r="AD530" s="71">
        <v>10.63376770053209</v>
      </c>
      <c r="AE530" s="72"/>
      <c r="AF530" s="71">
        <v>137477344.43405083</v>
      </c>
      <c r="AG530" s="71">
        <v>2700612.6753279916</v>
      </c>
      <c r="AH530" s="71">
        <v>3447982.6800525202</v>
      </c>
      <c r="AI530" s="71">
        <v>162763109.45875335</v>
      </c>
      <c r="AJ530" s="71">
        <v>196091826.89212781</v>
      </c>
      <c r="AK530" s="71">
        <v>0</v>
      </c>
      <c r="AL530" s="71">
        <v>0</v>
      </c>
      <c r="AM530" s="71">
        <v>15444509.039466091</v>
      </c>
      <c r="AN530" s="71">
        <v>0</v>
      </c>
      <c r="AO530" s="71">
        <v>0</v>
      </c>
      <c r="AP530" s="71">
        <v>517925385.17977858</v>
      </c>
      <c r="AQ530" s="72"/>
      <c r="AR530" s="71">
        <v>3485</v>
      </c>
      <c r="AS530" s="71">
        <v>505</v>
      </c>
      <c r="AT530" s="71">
        <v>0</v>
      </c>
      <c r="AU530" s="71">
        <v>0</v>
      </c>
      <c r="AV530" s="71">
        <v>0</v>
      </c>
      <c r="AW530" s="71">
        <v>0</v>
      </c>
      <c r="AX530" s="71"/>
      <c r="AY530" s="72"/>
      <c r="AZ530" s="71">
        <v>14613.99999999994</v>
      </c>
      <c r="BA530" s="71">
        <v>14827.9</v>
      </c>
      <c r="BB530" s="71">
        <v>0</v>
      </c>
      <c r="BC530" s="71">
        <v>0</v>
      </c>
      <c r="BD530" s="71">
        <v>0</v>
      </c>
      <c r="BE530" s="71">
        <v>0</v>
      </c>
      <c r="BF530" s="71"/>
      <c r="BG530" s="72"/>
      <c r="BH530" s="71">
        <v>0</v>
      </c>
      <c r="BI530" s="71">
        <v>0</v>
      </c>
      <c r="BJ530" s="71">
        <v>56.969000000000001</v>
      </c>
      <c r="BK530" s="71">
        <v>0</v>
      </c>
      <c r="BL530" s="71">
        <v>3.7120000000000002</v>
      </c>
      <c r="BM530" s="71">
        <v>0</v>
      </c>
      <c r="BN530" s="72"/>
      <c r="BO530" s="71">
        <v>0</v>
      </c>
      <c r="BP530" s="71">
        <v>0</v>
      </c>
      <c r="BQ530" s="71">
        <v>8</v>
      </c>
      <c r="BR530" s="71">
        <v>0</v>
      </c>
      <c r="BS530" s="71">
        <v>1</v>
      </c>
      <c r="BT530" s="71">
        <v>0</v>
      </c>
      <c r="BU530"/>
      <c r="BV530" s="70">
        <v>60.680999999999997</v>
      </c>
      <c r="BW530" s="70">
        <v>0</v>
      </c>
      <c r="BX530" s="70">
        <v>0</v>
      </c>
      <c r="BY530" s="70">
        <v>0</v>
      </c>
      <c r="BZ530" s="70">
        <v>0</v>
      </c>
      <c r="CA530" s="70">
        <v>0</v>
      </c>
      <c r="CB530" s="70">
        <v>0</v>
      </c>
      <c r="CC530" s="70">
        <v>0</v>
      </c>
      <c r="CD530" s="70">
        <v>0</v>
      </c>
    </row>
    <row r="531" spans="1:82">
      <c r="A531" s="70" t="s">
        <v>2252</v>
      </c>
      <c r="B531" s="70">
        <v>102</v>
      </c>
      <c r="C531" s="70">
        <v>19</v>
      </c>
      <c r="D531" s="70">
        <v>6</v>
      </c>
      <c r="E531" s="70">
        <v>2022</v>
      </c>
      <c r="F531" s="70" t="s">
        <v>161</v>
      </c>
      <c r="G531" s="70" t="s">
        <v>2233</v>
      </c>
      <c r="H531" s="70" t="s">
        <v>2234</v>
      </c>
      <c r="I531" s="148"/>
      <c r="J531" s="71">
        <v>104.27779947557504</v>
      </c>
      <c r="K531" s="71">
        <v>3.3819784684319982</v>
      </c>
      <c r="L531" s="71">
        <v>12.558854358153306</v>
      </c>
      <c r="M531" s="71">
        <v>92.947072213222185</v>
      </c>
      <c r="N531" s="71">
        <v>131.44185332959927</v>
      </c>
      <c r="O531" s="71">
        <v>90.817148720223045</v>
      </c>
      <c r="P531" s="71">
        <v>45.951459999685092</v>
      </c>
      <c r="Q531" s="71">
        <v>6.9347497076495124</v>
      </c>
      <c r="R531" s="71">
        <v>0</v>
      </c>
      <c r="S531" s="71">
        <v>9.321673890003952</v>
      </c>
      <c r="T531" s="72"/>
      <c r="U531" s="71">
        <v>23220039</v>
      </c>
      <c r="V531" s="71">
        <v>1519</v>
      </c>
      <c r="W531" s="71">
        <v>353</v>
      </c>
      <c r="X531" s="71">
        <v>25173</v>
      </c>
      <c r="Y531" s="71">
        <v>52118</v>
      </c>
      <c r="Z531" s="71">
        <v>63486</v>
      </c>
      <c r="AA531" s="71">
        <v>10040</v>
      </c>
      <c r="AB531" s="71">
        <v>117798</v>
      </c>
      <c r="AC531" s="71">
        <v>0</v>
      </c>
      <c r="AD531" s="71">
        <v>9.321673890003952</v>
      </c>
      <c r="AE531" s="72"/>
      <c r="AF531" s="71">
        <v>129069226.41166906</v>
      </c>
      <c r="AG531" s="71">
        <v>2708368.1136059286</v>
      </c>
      <c r="AH531" s="71">
        <v>3412974.2683020919</v>
      </c>
      <c r="AI531" s="71">
        <v>153942394.26494268</v>
      </c>
      <c r="AJ531" s="71">
        <v>218664369.52199066</v>
      </c>
      <c r="AK531" s="71">
        <v>0</v>
      </c>
      <c r="AL531" s="71">
        <v>0</v>
      </c>
      <c r="AM531" s="71">
        <v>15210937.026569398</v>
      </c>
      <c r="AN531" s="71">
        <v>0</v>
      </c>
      <c r="AO531" s="71">
        <v>0</v>
      </c>
      <c r="AP531" s="71">
        <v>523008269.6070798</v>
      </c>
      <c r="AQ531" s="72"/>
      <c r="AR531" s="71">
        <v>3746</v>
      </c>
      <c r="AS531" s="71">
        <v>514</v>
      </c>
      <c r="AT531" s="71">
        <v>0</v>
      </c>
      <c r="AU531" s="71">
        <v>0</v>
      </c>
      <c r="AV531" s="71">
        <v>0</v>
      </c>
      <c r="AW531" s="71">
        <v>0</v>
      </c>
      <c r="AX531" s="71"/>
      <c r="AY531" s="72"/>
      <c r="AZ531" s="71">
        <v>15988.899999999925</v>
      </c>
      <c r="BA531" s="71">
        <v>15533.5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2253</v>
      </c>
      <c r="B532" s="70">
        <v>102</v>
      </c>
      <c r="C532" s="70">
        <v>20</v>
      </c>
      <c r="D532" s="70">
        <v>6</v>
      </c>
      <c r="E532" s="70">
        <v>2023</v>
      </c>
      <c r="F532" s="70" t="s">
        <v>1539</v>
      </c>
      <c r="G532" s="70" t="s">
        <v>2233</v>
      </c>
      <c r="H532" s="70" t="s">
        <v>2234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3990</v>
      </c>
      <c r="AS532" s="71">
        <v>521</v>
      </c>
      <c r="AT532" s="71">
        <v>0</v>
      </c>
      <c r="AU532" s="71">
        <v>0</v>
      </c>
      <c r="AV532" s="71">
        <v>0</v>
      </c>
      <c r="AW532" s="71">
        <v>0</v>
      </c>
      <c r="AX532" s="71"/>
      <c r="AY532" s="72"/>
      <c r="AZ532" s="71">
        <v>17360.499999999909</v>
      </c>
      <c r="BA532" s="71">
        <v>16399.399999999998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2254</v>
      </c>
      <c r="B533" s="70">
        <v>102</v>
      </c>
      <c r="C533" s="70">
        <v>21</v>
      </c>
      <c r="D533" s="70">
        <v>6</v>
      </c>
      <c r="E533" s="70">
        <v>2024</v>
      </c>
      <c r="F533" s="70" t="s">
        <v>1558</v>
      </c>
      <c r="G533" s="70" t="s">
        <v>2233</v>
      </c>
      <c r="H533" s="70" t="s">
        <v>2234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2255</v>
      </c>
      <c r="B534" s="70">
        <v>477</v>
      </c>
      <c r="C534" s="70">
        <v>1</v>
      </c>
      <c r="D534" s="70">
        <v>29</v>
      </c>
      <c r="E534" s="70">
        <v>1990</v>
      </c>
      <c r="F534" s="70" t="s">
        <v>787</v>
      </c>
      <c r="G534" s="70" t="s">
        <v>2256</v>
      </c>
      <c r="H534" s="70" t="s">
        <v>2257</v>
      </c>
      <c r="I534" s="148"/>
      <c r="J534" s="71">
        <v>20.202312721013431</v>
      </c>
      <c r="K534" s="71">
        <v>3.2283335185448498</v>
      </c>
      <c r="L534" s="71">
        <v>0.34628145350729239</v>
      </c>
      <c r="M534" s="71">
        <v>37.152492066340209</v>
      </c>
      <c r="N534" s="71">
        <v>82.601068355217265</v>
      </c>
      <c r="O534" s="71">
        <v>58.806983531026262</v>
      </c>
      <c r="P534" s="71">
        <v>28.202994779430171</v>
      </c>
      <c r="Q534" s="71">
        <v>6.1345325255889396</v>
      </c>
      <c r="R534" s="71">
        <v>0</v>
      </c>
      <c r="S534" s="71">
        <v>7.6913359514816992</v>
      </c>
      <c r="T534" s="72"/>
      <c r="U534" s="71">
        <v>5673918</v>
      </c>
      <c r="V534" s="71">
        <v>1363</v>
      </c>
      <c r="W534" s="71">
        <v>4</v>
      </c>
      <c r="X534" s="71">
        <v>14191</v>
      </c>
      <c r="Y534" s="71">
        <v>30179</v>
      </c>
      <c r="Z534" s="71">
        <v>24188</v>
      </c>
      <c r="AA534" s="71">
        <v>6848</v>
      </c>
      <c r="AB534" s="71">
        <v>99604</v>
      </c>
      <c r="AC534" s="71">
        <v>0</v>
      </c>
      <c r="AD534" s="71">
        <v>7.6913359514816992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2258</v>
      </c>
      <c r="B535" s="70">
        <v>478</v>
      </c>
      <c r="C535" s="70">
        <v>2</v>
      </c>
      <c r="D535" s="70">
        <v>29</v>
      </c>
      <c r="E535" s="70">
        <v>2005</v>
      </c>
      <c r="F535" s="70" t="s">
        <v>789</v>
      </c>
      <c r="G535" s="70" t="s">
        <v>2256</v>
      </c>
      <c r="H535" s="70" t="s">
        <v>2257</v>
      </c>
      <c r="I535" s="148"/>
      <c r="J535" s="71">
        <v>33.682022852736367</v>
      </c>
      <c r="K535" s="71">
        <v>2.2689045326700761</v>
      </c>
      <c r="L535" s="71">
        <v>1.3958516831743311</v>
      </c>
      <c r="M535" s="71">
        <v>78.640051046314838</v>
      </c>
      <c r="N535" s="71">
        <v>126.9316191180618</v>
      </c>
      <c r="O535" s="71">
        <v>93.777696064540891</v>
      </c>
      <c r="P535" s="71">
        <v>40.385196633022829</v>
      </c>
      <c r="Q535" s="71">
        <v>6.7997137183190199</v>
      </c>
      <c r="R535" s="71">
        <v>0</v>
      </c>
      <c r="S535" s="71">
        <v>16.655935199999998</v>
      </c>
      <c r="T535" s="72"/>
      <c r="U535" s="71">
        <v>6086001</v>
      </c>
      <c r="V535" s="71">
        <v>1127</v>
      </c>
      <c r="W535" s="71">
        <v>18</v>
      </c>
      <c r="X535" s="71">
        <v>16319</v>
      </c>
      <c r="Y535" s="71">
        <v>42616</v>
      </c>
      <c r="Z535" s="71">
        <v>44635</v>
      </c>
      <c r="AA535" s="71">
        <v>8031</v>
      </c>
      <c r="AB535" s="71">
        <v>115417</v>
      </c>
      <c r="AC535" s="71">
        <v>0</v>
      </c>
      <c r="AD535" s="71">
        <v>16.655935199999998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2259</v>
      </c>
      <c r="B536" s="70">
        <v>479</v>
      </c>
      <c r="C536" s="70">
        <v>3</v>
      </c>
      <c r="D536" s="70">
        <v>29</v>
      </c>
      <c r="E536" s="70">
        <v>2006</v>
      </c>
      <c r="F536" s="70" t="s">
        <v>790</v>
      </c>
      <c r="G536" s="70" t="s">
        <v>2256</v>
      </c>
      <c r="H536" s="70" t="s">
        <v>2257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2260</v>
      </c>
      <c r="B537" s="70">
        <v>480</v>
      </c>
      <c r="C537" s="70">
        <v>4</v>
      </c>
      <c r="D537" s="70">
        <v>29</v>
      </c>
      <c r="E537" s="70">
        <v>2007</v>
      </c>
      <c r="F537" s="70" t="s">
        <v>791</v>
      </c>
      <c r="G537" s="70" t="s">
        <v>2256</v>
      </c>
      <c r="H537" s="70" t="s">
        <v>2257</v>
      </c>
      <c r="I537" s="148"/>
      <c r="J537" s="71">
        <v>25.233702111882131</v>
      </c>
      <c r="K537" s="71">
        <v>2.1794632845567121</v>
      </c>
      <c r="L537" s="71">
        <v>2.9199215679505421</v>
      </c>
      <c r="M537" s="71">
        <v>88.765108754245276</v>
      </c>
      <c r="N537" s="71">
        <v>126.1065104978353</v>
      </c>
      <c r="O537" s="71">
        <v>91.836703360980835</v>
      </c>
      <c r="P537" s="71">
        <v>41.561814979146178</v>
      </c>
      <c r="Q537" s="71">
        <v>7.2746518145709897</v>
      </c>
      <c r="R537" s="71">
        <v>0</v>
      </c>
      <c r="S537" s="71">
        <v>19.179850483999999</v>
      </c>
      <c r="T537" s="72"/>
      <c r="U537" s="71">
        <v>6554156</v>
      </c>
      <c r="V537" s="71">
        <v>1104</v>
      </c>
      <c r="W537" s="71">
        <v>37</v>
      </c>
      <c r="X537" s="71">
        <v>22062</v>
      </c>
      <c r="Y537" s="71">
        <v>43937</v>
      </c>
      <c r="Z537" s="71">
        <v>45440</v>
      </c>
      <c r="AA537" s="71">
        <v>8139</v>
      </c>
      <c r="AB537" s="71">
        <v>116949</v>
      </c>
      <c r="AC537" s="71">
        <v>0</v>
      </c>
      <c r="AD537" s="71">
        <v>19.179850483999999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2261</v>
      </c>
      <c r="B538" s="70">
        <v>481</v>
      </c>
      <c r="C538" s="70">
        <v>5</v>
      </c>
      <c r="D538" s="70">
        <v>29</v>
      </c>
      <c r="E538" s="70">
        <v>2008</v>
      </c>
      <c r="F538" s="70" t="s">
        <v>792</v>
      </c>
      <c r="G538" s="70" t="s">
        <v>2256</v>
      </c>
      <c r="H538" s="70" t="s">
        <v>2257</v>
      </c>
      <c r="I538" s="148"/>
      <c r="J538" s="71">
        <v>22.264850854947589</v>
      </c>
      <c r="K538" s="71">
        <v>1.608864676573438</v>
      </c>
      <c r="L538" s="71">
        <v>2.5847463533508388</v>
      </c>
      <c r="M538" s="71">
        <v>97.125618684161807</v>
      </c>
      <c r="N538" s="71">
        <v>134.17504092222779</v>
      </c>
      <c r="O538" s="71">
        <v>89.101482008269201</v>
      </c>
      <c r="P538" s="71">
        <v>35.847591663423692</v>
      </c>
      <c r="Q538" s="71">
        <v>7.20662750462124</v>
      </c>
      <c r="R538" s="71">
        <v>0</v>
      </c>
      <c r="S538" s="71">
        <v>16.993364287039999</v>
      </c>
      <c r="T538" s="72"/>
      <c r="U538" s="71">
        <v>6226218</v>
      </c>
      <c r="V538" s="71">
        <v>1104</v>
      </c>
      <c r="W538" s="71">
        <v>37</v>
      </c>
      <c r="X538" s="71">
        <v>22062</v>
      </c>
      <c r="Y538" s="71">
        <v>44789</v>
      </c>
      <c r="Z538" s="71">
        <v>45634</v>
      </c>
      <c r="AA538" s="71">
        <v>7028</v>
      </c>
      <c r="AB538" s="71">
        <v>117761</v>
      </c>
      <c r="AC538" s="71">
        <v>0</v>
      </c>
      <c r="AD538" s="71">
        <v>16.993364287039999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2262</v>
      </c>
      <c r="B539" s="70">
        <v>482</v>
      </c>
      <c r="C539" s="70">
        <v>6</v>
      </c>
      <c r="D539" s="70">
        <v>29</v>
      </c>
      <c r="E539" s="70">
        <v>2009</v>
      </c>
      <c r="F539" s="70" t="s">
        <v>176</v>
      </c>
      <c r="G539" s="1064" t="s">
        <v>2256</v>
      </c>
      <c r="H539" s="70" t="s">
        <v>2257</v>
      </c>
      <c r="I539" s="148"/>
      <c r="J539" s="71">
        <v>18.828392455410729</v>
      </c>
      <c r="K539" s="71">
        <v>1.7479538270300909</v>
      </c>
      <c r="L539" s="71">
        <v>1.346232731267444</v>
      </c>
      <c r="M539" s="71">
        <v>90.49560606087212</v>
      </c>
      <c r="N539" s="71">
        <v>124.4958550409205</v>
      </c>
      <c r="O539" s="71">
        <v>91.180559837764804</v>
      </c>
      <c r="P539" s="71">
        <v>32.324780450733591</v>
      </c>
      <c r="Q539" s="71">
        <v>6.9184390029688503</v>
      </c>
      <c r="R539" s="71">
        <v>0</v>
      </c>
      <c r="S539" s="71">
        <v>16.823196702600001</v>
      </c>
      <c r="T539" s="72"/>
      <c r="U539" s="71">
        <v>5176830</v>
      </c>
      <c r="V539" s="71">
        <v>1251</v>
      </c>
      <c r="W539" s="71">
        <v>31</v>
      </c>
      <c r="X539" s="71">
        <v>24785</v>
      </c>
      <c r="Y539" s="71">
        <v>45636</v>
      </c>
      <c r="Z539" s="71">
        <v>46094</v>
      </c>
      <c r="AA539" s="71">
        <v>6506</v>
      </c>
      <c r="AB539" s="71">
        <v>118675</v>
      </c>
      <c r="AC539" s="71">
        <v>0</v>
      </c>
      <c r="AD539" s="71">
        <v>16.823196702600001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5.42</v>
      </c>
      <c r="BK539" s="71">
        <v>0</v>
      </c>
      <c r="BL539" s="71">
        <v>30.577999999999999</v>
      </c>
      <c r="BM539" s="71">
        <v>0</v>
      </c>
      <c r="BN539" s="72"/>
      <c r="BO539" s="71">
        <v>0</v>
      </c>
      <c r="BP539" s="71">
        <v>0</v>
      </c>
      <c r="BQ539" s="71">
        <v>1</v>
      </c>
      <c r="BR539" s="71">
        <v>0</v>
      </c>
      <c r="BS539" s="71">
        <v>5</v>
      </c>
      <c r="BT539" s="71">
        <v>0</v>
      </c>
      <c r="BU539"/>
      <c r="BV539" s="70">
        <v>35.997999999999998</v>
      </c>
      <c r="BW539" s="70">
        <v>0</v>
      </c>
      <c r="BX539" s="70">
        <v>0</v>
      </c>
      <c r="BY539" s="70">
        <v>0</v>
      </c>
      <c r="BZ539" s="70">
        <v>0</v>
      </c>
      <c r="CA539" s="70">
        <v>0</v>
      </c>
      <c r="CB539" s="70">
        <v>0</v>
      </c>
      <c r="CC539" s="70">
        <v>0</v>
      </c>
      <c r="CD539" s="70">
        <v>0</v>
      </c>
    </row>
    <row r="540" spans="1:82">
      <c r="A540" s="70" t="s">
        <v>2263</v>
      </c>
      <c r="B540" s="70">
        <v>483</v>
      </c>
      <c r="C540" s="70">
        <v>7</v>
      </c>
      <c r="D540" s="70">
        <v>29</v>
      </c>
      <c r="E540" s="70">
        <v>2010</v>
      </c>
      <c r="F540" s="70" t="s">
        <v>177</v>
      </c>
      <c r="G540" s="1064" t="s">
        <v>2256</v>
      </c>
      <c r="H540" s="70" t="s">
        <v>2257</v>
      </c>
      <c r="I540" s="148"/>
      <c r="J540" s="71">
        <v>19.77002167288008</v>
      </c>
      <c r="K540" s="71">
        <v>1.9515152085442691</v>
      </c>
      <c r="L540" s="71">
        <v>1.29996104215924</v>
      </c>
      <c r="M540" s="71">
        <v>98.105654358621095</v>
      </c>
      <c r="N540" s="71">
        <v>124.0879248387364</v>
      </c>
      <c r="O540" s="71">
        <v>91.12702371518057</v>
      </c>
      <c r="P540" s="71">
        <v>31.532288752111501</v>
      </c>
      <c r="Q540" s="71">
        <v>7.2463467473071299</v>
      </c>
      <c r="R540" s="71">
        <v>0</v>
      </c>
      <c r="S540" s="71">
        <v>16.978454291070001</v>
      </c>
      <c r="T540" s="72"/>
      <c r="U540" s="71">
        <v>5106141</v>
      </c>
      <c r="V540" s="71">
        <v>1251</v>
      </c>
      <c r="W540" s="71">
        <v>31</v>
      </c>
      <c r="X540" s="71">
        <v>24785</v>
      </c>
      <c r="Y540" s="71">
        <v>46247</v>
      </c>
      <c r="Z540" s="71">
        <v>46281</v>
      </c>
      <c r="AA540" s="71">
        <v>6188</v>
      </c>
      <c r="AB540" s="71">
        <v>119107</v>
      </c>
      <c r="AC540" s="71">
        <v>0</v>
      </c>
      <c r="AD540" s="71">
        <v>16.978454291070001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5.01</v>
      </c>
      <c r="BK540" s="71">
        <v>0</v>
      </c>
      <c r="BL540" s="71">
        <v>28.165999999999997</v>
      </c>
      <c r="BM540" s="71">
        <v>0</v>
      </c>
      <c r="BN540" s="72"/>
      <c r="BO540" s="71">
        <v>0</v>
      </c>
      <c r="BP540" s="71">
        <v>0</v>
      </c>
      <c r="BQ540" s="71">
        <v>1</v>
      </c>
      <c r="BR540" s="71">
        <v>0</v>
      </c>
      <c r="BS540" s="71">
        <v>6</v>
      </c>
      <c r="BT540" s="71">
        <v>0</v>
      </c>
      <c r="BU540"/>
      <c r="BV540" s="70">
        <v>33.176000000000002</v>
      </c>
      <c r="BW540" s="70">
        <v>0</v>
      </c>
      <c r="BX540" s="70">
        <v>0</v>
      </c>
      <c r="BY540" s="70">
        <v>0</v>
      </c>
      <c r="BZ540" s="70">
        <v>0</v>
      </c>
      <c r="CA540" s="70">
        <v>0</v>
      </c>
      <c r="CB540" s="70">
        <v>0</v>
      </c>
      <c r="CC540" s="70">
        <v>0</v>
      </c>
      <c r="CD540" s="70">
        <v>0</v>
      </c>
    </row>
    <row r="541" spans="1:82">
      <c r="A541" s="70" t="s">
        <v>2264</v>
      </c>
      <c r="B541" s="70">
        <v>484</v>
      </c>
      <c r="C541" s="70">
        <v>8</v>
      </c>
      <c r="D541" s="70">
        <v>29</v>
      </c>
      <c r="E541" s="70">
        <v>2011</v>
      </c>
      <c r="F541" s="70" t="s">
        <v>178</v>
      </c>
      <c r="G541" s="70" t="s">
        <v>2256</v>
      </c>
      <c r="H541" s="70" t="s">
        <v>2257</v>
      </c>
      <c r="I541" s="148"/>
      <c r="J541" s="71">
        <v>24.93410059184815</v>
      </c>
      <c r="K541" s="71">
        <v>2.7892987189175482</v>
      </c>
      <c r="L541" s="71">
        <v>1.045751109786397</v>
      </c>
      <c r="M541" s="71">
        <v>120.05053370100831</v>
      </c>
      <c r="N541" s="71">
        <v>159.58663492652869</v>
      </c>
      <c r="O541" s="71">
        <v>90.357223695682265</v>
      </c>
      <c r="P541" s="71">
        <v>30.423118174411723</v>
      </c>
      <c r="Q541" s="71">
        <v>8.4149290826751102</v>
      </c>
      <c r="R541" s="71">
        <v>0</v>
      </c>
      <c r="S541" s="71">
        <v>17.187485825899991</v>
      </c>
      <c r="T541" s="72"/>
      <c r="U541" s="71">
        <v>5201161</v>
      </c>
      <c r="V541" s="71">
        <v>1251</v>
      </c>
      <c r="W541" s="71">
        <v>31</v>
      </c>
      <c r="X541" s="71">
        <v>24785</v>
      </c>
      <c r="Y541" s="71">
        <v>47000</v>
      </c>
      <c r="Z541" s="71">
        <v>46887</v>
      </c>
      <c r="AA541" s="71">
        <v>6148</v>
      </c>
      <c r="AB541" s="71">
        <v>119910</v>
      </c>
      <c r="AC541" s="71">
        <v>0</v>
      </c>
      <c r="AD541" s="71">
        <v>17.187485825899991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4.59</v>
      </c>
      <c r="BK541" s="71">
        <v>0</v>
      </c>
      <c r="BL541" s="71">
        <v>28.842000000000002</v>
      </c>
      <c r="BM541" s="71">
        <v>0</v>
      </c>
      <c r="BN541" s="72"/>
      <c r="BO541" s="71">
        <v>0</v>
      </c>
      <c r="BP541" s="71">
        <v>0</v>
      </c>
      <c r="BQ541" s="71">
        <v>1</v>
      </c>
      <c r="BR541" s="71">
        <v>0</v>
      </c>
      <c r="BS541" s="71">
        <v>6</v>
      </c>
      <c r="BT541" s="71">
        <v>0</v>
      </c>
      <c r="BU541"/>
      <c r="BV541" s="70">
        <v>33.432000000000002</v>
      </c>
      <c r="BW541" s="70">
        <v>0</v>
      </c>
      <c r="BX541" s="70">
        <v>0</v>
      </c>
      <c r="BY541" s="70">
        <v>0</v>
      </c>
      <c r="BZ541" s="70">
        <v>0</v>
      </c>
      <c r="CA541" s="70">
        <v>0</v>
      </c>
      <c r="CB541" s="70">
        <v>0</v>
      </c>
      <c r="CC541" s="70">
        <v>0</v>
      </c>
      <c r="CD541" s="70">
        <v>0</v>
      </c>
    </row>
    <row r="542" spans="1:82">
      <c r="A542" s="70" t="s">
        <v>2265</v>
      </c>
      <c r="B542" s="70">
        <v>485</v>
      </c>
      <c r="C542" s="70">
        <v>9</v>
      </c>
      <c r="D542" s="70">
        <v>29</v>
      </c>
      <c r="E542" s="70">
        <v>2012</v>
      </c>
      <c r="F542" s="70" t="s">
        <v>179</v>
      </c>
      <c r="G542" s="70" t="s">
        <v>2256</v>
      </c>
      <c r="H542" s="70" t="s">
        <v>2257</v>
      </c>
      <c r="I542" s="148"/>
      <c r="J542" s="71">
        <v>28.151160184151589</v>
      </c>
      <c r="K542" s="71">
        <v>2.7135622618607882</v>
      </c>
      <c r="L542" s="71">
        <v>1.0318976190237921</v>
      </c>
      <c r="M542" s="71">
        <v>123.1455082227431</v>
      </c>
      <c r="N542" s="71">
        <v>184.64874583787369</v>
      </c>
      <c r="O542" s="71">
        <v>90.495100239832908</v>
      </c>
      <c r="P542" s="71">
        <v>29.954227686650793</v>
      </c>
      <c r="Q542" s="71">
        <v>9.2281225884115905</v>
      </c>
      <c r="R542" s="71">
        <v>0</v>
      </c>
      <c r="S542" s="71">
        <v>17.5677810261</v>
      </c>
      <c r="T542" s="72"/>
      <c r="U542" s="71">
        <v>5881041</v>
      </c>
      <c r="V542" s="71">
        <v>1251</v>
      </c>
      <c r="W542" s="71">
        <v>31</v>
      </c>
      <c r="X542" s="71">
        <v>24785</v>
      </c>
      <c r="Y542" s="71">
        <v>47965</v>
      </c>
      <c r="Z542" s="71">
        <v>47331</v>
      </c>
      <c r="AA542" s="71">
        <v>6019</v>
      </c>
      <c r="AB542" s="71">
        <v>121031</v>
      </c>
      <c r="AC542" s="71">
        <v>0</v>
      </c>
      <c r="AD542" s="71">
        <v>17.5677810261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5.47</v>
      </c>
      <c r="BK542" s="71">
        <v>0</v>
      </c>
      <c r="BL542" s="71">
        <v>33.64</v>
      </c>
      <c r="BM542" s="71">
        <v>0</v>
      </c>
      <c r="BN542" s="72"/>
      <c r="BO542" s="71">
        <v>0</v>
      </c>
      <c r="BP542" s="71">
        <v>0</v>
      </c>
      <c r="BQ542" s="71">
        <v>1</v>
      </c>
      <c r="BR542" s="71">
        <v>0</v>
      </c>
      <c r="BS542" s="71">
        <v>6</v>
      </c>
      <c r="BT542" s="71">
        <v>0</v>
      </c>
      <c r="BU542"/>
      <c r="BV542" s="70">
        <v>39.11</v>
      </c>
      <c r="BW542" s="70">
        <v>0</v>
      </c>
      <c r="BX542" s="70">
        <v>0</v>
      </c>
      <c r="BY542" s="70">
        <v>0</v>
      </c>
      <c r="BZ542" s="70">
        <v>0</v>
      </c>
      <c r="CA542" s="70">
        <v>0</v>
      </c>
      <c r="CB542" s="70">
        <v>0</v>
      </c>
      <c r="CC542" s="70">
        <v>0</v>
      </c>
      <c r="CD542" s="70">
        <v>0</v>
      </c>
    </row>
    <row r="543" spans="1:82">
      <c r="A543" s="70" t="s">
        <v>2266</v>
      </c>
      <c r="B543" s="70">
        <v>486</v>
      </c>
      <c r="C543" s="70">
        <v>10</v>
      </c>
      <c r="D543" s="70">
        <v>29</v>
      </c>
      <c r="E543" s="70">
        <v>2013</v>
      </c>
      <c r="F543" s="70" t="s">
        <v>180</v>
      </c>
      <c r="G543" s="70" t="s">
        <v>2256</v>
      </c>
      <c r="H543" s="70" t="s">
        <v>2257</v>
      </c>
      <c r="I543" s="148"/>
      <c r="J543" s="71">
        <v>26.50535551913536</v>
      </c>
      <c r="K543" s="71">
        <v>2.2388898652455889</v>
      </c>
      <c r="L543" s="71">
        <v>0.950059110342378</v>
      </c>
      <c r="M543" s="71">
        <v>126.222650212198</v>
      </c>
      <c r="N543" s="71">
        <v>191.5996776451766</v>
      </c>
      <c r="O543" s="71">
        <v>87.456449975693417</v>
      </c>
      <c r="P543" s="71">
        <v>29.652480228451196</v>
      </c>
      <c r="Q543" s="71">
        <v>9.3810600355650298</v>
      </c>
      <c r="R543" s="71">
        <v>0</v>
      </c>
      <c r="S543" s="71">
        <v>16.151605528240001</v>
      </c>
      <c r="T543" s="72"/>
      <c r="U543" s="71">
        <v>5509280</v>
      </c>
      <c r="V543" s="71">
        <v>1251</v>
      </c>
      <c r="W543" s="71">
        <v>31</v>
      </c>
      <c r="X543" s="71">
        <v>24785</v>
      </c>
      <c r="Y543" s="71">
        <v>48366</v>
      </c>
      <c r="Z543" s="71">
        <v>47784</v>
      </c>
      <c r="AA543" s="71">
        <v>5936</v>
      </c>
      <c r="AB543" s="71">
        <v>121273</v>
      </c>
      <c r="AC543" s="71">
        <v>0</v>
      </c>
      <c r="AD543" s="71">
        <v>16.151605528240001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5.6269999999999998</v>
      </c>
      <c r="BK543" s="71">
        <v>0</v>
      </c>
      <c r="BL543" s="71">
        <v>35.676000000000002</v>
      </c>
      <c r="BM543" s="71">
        <v>0</v>
      </c>
      <c r="BN543" s="72"/>
      <c r="BO543" s="71">
        <v>0</v>
      </c>
      <c r="BP543" s="71">
        <v>0</v>
      </c>
      <c r="BQ543" s="71">
        <v>1</v>
      </c>
      <c r="BR543" s="71">
        <v>0</v>
      </c>
      <c r="BS543" s="71">
        <v>6</v>
      </c>
      <c r="BT543" s="71">
        <v>0</v>
      </c>
      <c r="BU543"/>
      <c r="BV543" s="70">
        <v>41.302999999999997</v>
      </c>
      <c r="BW543" s="70">
        <v>0</v>
      </c>
      <c r="BX543" s="70">
        <v>0</v>
      </c>
      <c r="BY543" s="70">
        <v>0</v>
      </c>
      <c r="BZ543" s="70">
        <v>0</v>
      </c>
      <c r="CA543" s="70">
        <v>0</v>
      </c>
      <c r="CB543" s="70">
        <v>0</v>
      </c>
      <c r="CC543" s="70">
        <v>0</v>
      </c>
      <c r="CD543" s="70">
        <v>0</v>
      </c>
    </row>
    <row r="544" spans="1:82">
      <c r="A544" s="70" t="s">
        <v>2267</v>
      </c>
      <c r="B544" s="70">
        <v>487</v>
      </c>
      <c r="C544" s="70">
        <v>11</v>
      </c>
      <c r="D544" s="70">
        <v>29</v>
      </c>
      <c r="E544" s="70">
        <v>2014</v>
      </c>
      <c r="F544" s="70" t="s">
        <v>181</v>
      </c>
      <c r="G544" s="70" t="s">
        <v>2256</v>
      </c>
      <c r="H544" s="70" t="s">
        <v>2257</v>
      </c>
      <c r="I544" s="148"/>
      <c r="J544" s="71">
        <v>24.665737390698041</v>
      </c>
      <c r="K544" s="71">
        <v>2.245616437592949</v>
      </c>
      <c r="L544" s="71">
        <v>0.95297125050924814</v>
      </c>
      <c r="M544" s="71">
        <v>129.0650357416952</v>
      </c>
      <c r="N544" s="71">
        <v>189.19129343529761</v>
      </c>
      <c r="O544" s="71">
        <v>83.666077070521865</v>
      </c>
      <c r="P544" s="71">
        <v>29.676054736359756</v>
      </c>
      <c r="Q544" s="71">
        <v>8.9812718097868203</v>
      </c>
      <c r="R544" s="71">
        <v>0</v>
      </c>
      <c r="S544" s="71">
        <v>13.9944020964</v>
      </c>
      <c r="T544" s="72"/>
      <c r="U544" s="71">
        <v>5706468</v>
      </c>
      <c r="V544" s="71">
        <v>1056</v>
      </c>
      <c r="W544" s="71">
        <v>25</v>
      </c>
      <c r="X544" s="71">
        <v>25327</v>
      </c>
      <c r="Y544" s="71">
        <v>48730</v>
      </c>
      <c r="Z544" s="71">
        <v>48146</v>
      </c>
      <c r="AA544" s="71">
        <v>5910</v>
      </c>
      <c r="AB544" s="71">
        <v>121013</v>
      </c>
      <c r="AC544" s="71">
        <v>0</v>
      </c>
      <c r="AD544" s="71">
        <v>13.9944020964</v>
      </c>
      <c r="AE544" s="72"/>
      <c r="AF544" s="71"/>
      <c r="AG544" s="71"/>
      <c r="AH544" s="71"/>
      <c r="AI544" s="71"/>
      <c r="AJ544" s="71"/>
      <c r="AK544" s="71"/>
      <c r="AL544" s="71"/>
      <c r="AM544" s="71"/>
      <c r="AN544" s="71"/>
      <c r="AO544" s="71"/>
      <c r="AP544" s="71"/>
      <c r="AQ544" s="72"/>
      <c r="AR544" s="71">
        <v>2512</v>
      </c>
      <c r="AS544" s="71">
        <v>150</v>
      </c>
      <c r="AT544" s="71">
        <v>0</v>
      </c>
      <c r="AU544" s="71">
        <v>1</v>
      </c>
      <c r="AV544" s="71">
        <v>0</v>
      </c>
      <c r="AW544" s="71">
        <v>0</v>
      </c>
      <c r="AX544" s="71"/>
      <c r="AY544" s="72"/>
      <c r="AZ544" s="71">
        <v>9539.7999999999993</v>
      </c>
      <c r="BA544" s="71">
        <v>4478.4000000000005</v>
      </c>
      <c r="BB544" s="71">
        <v>0</v>
      </c>
      <c r="BC544" s="71">
        <v>55</v>
      </c>
      <c r="BD544" s="71">
        <v>0</v>
      </c>
      <c r="BE544" s="71">
        <v>0</v>
      </c>
      <c r="BF544" s="71"/>
      <c r="BG544" s="72"/>
      <c r="BH544" s="71">
        <v>0</v>
      </c>
      <c r="BI544" s="71">
        <v>0</v>
      </c>
      <c r="BJ544" s="71">
        <v>5.2759999999999998</v>
      </c>
      <c r="BK544" s="71">
        <v>0</v>
      </c>
      <c r="BL544" s="71">
        <v>33.590999999999994</v>
      </c>
      <c r="BM544" s="71">
        <v>0</v>
      </c>
      <c r="BN544" s="72"/>
      <c r="BO544" s="71">
        <v>0</v>
      </c>
      <c r="BP544" s="71">
        <v>0</v>
      </c>
      <c r="BQ544" s="71">
        <v>1</v>
      </c>
      <c r="BR544" s="71">
        <v>0</v>
      </c>
      <c r="BS544" s="71">
        <v>6</v>
      </c>
      <c r="BT544" s="71">
        <v>0</v>
      </c>
      <c r="BU544"/>
      <c r="BV544" s="70">
        <v>38.866999999999997</v>
      </c>
      <c r="BW544" s="70">
        <v>0</v>
      </c>
      <c r="BX544" s="70">
        <v>0</v>
      </c>
      <c r="BY544" s="70">
        <v>0</v>
      </c>
      <c r="BZ544" s="70">
        <v>0</v>
      </c>
      <c r="CA544" s="70">
        <v>0</v>
      </c>
      <c r="CB544" s="70">
        <v>0</v>
      </c>
      <c r="CC544" s="70">
        <v>0</v>
      </c>
      <c r="CD544" s="70">
        <v>0</v>
      </c>
    </row>
    <row r="545" spans="1:82">
      <c r="A545" s="70" t="s">
        <v>2268</v>
      </c>
      <c r="B545" s="70">
        <v>488</v>
      </c>
      <c r="C545" s="70">
        <v>12</v>
      </c>
      <c r="D545" s="70">
        <v>29</v>
      </c>
      <c r="E545" s="70">
        <v>2015</v>
      </c>
      <c r="F545" s="70" t="s">
        <v>182</v>
      </c>
      <c r="G545" s="70" t="s">
        <v>2256</v>
      </c>
      <c r="H545" s="70" t="s">
        <v>2257</v>
      </c>
      <c r="I545" s="148"/>
      <c r="J545" s="71">
        <v>30.710993999568071</v>
      </c>
      <c r="K545" s="71">
        <v>2.344776996239951</v>
      </c>
      <c r="L545" s="71">
        <v>1.151278107590173</v>
      </c>
      <c r="M545" s="71">
        <v>133.6500866081582</v>
      </c>
      <c r="N545" s="71">
        <v>175.10169766862839</v>
      </c>
      <c r="O545" s="71">
        <v>83.433108297512632</v>
      </c>
      <c r="P545" s="71">
        <v>29.679399368948765</v>
      </c>
      <c r="Q545" s="71">
        <v>8.7870731389340708</v>
      </c>
      <c r="R545" s="71">
        <v>0</v>
      </c>
      <c r="S545" s="71">
        <v>12.750920092499999</v>
      </c>
      <c r="T545" s="72"/>
      <c r="U545" s="71">
        <v>6564917</v>
      </c>
      <c r="V545" s="71">
        <v>1056</v>
      </c>
      <c r="W545" s="71">
        <v>25</v>
      </c>
      <c r="X545" s="71">
        <v>25327</v>
      </c>
      <c r="Y545" s="71">
        <v>49096</v>
      </c>
      <c r="Z545" s="71">
        <v>48474</v>
      </c>
      <c r="AA545" s="71">
        <v>5906</v>
      </c>
      <c r="AB545" s="71">
        <v>120944</v>
      </c>
      <c r="AC545" s="71">
        <v>0</v>
      </c>
      <c r="AD545" s="71">
        <v>12.750920092499999</v>
      </c>
      <c r="AE545" s="72"/>
      <c r="AF545" s="71">
        <v>40728030.106050514</v>
      </c>
      <c r="AG545" s="71">
        <v>1734416.1155115699</v>
      </c>
      <c r="AH545" s="71">
        <v>244607.6806664672</v>
      </c>
      <c r="AI545" s="71">
        <v>163524011.6690847</v>
      </c>
      <c r="AJ545" s="71">
        <v>273878585.40431482</v>
      </c>
      <c r="AK545" s="71">
        <v>0</v>
      </c>
      <c r="AL545" s="71">
        <v>0</v>
      </c>
      <c r="AM545" s="71">
        <v>16574867.85900146</v>
      </c>
      <c r="AN545" s="71">
        <v>0</v>
      </c>
      <c r="AO545" s="71">
        <v>0</v>
      </c>
      <c r="AP545" s="71">
        <v>496684518.83462954</v>
      </c>
      <c r="AQ545" s="72"/>
      <c r="AR545" s="71">
        <v>2715</v>
      </c>
      <c r="AS545" s="71">
        <v>192</v>
      </c>
      <c r="AT545" s="71">
        <v>0</v>
      </c>
      <c r="AU545" s="71">
        <v>1</v>
      </c>
      <c r="AV545" s="71">
        <v>0</v>
      </c>
      <c r="AW545" s="71">
        <v>0</v>
      </c>
      <c r="AX545" s="71"/>
      <c r="AY545" s="72"/>
      <c r="AZ545" s="71">
        <v>10467.6</v>
      </c>
      <c r="BA545" s="71">
        <v>5973.5</v>
      </c>
      <c r="BB545" s="71">
        <v>0</v>
      </c>
      <c r="BC545" s="71">
        <v>55</v>
      </c>
      <c r="BD545" s="71">
        <v>0</v>
      </c>
      <c r="BE545" s="71">
        <v>0</v>
      </c>
      <c r="BF545" s="71"/>
      <c r="BG545" s="72"/>
      <c r="BH545" s="71">
        <v>0</v>
      </c>
      <c r="BI545" s="71">
        <v>0</v>
      </c>
      <c r="BJ545" s="71">
        <v>4.9450000000000003</v>
      </c>
      <c r="BK545" s="71">
        <v>0</v>
      </c>
      <c r="BL545" s="71">
        <v>34.626000000000005</v>
      </c>
      <c r="BM545" s="71">
        <v>0</v>
      </c>
      <c r="BN545" s="72"/>
      <c r="BO545" s="71">
        <v>0</v>
      </c>
      <c r="BP545" s="71">
        <v>0</v>
      </c>
      <c r="BQ545" s="71">
        <v>1</v>
      </c>
      <c r="BR545" s="71">
        <v>0</v>
      </c>
      <c r="BS545" s="71">
        <v>6</v>
      </c>
      <c r="BT545" s="71">
        <v>0</v>
      </c>
      <c r="BU545"/>
      <c r="BV545" s="70">
        <v>39.570999999999998</v>
      </c>
      <c r="BW545" s="70">
        <v>0</v>
      </c>
      <c r="BX545" s="70">
        <v>0</v>
      </c>
      <c r="BY545" s="70">
        <v>0</v>
      </c>
      <c r="BZ545" s="70">
        <v>0</v>
      </c>
      <c r="CA545" s="70">
        <v>0</v>
      </c>
      <c r="CB545" s="70">
        <v>0</v>
      </c>
      <c r="CC545" s="70">
        <v>0</v>
      </c>
      <c r="CD545" s="70">
        <v>0</v>
      </c>
    </row>
    <row r="546" spans="1:82">
      <c r="A546" s="70" t="s">
        <v>2269</v>
      </c>
      <c r="B546" s="70">
        <v>489</v>
      </c>
      <c r="C546" s="70">
        <v>13</v>
      </c>
      <c r="D546" s="70">
        <v>29</v>
      </c>
      <c r="E546" s="70">
        <v>2016</v>
      </c>
      <c r="F546" s="70" t="s">
        <v>155</v>
      </c>
      <c r="G546" s="70" t="s">
        <v>2256</v>
      </c>
      <c r="H546" s="70" t="s">
        <v>2257</v>
      </c>
      <c r="I546" s="148"/>
      <c r="J546" s="71">
        <v>29.838618058802691</v>
      </c>
      <c r="K546" s="71">
        <v>2.3230511034194654</v>
      </c>
      <c r="L546" s="71">
        <v>1.2258142348764023</v>
      </c>
      <c r="M546" s="71">
        <v>117.30264780572082</v>
      </c>
      <c r="N546" s="71">
        <v>182.02987719629348</v>
      </c>
      <c r="O546" s="71">
        <v>82.992938223274948</v>
      </c>
      <c r="P546" s="71">
        <v>28.987135058606246</v>
      </c>
      <c r="Q546" s="71">
        <v>8.5411779679191877</v>
      </c>
      <c r="R546" s="71">
        <v>0</v>
      </c>
      <c r="S546" s="71">
        <v>11.121145464000001</v>
      </c>
      <c r="T546" s="72"/>
      <c r="U546" s="71">
        <v>6754400.9999999991</v>
      </c>
      <c r="V546" s="71">
        <v>1056</v>
      </c>
      <c r="W546" s="71">
        <v>25</v>
      </c>
      <c r="X546" s="71">
        <v>25327</v>
      </c>
      <c r="Y546" s="71">
        <v>49554</v>
      </c>
      <c r="Z546" s="71">
        <v>48811</v>
      </c>
      <c r="AA546" s="71">
        <v>5966</v>
      </c>
      <c r="AB546" s="71">
        <v>120925</v>
      </c>
      <c r="AC546" s="71">
        <v>0</v>
      </c>
      <c r="AD546" s="71">
        <v>11.121145464</v>
      </c>
      <c r="AE546" s="72"/>
      <c r="AF546" s="71">
        <v>41523663.930936359</v>
      </c>
      <c r="AG546" s="71">
        <v>1652221.3313609641</v>
      </c>
      <c r="AH546" s="71">
        <v>204152.36629225171</v>
      </c>
      <c r="AI546" s="71">
        <v>173574258.6915715</v>
      </c>
      <c r="AJ546" s="71">
        <v>267398140.3244991</v>
      </c>
      <c r="AK546" s="71">
        <v>0</v>
      </c>
      <c r="AL546" s="71">
        <v>0</v>
      </c>
      <c r="AM546" s="71">
        <v>16585139.011766721</v>
      </c>
      <c r="AN546" s="71">
        <v>0</v>
      </c>
      <c r="AO546" s="71">
        <v>0</v>
      </c>
      <c r="AP546" s="71">
        <v>500937575.65642691</v>
      </c>
      <c r="AQ546" s="72"/>
      <c r="AR546" s="71">
        <v>2878</v>
      </c>
      <c r="AS546" s="71">
        <v>220</v>
      </c>
      <c r="AT546" s="71">
        <v>0</v>
      </c>
      <c r="AU546" s="71">
        <v>1</v>
      </c>
      <c r="AV546" s="71">
        <v>0</v>
      </c>
      <c r="AW546" s="71">
        <v>0</v>
      </c>
      <c r="AX546" s="71"/>
      <c r="AY546" s="72"/>
      <c r="AZ546" s="71">
        <v>11206.2</v>
      </c>
      <c r="BA546" s="71">
        <v>7211.2000000000007</v>
      </c>
      <c r="BB546" s="71">
        <v>0</v>
      </c>
      <c r="BC546" s="71">
        <v>55</v>
      </c>
      <c r="BD546" s="71">
        <v>0</v>
      </c>
      <c r="BE546" s="71">
        <v>0</v>
      </c>
      <c r="BF546" s="71"/>
      <c r="BG546" s="72"/>
      <c r="BH546" s="71">
        <v>0</v>
      </c>
      <c r="BI546" s="71">
        <v>0</v>
      </c>
      <c r="BJ546" s="71">
        <v>9.4450000000000003</v>
      </c>
      <c r="BK546" s="71">
        <v>0</v>
      </c>
      <c r="BL546" s="71">
        <v>33.443999999999996</v>
      </c>
      <c r="BM546" s="71">
        <v>0</v>
      </c>
      <c r="BN546" s="72"/>
      <c r="BO546" s="71">
        <v>0</v>
      </c>
      <c r="BP546" s="71">
        <v>0</v>
      </c>
      <c r="BQ546" s="71">
        <v>2</v>
      </c>
      <c r="BR546" s="71">
        <v>0</v>
      </c>
      <c r="BS546" s="71">
        <v>6</v>
      </c>
      <c r="BT546" s="71">
        <v>0</v>
      </c>
      <c r="BU546"/>
      <c r="BV546" s="70">
        <v>42.889000000000003</v>
      </c>
      <c r="BW546" s="70">
        <v>0</v>
      </c>
      <c r="BX546" s="70">
        <v>0</v>
      </c>
      <c r="BY546" s="70">
        <v>0</v>
      </c>
      <c r="BZ546" s="70">
        <v>0</v>
      </c>
      <c r="CA546" s="70">
        <v>0</v>
      </c>
      <c r="CB546" s="70">
        <v>0</v>
      </c>
      <c r="CC546" s="70">
        <v>0</v>
      </c>
      <c r="CD546" s="70">
        <v>0</v>
      </c>
    </row>
    <row r="547" spans="1:82">
      <c r="A547" s="70" t="s">
        <v>2270</v>
      </c>
      <c r="B547" s="70">
        <v>490</v>
      </c>
      <c r="C547" s="70">
        <v>14</v>
      </c>
      <c r="D547" s="70">
        <v>29</v>
      </c>
      <c r="E547" s="70">
        <v>2017</v>
      </c>
      <c r="F547" s="70" t="s">
        <v>156</v>
      </c>
      <c r="G547" s="70" t="s">
        <v>2256</v>
      </c>
      <c r="H547" s="70" t="s">
        <v>2257</v>
      </c>
      <c r="I547" s="148"/>
      <c r="J547" s="71">
        <v>24.357792929564937</v>
      </c>
      <c r="K547" s="71">
        <v>2.2899036698746462</v>
      </c>
      <c r="L547" s="71">
        <v>1.0497536794245579</v>
      </c>
      <c r="M547" s="71">
        <v>105.5701843936194</v>
      </c>
      <c r="N547" s="71">
        <v>160.03860955987139</v>
      </c>
      <c r="O547" s="71">
        <v>81.889573271169283</v>
      </c>
      <c r="P547" s="71">
        <v>28.885586951256958</v>
      </c>
      <c r="Q547" s="71">
        <v>8.2370376105324699</v>
      </c>
      <c r="R547" s="71">
        <v>0</v>
      </c>
      <c r="S547" s="71">
        <v>11.539318201586001</v>
      </c>
      <c r="T547" s="72"/>
      <c r="U547" s="71">
        <v>7033534</v>
      </c>
      <c r="V547" s="71">
        <v>1056</v>
      </c>
      <c r="W547" s="71">
        <v>25</v>
      </c>
      <c r="X547" s="71">
        <v>25327</v>
      </c>
      <c r="Y547" s="71">
        <v>49949</v>
      </c>
      <c r="Z547" s="71">
        <v>48961</v>
      </c>
      <c r="AA547" s="71">
        <v>5983</v>
      </c>
      <c r="AB547" s="71">
        <v>120596</v>
      </c>
      <c r="AC547" s="71">
        <v>0</v>
      </c>
      <c r="AD547" s="71">
        <v>11.539318201585999</v>
      </c>
      <c r="AE547" s="72"/>
      <c r="AF547" s="71">
        <v>37821059.524759904</v>
      </c>
      <c r="AG547" s="71">
        <v>1699771.6606841381</v>
      </c>
      <c r="AH547" s="71">
        <v>235155.03810457539</v>
      </c>
      <c r="AI547" s="71">
        <v>182194516.17583761</v>
      </c>
      <c r="AJ547" s="71">
        <v>270259929.68217897</v>
      </c>
      <c r="AK547" s="71">
        <v>0</v>
      </c>
      <c r="AL547" s="71">
        <v>0</v>
      </c>
      <c r="AM547" s="71">
        <v>16565896.52282805</v>
      </c>
      <c r="AN547" s="71">
        <v>0</v>
      </c>
      <c r="AO547" s="71">
        <v>0</v>
      </c>
      <c r="AP547" s="71">
        <v>508776328.60439324</v>
      </c>
      <c r="AQ547" s="72"/>
      <c r="AR547" s="71">
        <v>3000</v>
      </c>
      <c r="AS547" s="71">
        <v>246</v>
      </c>
      <c r="AT547" s="71">
        <v>0</v>
      </c>
      <c r="AU547" s="71">
        <v>1</v>
      </c>
      <c r="AV547" s="71">
        <v>0</v>
      </c>
      <c r="AW547" s="71">
        <v>0</v>
      </c>
      <c r="AX547" s="71"/>
      <c r="AY547" s="72"/>
      <c r="AZ547" s="71">
        <v>11765.2</v>
      </c>
      <c r="BA547" s="71">
        <v>13424.1</v>
      </c>
      <c r="BB547" s="71">
        <v>0</v>
      </c>
      <c r="BC547" s="71">
        <v>55</v>
      </c>
      <c r="BD547" s="71">
        <v>0</v>
      </c>
      <c r="BE547" s="71">
        <v>0</v>
      </c>
      <c r="BF547" s="71"/>
      <c r="BG547" s="72"/>
      <c r="BH547" s="71">
        <v>0</v>
      </c>
      <c r="BI547" s="71">
        <v>0</v>
      </c>
      <c r="BJ547" s="71">
        <v>9.1460000000000008</v>
      </c>
      <c r="BK547" s="71">
        <v>0</v>
      </c>
      <c r="BL547" s="71">
        <v>34.920999999999999</v>
      </c>
      <c r="BM547" s="71">
        <v>0</v>
      </c>
      <c r="BN547" s="72"/>
      <c r="BO547" s="71">
        <v>0</v>
      </c>
      <c r="BP547" s="71">
        <v>0</v>
      </c>
      <c r="BQ547" s="71">
        <v>2</v>
      </c>
      <c r="BR547" s="71">
        <v>0</v>
      </c>
      <c r="BS547" s="71">
        <v>6</v>
      </c>
      <c r="BT547" s="71">
        <v>0</v>
      </c>
      <c r="BU547"/>
      <c r="BV547" s="70">
        <v>44.067</v>
      </c>
      <c r="BW547" s="70">
        <v>0</v>
      </c>
      <c r="BX547" s="70">
        <v>0</v>
      </c>
      <c r="BY547" s="70">
        <v>0</v>
      </c>
      <c r="BZ547" s="70">
        <v>0</v>
      </c>
      <c r="CA547" s="70">
        <v>0</v>
      </c>
      <c r="CB547" s="70">
        <v>0</v>
      </c>
      <c r="CC547" s="70">
        <v>0</v>
      </c>
      <c r="CD547" s="70">
        <v>0</v>
      </c>
    </row>
    <row r="548" spans="1:82">
      <c r="A548" s="70" t="s">
        <v>2271</v>
      </c>
      <c r="B548" s="70">
        <v>491</v>
      </c>
      <c r="C548" s="70">
        <v>15</v>
      </c>
      <c r="D548" s="70">
        <v>29</v>
      </c>
      <c r="E548" s="70">
        <v>2018</v>
      </c>
      <c r="F548" s="70" t="s">
        <v>183</v>
      </c>
      <c r="G548" s="70" t="s">
        <v>2256</v>
      </c>
      <c r="H548" s="70" t="s">
        <v>2257</v>
      </c>
      <c r="I548" s="148"/>
      <c r="J548" s="71">
        <v>22.971200666828995</v>
      </c>
      <c r="K548" s="71">
        <v>2.0432399815297826</v>
      </c>
      <c r="L548" s="71">
        <v>0.9296761141376767</v>
      </c>
      <c r="M548" s="71">
        <v>93.491481237461628</v>
      </c>
      <c r="N548" s="71">
        <v>123.95112731484539</v>
      </c>
      <c r="O548" s="71">
        <v>80.451155441302845</v>
      </c>
      <c r="P548" s="71">
        <v>28.808367909960552</v>
      </c>
      <c r="Q548" s="71">
        <v>7.6140662756300896</v>
      </c>
      <c r="R548" s="71">
        <v>0</v>
      </c>
      <c r="S548" s="71">
        <v>12.646138532654801</v>
      </c>
      <c r="T548" s="72"/>
      <c r="U548" s="71">
        <v>7703837</v>
      </c>
      <c r="V548" s="71">
        <v>1056</v>
      </c>
      <c r="W548" s="71">
        <v>25</v>
      </c>
      <c r="X548" s="71">
        <v>25327</v>
      </c>
      <c r="Y548" s="71">
        <v>50130</v>
      </c>
      <c r="Z548" s="71">
        <v>49022</v>
      </c>
      <c r="AA548" s="71">
        <v>6027</v>
      </c>
      <c r="AB548" s="71">
        <v>120132</v>
      </c>
      <c r="AC548" s="71">
        <v>0</v>
      </c>
      <c r="AD548" s="71">
        <v>12.646138532654801</v>
      </c>
      <c r="AE548" s="72"/>
      <c r="AF548" s="71">
        <v>40367755.927192032</v>
      </c>
      <c r="AG548" s="71">
        <v>1492624.5341402569</v>
      </c>
      <c r="AH548" s="71">
        <v>219797.3667509048</v>
      </c>
      <c r="AI548" s="71">
        <v>179069909.1479705</v>
      </c>
      <c r="AJ548" s="71">
        <v>234132528.5619086</v>
      </c>
      <c r="AK548" s="71">
        <v>0</v>
      </c>
      <c r="AL548" s="71">
        <v>0</v>
      </c>
      <c r="AM548" s="71">
        <v>16536303.232011801</v>
      </c>
      <c r="AN548" s="71">
        <v>0</v>
      </c>
      <c r="AO548" s="71">
        <v>0</v>
      </c>
      <c r="AP548" s="71">
        <v>471818918.76997411</v>
      </c>
      <c r="AQ548" s="72"/>
      <c r="AR548" s="71">
        <v>3133</v>
      </c>
      <c r="AS548" s="71">
        <v>268</v>
      </c>
      <c r="AT548" s="71">
        <v>0</v>
      </c>
      <c r="AU548" s="71">
        <v>1</v>
      </c>
      <c r="AV548" s="71">
        <v>0</v>
      </c>
      <c r="AW548" s="71">
        <v>0</v>
      </c>
      <c r="AX548" s="71"/>
      <c r="AY548" s="72"/>
      <c r="AZ548" s="71">
        <v>12419.299999999996</v>
      </c>
      <c r="BA548" s="71">
        <v>13866.1</v>
      </c>
      <c r="BB548" s="71">
        <v>0</v>
      </c>
      <c r="BC548" s="71">
        <v>55</v>
      </c>
      <c r="BD548" s="71">
        <v>0</v>
      </c>
      <c r="BE548" s="71">
        <v>0</v>
      </c>
      <c r="BF548" s="71"/>
      <c r="BG548" s="72"/>
      <c r="BH548" s="71">
        <v>0</v>
      </c>
      <c r="BI548" s="71">
        <v>0</v>
      </c>
      <c r="BJ548" s="71">
        <v>8.5939999999999994</v>
      </c>
      <c r="BK548" s="71">
        <v>0</v>
      </c>
      <c r="BL548" s="71">
        <v>31.352999999999998</v>
      </c>
      <c r="BM548" s="71">
        <v>0</v>
      </c>
      <c r="BN548" s="72"/>
      <c r="BO548" s="71">
        <v>0</v>
      </c>
      <c r="BP548" s="71">
        <v>0</v>
      </c>
      <c r="BQ548" s="71">
        <v>2</v>
      </c>
      <c r="BR548" s="71">
        <v>0</v>
      </c>
      <c r="BS548" s="71">
        <v>6</v>
      </c>
      <c r="BT548" s="71">
        <v>0</v>
      </c>
      <c r="BU548"/>
      <c r="BV548" s="70">
        <v>39.947000000000003</v>
      </c>
      <c r="BW548" s="70">
        <v>0</v>
      </c>
      <c r="BX548" s="70">
        <v>0</v>
      </c>
      <c r="BY548" s="70">
        <v>0</v>
      </c>
      <c r="BZ548" s="70">
        <v>0</v>
      </c>
      <c r="CA548" s="70">
        <v>0</v>
      </c>
      <c r="CB548" s="70">
        <v>0</v>
      </c>
      <c r="CC548" s="70">
        <v>0</v>
      </c>
      <c r="CD548" s="70">
        <v>0</v>
      </c>
    </row>
    <row r="549" spans="1:82">
      <c r="A549" s="70" t="s">
        <v>2272</v>
      </c>
      <c r="B549" s="70">
        <v>492</v>
      </c>
      <c r="C549" s="70">
        <v>16</v>
      </c>
      <c r="D549" s="70">
        <v>29</v>
      </c>
      <c r="E549" s="70">
        <v>2019</v>
      </c>
      <c r="F549" s="70" t="s">
        <v>158</v>
      </c>
      <c r="G549" s="70" t="s">
        <v>2256</v>
      </c>
      <c r="H549" s="70" t="s">
        <v>2257</v>
      </c>
      <c r="I549" s="148"/>
      <c r="J549" s="71">
        <v>20.852994135051276</v>
      </c>
      <c r="K549" s="71">
        <v>1.8961193873678719</v>
      </c>
      <c r="L549" s="71">
        <v>0.93740904292532423</v>
      </c>
      <c r="M549" s="71">
        <v>83.318990123180143</v>
      </c>
      <c r="N549" s="71">
        <v>131.49128567239208</v>
      </c>
      <c r="O549" s="71">
        <v>78.239228184146555</v>
      </c>
      <c r="P549" s="71">
        <v>29.271239331373494</v>
      </c>
      <c r="Q549" s="71">
        <v>7.3733221617726903</v>
      </c>
      <c r="R549" s="71">
        <v>0</v>
      </c>
      <c r="S549" s="71">
        <v>11.710171570143203</v>
      </c>
      <c r="T549" s="72"/>
      <c r="U549" s="71">
        <v>7353137</v>
      </c>
      <c r="V549" s="71">
        <v>1056</v>
      </c>
      <c r="W549" s="71">
        <v>25</v>
      </c>
      <c r="X549" s="71">
        <v>25327</v>
      </c>
      <c r="Y549" s="71">
        <v>50458</v>
      </c>
      <c r="Z549" s="71">
        <v>48983</v>
      </c>
      <c r="AA549" s="71">
        <v>6078</v>
      </c>
      <c r="AB549" s="71">
        <v>119483</v>
      </c>
      <c r="AC549" s="71">
        <v>0</v>
      </c>
      <c r="AD549" s="71">
        <v>11.710171570143199</v>
      </c>
      <c r="AE549" s="72"/>
      <c r="AF549" s="71">
        <v>38504757.628176562</v>
      </c>
      <c r="AG549" s="71">
        <v>1456311.4129863121</v>
      </c>
      <c r="AH549" s="71">
        <v>235906.7367743098</v>
      </c>
      <c r="AI549" s="71">
        <v>166579093.0353047</v>
      </c>
      <c r="AJ549" s="71">
        <v>259776667.27630559</v>
      </c>
      <c r="AK549" s="71">
        <v>0</v>
      </c>
      <c r="AL549" s="71">
        <v>0</v>
      </c>
      <c r="AM549" s="71">
        <v>16272685.132457571</v>
      </c>
      <c r="AN549" s="71">
        <v>0</v>
      </c>
      <c r="AO549" s="71">
        <v>0</v>
      </c>
      <c r="AP549" s="71">
        <v>482825421.22200501</v>
      </c>
      <c r="AQ549" s="72"/>
      <c r="AR549" s="71">
        <v>3239</v>
      </c>
      <c r="AS549" s="71">
        <v>289</v>
      </c>
      <c r="AT549" s="71">
        <v>0</v>
      </c>
      <c r="AU549" s="71">
        <v>1</v>
      </c>
      <c r="AV549" s="71">
        <v>0</v>
      </c>
      <c r="AW549" s="71">
        <v>0</v>
      </c>
      <c r="AX549" s="71"/>
      <c r="AY549" s="72"/>
      <c r="AZ549" s="71">
        <v>12946.3</v>
      </c>
      <c r="BA549" s="71">
        <v>14133.4</v>
      </c>
      <c r="BB549" s="71">
        <v>0</v>
      </c>
      <c r="BC549" s="71">
        <v>55</v>
      </c>
      <c r="BD549" s="71">
        <v>0</v>
      </c>
      <c r="BE549" s="71">
        <v>0</v>
      </c>
      <c r="BF549" s="71"/>
      <c r="BG549" s="72"/>
      <c r="BH549" s="71">
        <v>0</v>
      </c>
      <c r="BI549" s="71">
        <v>0</v>
      </c>
      <c r="BJ549" s="71">
        <v>7.569</v>
      </c>
      <c r="BK549" s="71">
        <v>0</v>
      </c>
      <c r="BL549" s="71">
        <v>24.303999999999998</v>
      </c>
      <c r="BM549" s="71">
        <v>0</v>
      </c>
      <c r="BN549" s="72"/>
      <c r="BO549" s="71">
        <v>0</v>
      </c>
      <c r="BP549" s="71">
        <v>0</v>
      </c>
      <c r="BQ549" s="71">
        <v>2</v>
      </c>
      <c r="BR549" s="71">
        <v>0</v>
      </c>
      <c r="BS549" s="71">
        <v>5</v>
      </c>
      <c r="BT549" s="71">
        <v>0</v>
      </c>
      <c r="BU549"/>
      <c r="BV549" s="70">
        <v>31.873000000000001</v>
      </c>
      <c r="BW549" s="70">
        <v>0</v>
      </c>
      <c r="BX549" s="70">
        <v>0</v>
      </c>
      <c r="BY549" s="70">
        <v>0</v>
      </c>
      <c r="BZ549" s="70">
        <v>0</v>
      </c>
      <c r="CA549" s="70">
        <v>0</v>
      </c>
      <c r="CB549" s="70">
        <v>0</v>
      </c>
      <c r="CC549" s="70">
        <v>0</v>
      </c>
      <c r="CD549" s="70">
        <v>0</v>
      </c>
    </row>
    <row r="550" spans="1:82">
      <c r="A550" s="70" t="s">
        <v>2273</v>
      </c>
      <c r="B550" s="70">
        <v>493</v>
      </c>
      <c r="C550" s="70">
        <v>17</v>
      </c>
      <c r="D550" s="70">
        <v>29</v>
      </c>
      <c r="E550" s="70">
        <v>2020</v>
      </c>
      <c r="F550" s="70" t="s">
        <v>159</v>
      </c>
      <c r="G550" s="70" t="s">
        <v>2256</v>
      </c>
      <c r="H550" s="70" t="s">
        <v>2257</v>
      </c>
      <c r="I550" s="148"/>
      <c r="J550" s="71">
        <v>24.151722356975871</v>
      </c>
      <c r="K550" s="71">
        <v>2.3931968969589685</v>
      </c>
      <c r="L550" s="71">
        <v>0.38705280739179176</v>
      </c>
      <c r="M550" s="71">
        <v>79.022370681240545</v>
      </c>
      <c r="N550" s="71">
        <v>120.19147480775736</v>
      </c>
      <c r="O550" s="71">
        <v>68.863498923879689</v>
      </c>
      <c r="P550" s="71">
        <v>27.928834730509202</v>
      </c>
      <c r="Q550" s="71">
        <v>7.0113733837059602</v>
      </c>
      <c r="R550" s="71">
        <v>0</v>
      </c>
      <c r="S550" s="71">
        <v>11.388168058352001</v>
      </c>
      <c r="T550" s="72"/>
      <c r="U550" s="71">
        <v>6651719</v>
      </c>
      <c r="V550" s="71">
        <v>1146</v>
      </c>
      <c r="W550" s="71">
        <v>15</v>
      </c>
      <c r="X550" s="71">
        <v>27046</v>
      </c>
      <c r="Y550" s="71">
        <v>50760</v>
      </c>
      <c r="Z550" s="71">
        <v>49208</v>
      </c>
      <c r="AA550" s="71">
        <v>6164</v>
      </c>
      <c r="AB550" s="71">
        <v>118916</v>
      </c>
      <c r="AC550" s="71">
        <v>0</v>
      </c>
      <c r="AD550" s="71">
        <v>11.388168058352001</v>
      </c>
      <c r="AE550" s="72"/>
      <c r="AF550" s="71">
        <v>41391241.462211281</v>
      </c>
      <c r="AG550" s="71">
        <v>1689630.8069605583</v>
      </c>
      <c r="AH550" s="71">
        <v>107544.27032051518</v>
      </c>
      <c r="AI550" s="71">
        <v>152339039.24757731</v>
      </c>
      <c r="AJ550" s="71">
        <v>229767994.08820981</v>
      </c>
      <c r="AK550" s="71"/>
      <c r="AL550" s="71"/>
      <c r="AM550" s="71">
        <v>15519859.184316002</v>
      </c>
      <c r="AN550" s="71"/>
      <c r="AO550" s="71"/>
      <c r="AP550" s="71">
        <v>440815309.05959547</v>
      </c>
      <c r="AQ550" s="72"/>
      <c r="AR550" s="71">
        <v>3394</v>
      </c>
      <c r="AS550" s="71">
        <v>302</v>
      </c>
      <c r="AT550" s="71">
        <v>0</v>
      </c>
      <c r="AU550" s="71">
        <v>1</v>
      </c>
      <c r="AV550" s="71">
        <v>0</v>
      </c>
      <c r="AW550" s="71">
        <v>0</v>
      </c>
      <c r="AX550" s="71"/>
      <c r="AY550" s="72"/>
      <c r="AZ550" s="71">
        <v>13833.89999999998</v>
      </c>
      <c r="BA550" s="71">
        <v>15044.9</v>
      </c>
      <c r="BB550" s="71">
        <v>0</v>
      </c>
      <c r="BC550" s="71">
        <v>55</v>
      </c>
      <c r="BD550" s="71">
        <v>0</v>
      </c>
      <c r="BE550" s="71">
        <v>0</v>
      </c>
      <c r="BF550" s="71"/>
      <c r="BG550" s="72"/>
      <c r="BH550" s="71">
        <v>0</v>
      </c>
      <c r="BI550" s="71">
        <v>0</v>
      </c>
      <c r="BJ550" s="71">
        <v>7.5880000000000001</v>
      </c>
      <c r="BK550" s="71">
        <v>0</v>
      </c>
      <c r="BL550" s="71">
        <v>23.211000000000002</v>
      </c>
      <c r="BM550" s="71">
        <v>0</v>
      </c>
      <c r="BN550" s="72"/>
      <c r="BO550" s="71">
        <v>0</v>
      </c>
      <c r="BP550" s="71">
        <v>0</v>
      </c>
      <c r="BQ550" s="71">
        <v>2</v>
      </c>
      <c r="BR550" s="71">
        <v>0</v>
      </c>
      <c r="BS550" s="71">
        <v>5</v>
      </c>
      <c r="BT550" s="71">
        <v>0</v>
      </c>
      <c r="BU550"/>
      <c r="BV550" s="70">
        <v>30.798999999999999</v>
      </c>
      <c r="BW550" s="70">
        <v>0</v>
      </c>
      <c r="BX550" s="70">
        <v>0</v>
      </c>
      <c r="BY550" s="70">
        <v>0</v>
      </c>
      <c r="BZ550" s="70">
        <v>0</v>
      </c>
      <c r="CA550" s="70">
        <v>0</v>
      </c>
      <c r="CB550" s="70">
        <v>0</v>
      </c>
      <c r="CC550" s="70">
        <v>0</v>
      </c>
      <c r="CD550" s="70">
        <v>0</v>
      </c>
    </row>
    <row r="551" spans="1:82">
      <c r="A551" s="70" t="s">
        <v>2274</v>
      </c>
      <c r="B551" s="70">
        <v>493</v>
      </c>
      <c r="C551" s="70">
        <v>18</v>
      </c>
      <c r="D551" s="70">
        <v>29</v>
      </c>
      <c r="E551" s="70">
        <v>2021</v>
      </c>
      <c r="F551" s="70" t="s">
        <v>160</v>
      </c>
      <c r="G551" s="70" t="s">
        <v>2256</v>
      </c>
      <c r="H551" s="70" t="s">
        <v>2257</v>
      </c>
      <c r="I551" s="148"/>
      <c r="J551" s="71">
        <v>19.890056533070201</v>
      </c>
      <c r="K551" s="71">
        <v>2.5107667821426389</v>
      </c>
      <c r="L551" s="71">
        <v>0.4322701249721056</v>
      </c>
      <c r="M551" s="71">
        <v>79.663978210686821</v>
      </c>
      <c r="N551" s="71">
        <v>121.00490625125531</v>
      </c>
      <c r="O551" s="71">
        <v>67.008106666643528</v>
      </c>
      <c r="P551" s="71">
        <v>28.943733077240477</v>
      </c>
      <c r="Q551" s="71">
        <v>6.9179964199852098</v>
      </c>
      <c r="R551" s="71">
        <v>0</v>
      </c>
      <c r="S551" s="71">
        <v>11.86852704428</v>
      </c>
      <c r="T551" s="72"/>
      <c r="U551" s="71">
        <v>7200531</v>
      </c>
      <c r="V551" s="71">
        <v>1146</v>
      </c>
      <c r="W551" s="71">
        <v>15</v>
      </c>
      <c r="X551" s="71">
        <v>27046</v>
      </c>
      <c r="Y551" s="71">
        <v>51146</v>
      </c>
      <c r="Z551" s="71">
        <v>49302</v>
      </c>
      <c r="AA551" s="71">
        <v>6229</v>
      </c>
      <c r="AB551" s="71">
        <v>118485</v>
      </c>
      <c r="AC551" s="71">
        <v>0</v>
      </c>
      <c r="AD551" s="71">
        <v>11.86852704428</v>
      </c>
      <c r="AE551" s="72"/>
      <c r="AF551" s="71">
        <v>41801088.431915402</v>
      </c>
      <c r="AG551" s="71">
        <v>1838376.0767843502</v>
      </c>
      <c r="AH551" s="71">
        <v>115990.97350123688</v>
      </c>
      <c r="AI551" s="71">
        <v>176555844.62518191</v>
      </c>
      <c r="AJ551" s="71">
        <v>246202145.07183129</v>
      </c>
      <c r="AK551" s="71">
        <v>0</v>
      </c>
      <c r="AL551" s="71">
        <v>0</v>
      </c>
      <c r="AM551" s="71">
        <v>15552801.746907528</v>
      </c>
      <c r="AN551" s="71">
        <v>0</v>
      </c>
      <c r="AO551" s="71">
        <v>0</v>
      </c>
      <c r="AP551" s="71">
        <v>482066246.92612171</v>
      </c>
      <c r="AQ551" s="72"/>
      <c r="AR551" s="71">
        <v>3569</v>
      </c>
      <c r="AS551" s="71">
        <v>302</v>
      </c>
      <c r="AT551" s="71">
        <v>0</v>
      </c>
      <c r="AU551" s="71">
        <v>1</v>
      </c>
      <c r="AV551" s="71">
        <v>0</v>
      </c>
      <c r="AW551" s="71">
        <v>0</v>
      </c>
      <c r="AX551" s="71"/>
      <c r="AY551" s="72"/>
      <c r="AZ551" s="71">
        <v>14829.899999999971</v>
      </c>
      <c r="BA551" s="71">
        <v>15044.9</v>
      </c>
      <c r="BB551" s="71">
        <v>0</v>
      </c>
      <c r="BC551" s="71">
        <v>55</v>
      </c>
      <c r="BD551" s="71">
        <v>0</v>
      </c>
      <c r="BE551" s="71">
        <v>0</v>
      </c>
      <c r="BF551" s="71"/>
      <c r="BG551" s="72"/>
      <c r="BH551" s="71">
        <v>0</v>
      </c>
      <c r="BI551" s="71">
        <v>0</v>
      </c>
      <c r="BJ551" s="71">
        <v>8.1120000000000001</v>
      </c>
      <c r="BK551" s="71">
        <v>0</v>
      </c>
      <c r="BL551" s="71">
        <v>21.954999999999998</v>
      </c>
      <c r="BM551" s="71">
        <v>0</v>
      </c>
      <c r="BN551" s="72"/>
      <c r="BO551" s="71">
        <v>0</v>
      </c>
      <c r="BP551" s="71">
        <v>0</v>
      </c>
      <c r="BQ551" s="71">
        <v>2</v>
      </c>
      <c r="BR551" s="71">
        <v>0</v>
      </c>
      <c r="BS551" s="71">
        <v>5</v>
      </c>
      <c r="BT551" s="71">
        <v>0</v>
      </c>
      <c r="BU551"/>
      <c r="BV551" s="70">
        <v>30.067</v>
      </c>
      <c r="BW551" s="70">
        <v>0</v>
      </c>
      <c r="BX551" s="70">
        <v>0</v>
      </c>
      <c r="BY551" s="70">
        <v>0</v>
      </c>
      <c r="BZ551" s="70">
        <v>0</v>
      </c>
      <c r="CA551" s="70">
        <v>0</v>
      </c>
      <c r="CB551" s="70">
        <v>0</v>
      </c>
      <c r="CC551" s="70">
        <v>0</v>
      </c>
      <c r="CD551" s="70">
        <v>0</v>
      </c>
    </row>
    <row r="552" spans="1:82">
      <c r="A552" s="70" t="s">
        <v>2275</v>
      </c>
      <c r="B552" s="70">
        <v>493</v>
      </c>
      <c r="C552" s="70">
        <v>19</v>
      </c>
      <c r="D552" s="70">
        <v>29</v>
      </c>
      <c r="E552" s="70">
        <v>2022</v>
      </c>
      <c r="F552" s="70" t="s">
        <v>161</v>
      </c>
      <c r="G552" s="70" t="s">
        <v>2256</v>
      </c>
      <c r="H552" s="70" t="s">
        <v>2257</v>
      </c>
      <c r="I552" s="148"/>
      <c r="J552" s="71">
        <v>23.48431604015553</v>
      </c>
      <c r="K552" s="71">
        <v>2.2598439262375964</v>
      </c>
      <c r="L552" s="71">
        <v>0.36800944803651842</v>
      </c>
      <c r="M552" s="71">
        <v>91.446052537483709</v>
      </c>
      <c r="N552" s="71">
        <v>130.80937199945464</v>
      </c>
      <c r="O552" s="71">
        <v>70.873024228880865</v>
      </c>
      <c r="P552" s="71">
        <v>28.902736045618663</v>
      </c>
      <c r="Q552" s="71">
        <v>6.943462444340561</v>
      </c>
      <c r="R552" s="71">
        <v>0</v>
      </c>
      <c r="S552" s="71">
        <v>12.417508995</v>
      </c>
      <c r="T552" s="72"/>
      <c r="U552" s="71">
        <v>7839593</v>
      </c>
      <c r="V552" s="71">
        <v>1146</v>
      </c>
      <c r="W552" s="71">
        <v>15</v>
      </c>
      <c r="X552" s="71">
        <v>27046</v>
      </c>
      <c r="Y552" s="71">
        <v>51416</v>
      </c>
      <c r="Z552" s="71">
        <v>49544</v>
      </c>
      <c r="AA552" s="71">
        <v>6315</v>
      </c>
      <c r="AB552" s="71">
        <v>117946</v>
      </c>
      <c r="AC552" s="71">
        <v>0</v>
      </c>
      <c r="AD552" s="71">
        <v>12.417508995</v>
      </c>
      <c r="AE552" s="72"/>
      <c r="AF552" s="71">
        <v>39999080.400670595</v>
      </c>
      <c r="AG552" s="71">
        <v>1774485.5102181719</v>
      </c>
      <c r="AH552" s="71">
        <v>113726.08284926103</v>
      </c>
      <c r="AI552" s="71">
        <v>175413760.48880863</v>
      </c>
      <c r="AJ552" s="71">
        <v>253463447.31830779</v>
      </c>
      <c r="AK552" s="71">
        <v>0</v>
      </c>
      <c r="AL552" s="71">
        <v>0</v>
      </c>
      <c r="AM552" s="71">
        <v>15230047.866141651</v>
      </c>
      <c r="AN552" s="71">
        <v>0</v>
      </c>
      <c r="AO552" s="71">
        <v>0</v>
      </c>
      <c r="AP552" s="71">
        <v>485994547.66699612</v>
      </c>
      <c r="AQ552" s="72"/>
      <c r="AR552" s="71">
        <v>3767</v>
      </c>
      <c r="AS552" s="71">
        <v>307</v>
      </c>
      <c r="AT552" s="71">
        <v>0</v>
      </c>
      <c r="AU552" s="71">
        <v>1</v>
      </c>
      <c r="AV552" s="71">
        <v>0</v>
      </c>
      <c r="AW552" s="71">
        <v>0</v>
      </c>
      <c r="AX552" s="71"/>
      <c r="AY552" s="72"/>
      <c r="AZ552" s="71">
        <v>16031.999999999982</v>
      </c>
      <c r="BA552" s="71">
        <v>15237.400000000001</v>
      </c>
      <c r="BB552" s="71">
        <v>0</v>
      </c>
      <c r="BC552" s="71">
        <v>55</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2276</v>
      </c>
      <c r="B553" s="70">
        <v>493</v>
      </c>
      <c r="C553" s="70">
        <v>20</v>
      </c>
      <c r="D553" s="70">
        <v>29</v>
      </c>
      <c r="E553" s="70">
        <v>2023</v>
      </c>
      <c r="F553" s="70" t="s">
        <v>1539</v>
      </c>
      <c r="G553" s="70" t="s">
        <v>2256</v>
      </c>
      <c r="H553" s="70" t="s">
        <v>2257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3997</v>
      </c>
      <c r="AS553" s="71">
        <v>310</v>
      </c>
      <c r="AT553" s="71">
        <v>0</v>
      </c>
      <c r="AU553" s="71">
        <v>1</v>
      </c>
      <c r="AV553" s="71">
        <v>0</v>
      </c>
      <c r="AW553" s="71">
        <v>0</v>
      </c>
      <c r="AX553" s="71"/>
      <c r="AY553" s="72"/>
      <c r="AZ553" s="71">
        <v>17289.199999999972</v>
      </c>
      <c r="BA553" s="71">
        <v>15311.100000000002</v>
      </c>
      <c r="BB553" s="71">
        <v>0</v>
      </c>
      <c r="BC553" s="71">
        <v>55</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2277</v>
      </c>
      <c r="B554" s="70">
        <v>493</v>
      </c>
      <c r="C554" s="70">
        <v>21</v>
      </c>
      <c r="D554" s="70">
        <v>29</v>
      </c>
      <c r="E554" s="70">
        <v>2024</v>
      </c>
      <c r="F554" s="70" t="s">
        <v>1558</v>
      </c>
      <c r="G554" s="70" t="s">
        <v>2256</v>
      </c>
      <c r="H554" s="70" t="s">
        <v>2257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2278</v>
      </c>
      <c r="B555" s="70">
        <v>1</v>
      </c>
      <c r="C555" s="70">
        <v>1</v>
      </c>
      <c r="D555" s="70">
        <v>1</v>
      </c>
      <c r="E555" s="70">
        <v>1990</v>
      </c>
      <c r="F555" s="70" t="s">
        <v>787</v>
      </c>
      <c r="G555" s="70" t="s">
        <v>2279</v>
      </c>
      <c r="H555" s="70" t="s">
        <v>2280</v>
      </c>
      <c r="I555" s="148" t="s">
        <v>793</v>
      </c>
      <c r="J555" s="71">
        <v>520.27246864441258</v>
      </c>
      <c r="K555" s="71">
        <v>9.0400980378454427</v>
      </c>
      <c r="L555" s="71">
        <v>3.3002876125189231</v>
      </c>
      <c r="M555" s="71">
        <v>82.579735119646045</v>
      </c>
      <c r="N555" s="71">
        <v>96.132795405145359</v>
      </c>
      <c r="O555" s="71">
        <v>84.750811927734603</v>
      </c>
      <c r="P555" s="71">
        <v>90.028835554664639</v>
      </c>
      <c r="Q555" s="71">
        <v>6.1312067077866201</v>
      </c>
      <c r="R555" s="71">
        <v>9.8627901154356223</v>
      </c>
      <c r="S555" s="71">
        <v>6.6577534439720898</v>
      </c>
      <c r="T555" s="72"/>
      <c r="U555" s="71">
        <v>44278746</v>
      </c>
      <c r="V555" s="71">
        <v>3383</v>
      </c>
      <c r="W555" s="71">
        <v>38</v>
      </c>
      <c r="X555" s="71">
        <v>31401</v>
      </c>
      <c r="Y555" s="71">
        <v>30794</v>
      </c>
      <c r="Z555" s="71">
        <v>34859</v>
      </c>
      <c r="AA555" s="71">
        <v>21860</v>
      </c>
      <c r="AB555" s="71">
        <v>99550</v>
      </c>
      <c r="AC555" s="71">
        <v>1708253</v>
      </c>
      <c r="AD555" s="71">
        <v>6.6577534439720898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2281</v>
      </c>
      <c r="B556" s="70">
        <v>2</v>
      </c>
      <c r="C556" s="70">
        <v>2</v>
      </c>
      <c r="D556" s="70">
        <v>1</v>
      </c>
      <c r="E556" s="70">
        <v>2005</v>
      </c>
      <c r="F556" s="70" t="s">
        <v>789</v>
      </c>
      <c r="G556" s="70" t="s">
        <v>2279</v>
      </c>
      <c r="H556" s="70" t="s">
        <v>2280</v>
      </c>
      <c r="I556" s="148"/>
      <c r="J556" s="71">
        <v>580.72877183794549</v>
      </c>
      <c r="K556" s="71">
        <v>7.5947086970799358</v>
      </c>
      <c r="L556" s="71">
        <v>3.9337539422906271</v>
      </c>
      <c r="M556" s="71">
        <v>153.01597352368049</v>
      </c>
      <c r="N556" s="71">
        <v>158.71513628911299</v>
      </c>
      <c r="O556" s="71">
        <v>137.75982420199131</v>
      </c>
      <c r="P556" s="71">
        <v>81.484463484186506</v>
      </c>
      <c r="Q556" s="71">
        <v>6.8011865762425296</v>
      </c>
      <c r="R556" s="71">
        <v>8.840489398706568</v>
      </c>
      <c r="S556" s="71">
        <v>31.722919403999999</v>
      </c>
      <c r="T556" s="72"/>
      <c r="U556" s="71">
        <v>59028224</v>
      </c>
      <c r="V556" s="71">
        <v>3314</v>
      </c>
      <c r="W556" s="71">
        <v>52</v>
      </c>
      <c r="X556" s="71">
        <v>30881</v>
      </c>
      <c r="Y556" s="71">
        <v>43171</v>
      </c>
      <c r="Z556" s="71">
        <v>65569</v>
      </c>
      <c r="AA556" s="71">
        <v>16204</v>
      </c>
      <c r="AB556" s="71">
        <v>115442</v>
      </c>
      <c r="AC556" s="71">
        <v>1563257.5</v>
      </c>
      <c r="AD556" s="71">
        <v>31.722919403999999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2282</v>
      </c>
      <c r="B557" s="70">
        <v>3</v>
      </c>
      <c r="C557" s="70">
        <v>3</v>
      </c>
      <c r="D557" s="70">
        <v>1</v>
      </c>
      <c r="E557" s="70">
        <v>2006</v>
      </c>
      <c r="F557" s="70" t="s">
        <v>790</v>
      </c>
      <c r="G557" s="70" t="s">
        <v>2279</v>
      </c>
      <c r="H557" s="70" t="s">
        <v>2280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2283</v>
      </c>
      <c r="B558" s="70">
        <v>4</v>
      </c>
      <c r="C558" s="70">
        <v>4</v>
      </c>
      <c r="D558" s="70">
        <v>1</v>
      </c>
      <c r="E558" s="70">
        <v>2007</v>
      </c>
      <c r="F558" s="70" t="s">
        <v>791</v>
      </c>
      <c r="G558" s="1064" t="s">
        <v>2279</v>
      </c>
      <c r="H558" s="70" t="s">
        <v>2280</v>
      </c>
      <c r="I558" s="148"/>
      <c r="J558" s="71">
        <v>647.3699475880735</v>
      </c>
      <c r="K558" s="71">
        <v>7.1067866900919743</v>
      </c>
      <c r="L558" s="71">
        <v>4.585654122701821</v>
      </c>
      <c r="M558" s="71">
        <v>174.17130264231389</v>
      </c>
      <c r="N558" s="71">
        <v>157.95358281458229</v>
      </c>
      <c r="O558" s="71">
        <v>136.208948569835</v>
      </c>
      <c r="P558" s="71">
        <v>78.849488277797775</v>
      </c>
      <c r="Q558" s="71">
        <v>7.2575458175209304</v>
      </c>
      <c r="R558" s="71">
        <v>5.4002275950096594</v>
      </c>
      <c r="S558" s="71">
        <v>9.0950013060400003</v>
      </c>
      <c r="T558" s="72"/>
      <c r="U558" s="71">
        <v>78527786</v>
      </c>
      <c r="V558" s="71">
        <v>3107</v>
      </c>
      <c r="W558" s="71">
        <v>52</v>
      </c>
      <c r="X558" s="71">
        <v>38473</v>
      </c>
      <c r="Y558" s="71">
        <v>44683</v>
      </c>
      <c r="Z558" s="71">
        <v>67395</v>
      </c>
      <c r="AA558" s="71">
        <v>15441</v>
      </c>
      <c r="AB558" s="71">
        <v>116674</v>
      </c>
      <c r="AC558" s="71">
        <v>982317.5</v>
      </c>
      <c r="AD558" s="71">
        <v>9.0950013060400003</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2284</v>
      </c>
      <c r="B559" s="70">
        <v>5</v>
      </c>
      <c r="C559" s="70">
        <v>5</v>
      </c>
      <c r="D559" s="70">
        <v>1</v>
      </c>
      <c r="E559" s="70">
        <v>2008</v>
      </c>
      <c r="F559" s="70" t="s">
        <v>792</v>
      </c>
      <c r="G559" s="1064" t="s">
        <v>2279</v>
      </c>
      <c r="H559" s="70" t="s">
        <v>2280</v>
      </c>
      <c r="I559" s="148"/>
      <c r="J559" s="71">
        <v>637.92692258270495</v>
      </c>
      <c r="K559" s="71">
        <v>5.3072351446015347</v>
      </c>
      <c r="L559" s="71">
        <v>4.0863293787050594</v>
      </c>
      <c r="M559" s="71">
        <v>173.67161489460989</v>
      </c>
      <c r="N559" s="71">
        <v>158.4367008502031</v>
      </c>
      <c r="O559" s="71">
        <v>132.72477409374821</v>
      </c>
      <c r="P559" s="71">
        <v>77.12230875796331</v>
      </c>
      <c r="Q559" s="71">
        <v>7.17780368727359</v>
      </c>
      <c r="R559" s="71">
        <v>4.2289475189274333</v>
      </c>
      <c r="S559" s="71">
        <v>8.3897310678400014</v>
      </c>
      <c r="T559" s="72"/>
      <c r="U559" s="71">
        <v>82466626</v>
      </c>
      <c r="V559" s="71">
        <v>3107</v>
      </c>
      <c r="W559" s="71">
        <v>52</v>
      </c>
      <c r="X559" s="71">
        <v>38473</v>
      </c>
      <c r="Y559" s="71">
        <v>45316</v>
      </c>
      <c r="Z559" s="71">
        <v>67976</v>
      </c>
      <c r="AA559" s="71">
        <v>15120</v>
      </c>
      <c r="AB559" s="71">
        <v>117290</v>
      </c>
      <c r="AC559" s="71">
        <v>798790</v>
      </c>
      <c r="AD559" s="71">
        <v>8.3897310678400014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2285</v>
      </c>
      <c r="B560" s="70">
        <v>6</v>
      </c>
      <c r="C560" s="70">
        <v>6</v>
      </c>
      <c r="D560" s="70">
        <v>1</v>
      </c>
      <c r="E560" s="70">
        <v>2009</v>
      </c>
      <c r="F560" s="70" t="s">
        <v>176</v>
      </c>
      <c r="G560" s="70" t="s">
        <v>2279</v>
      </c>
      <c r="H560" s="70" t="s">
        <v>2280</v>
      </c>
      <c r="I560" s="148"/>
      <c r="J560" s="71">
        <v>668.47492428004944</v>
      </c>
      <c r="K560" s="71">
        <v>5.3861956635133783</v>
      </c>
      <c r="L560" s="71">
        <v>8.140285344198583</v>
      </c>
      <c r="M560" s="71">
        <v>176.57593075878</v>
      </c>
      <c r="N560" s="71">
        <v>154.79438592233561</v>
      </c>
      <c r="O560" s="71">
        <v>135.87671876374861</v>
      </c>
      <c r="P560" s="71">
        <v>73.572909455035827</v>
      </c>
      <c r="Q560" s="71">
        <v>6.8547782876434402</v>
      </c>
      <c r="R560" s="71">
        <v>4.0536027598189932</v>
      </c>
      <c r="S560" s="71">
        <v>9.8247422665599995</v>
      </c>
      <c r="T560" s="72"/>
      <c r="U560" s="71">
        <v>67936061</v>
      </c>
      <c r="V560" s="71">
        <v>3313</v>
      </c>
      <c r="W560" s="71">
        <v>176</v>
      </c>
      <c r="X560" s="71">
        <v>41382</v>
      </c>
      <c r="Y560" s="71">
        <v>45739</v>
      </c>
      <c r="Z560" s="71">
        <v>68689</v>
      </c>
      <c r="AA560" s="71">
        <v>14808</v>
      </c>
      <c r="AB560" s="71">
        <v>117583</v>
      </c>
      <c r="AC560" s="71">
        <v>746972.25</v>
      </c>
      <c r="AD560" s="71">
        <v>9.8247422665599995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321.02699999999999</v>
      </c>
      <c r="BK560" s="71">
        <v>0</v>
      </c>
      <c r="BL560" s="71">
        <v>94.710000000000008</v>
      </c>
      <c r="BM560" s="71">
        <v>0</v>
      </c>
      <c r="BN560" s="72"/>
      <c r="BO560" s="71">
        <v>0</v>
      </c>
      <c r="BP560" s="71">
        <v>0</v>
      </c>
      <c r="BQ560" s="71">
        <v>21</v>
      </c>
      <c r="BR560" s="71">
        <v>0</v>
      </c>
      <c r="BS560" s="71">
        <v>4</v>
      </c>
      <c r="BT560" s="71">
        <v>0</v>
      </c>
      <c r="BU560"/>
      <c r="BV560" s="70">
        <v>316.37200000000001</v>
      </c>
      <c r="BW560" s="70">
        <v>28.373999999999999</v>
      </c>
      <c r="BX560" s="70">
        <v>66.593000000000004</v>
      </c>
      <c r="BY560" s="70">
        <v>0</v>
      </c>
      <c r="BZ560" s="70">
        <v>4.3979999999999997</v>
      </c>
      <c r="CA560" s="70">
        <v>0</v>
      </c>
      <c r="CB560" s="70">
        <v>0</v>
      </c>
      <c r="CC560" s="70">
        <v>0</v>
      </c>
      <c r="CD560" s="70">
        <v>0</v>
      </c>
    </row>
    <row r="561" spans="1:82">
      <c r="A561" s="70" t="s">
        <v>2286</v>
      </c>
      <c r="B561" s="70">
        <v>7</v>
      </c>
      <c r="C561" s="70">
        <v>7</v>
      </c>
      <c r="D561" s="70">
        <v>1</v>
      </c>
      <c r="E561" s="70">
        <v>2010</v>
      </c>
      <c r="F561" s="70" t="s">
        <v>177</v>
      </c>
      <c r="G561" s="70" t="s">
        <v>2279</v>
      </c>
      <c r="H561" s="70" t="s">
        <v>2280</v>
      </c>
      <c r="I561" s="148"/>
      <c r="J561" s="71">
        <v>688.27768370150852</v>
      </c>
      <c r="K561" s="71">
        <v>5.7464963002133551</v>
      </c>
      <c r="L561" s="71">
        <v>7.6789849172727473</v>
      </c>
      <c r="M561" s="71">
        <v>181.2765434690491</v>
      </c>
      <c r="N561" s="71">
        <v>170.84079156259699</v>
      </c>
      <c r="O561" s="71">
        <v>135.82122460346909</v>
      </c>
      <c r="P561" s="71">
        <v>74.560512123609485</v>
      </c>
      <c r="Q561" s="71">
        <v>7.1441372840893802</v>
      </c>
      <c r="R561" s="71">
        <v>5.2915741206386011</v>
      </c>
      <c r="S561" s="71">
        <v>10.117906195</v>
      </c>
      <c r="T561" s="72"/>
      <c r="U561" s="71">
        <v>70866074</v>
      </c>
      <c r="V561" s="71">
        <v>3313</v>
      </c>
      <c r="W561" s="71">
        <v>176</v>
      </c>
      <c r="X561" s="71">
        <v>41382</v>
      </c>
      <c r="Y561" s="71">
        <v>45982</v>
      </c>
      <c r="Z561" s="71">
        <v>68980</v>
      </c>
      <c r="AA561" s="71">
        <v>14632</v>
      </c>
      <c r="AB561" s="71">
        <v>117427</v>
      </c>
      <c r="AC561" s="71">
        <v>924060</v>
      </c>
      <c r="AD561" s="71">
        <v>10.117906195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628.09299999999996</v>
      </c>
      <c r="BK561" s="71">
        <v>0</v>
      </c>
      <c r="BL561" s="71">
        <v>97.162000000000006</v>
      </c>
      <c r="BM561" s="71">
        <v>0</v>
      </c>
      <c r="BN561" s="72"/>
      <c r="BO561" s="71">
        <v>0</v>
      </c>
      <c r="BP561" s="71">
        <v>0</v>
      </c>
      <c r="BQ561" s="71">
        <v>23</v>
      </c>
      <c r="BR561" s="71">
        <v>0</v>
      </c>
      <c r="BS561" s="71">
        <v>4</v>
      </c>
      <c r="BT561" s="71">
        <v>0</v>
      </c>
      <c r="BU561"/>
      <c r="BV561" s="70">
        <v>625.57299999999998</v>
      </c>
      <c r="BW561" s="70">
        <v>32.466000000000001</v>
      </c>
      <c r="BX561" s="70">
        <v>62.460999999999999</v>
      </c>
      <c r="BY561" s="70">
        <v>0</v>
      </c>
      <c r="BZ561" s="70">
        <v>4.7549999999999999</v>
      </c>
      <c r="CA561" s="70">
        <v>0</v>
      </c>
      <c r="CB561" s="70">
        <v>0</v>
      </c>
      <c r="CC561" s="70">
        <v>0</v>
      </c>
      <c r="CD561" s="70">
        <v>0</v>
      </c>
    </row>
    <row r="562" spans="1:82">
      <c r="A562" s="70" t="s">
        <v>2287</v>
      </c>
      <c r="B562" s="70">
        <v>8</v>
      </c>
      <c r="C562" s="70">
        <v>8</v>
      </c>
      <c r="D562" s="70">
        <v>1</v>
      </c>
      <c r="E562" s="70">
        <v>2011</v>
      </c>
      <c r="F562" s="70" t="s">
        <v>178</v>
      </c>
      <c r="G562" s="70" t="s">
        <v>2279</v>
      </c>
      <c r="H562" s="70" t="s">
        <v>2280</v>
      </c>
      <c r="I562" s="148"/>
      <c r="J562" s="71">
        <v>591.349236180871</v>
      </c>
      <c r="K562" s="71">
        <v>7.8035210830838899</v>
      </c>
      <c r="L562" s="71">
        <v>7.9738101456570902</v>
      </c>
      <c r="M562" s="71">
        <v>196.3266635481134</v>
      </c>
      <c r="N562" s="71">
        <v>173.17046543163059</v>
      </c>
      <c r="O562" s="71">
        <v>134.59828805001885</v>
      </c>
      <c r="P562" s="71">
        <v>72.069338499045585</v>
      </c>
      <c r="Q562" s="71">
        <v>8.2135911497404503</v>
      </c>
      <c r="R562" s="71">
        <v>5.2028266068986326</v>
      </c>
      <c r="S562" s="71">
        <v>10.0514807126</v>
      </c>
      <c r="T562" s="72"/>
      <c r="U562" s="71">
        <v>59948535</v>
      </c>
      <c r="V562" s="71">
        <v>3313</v>
      </c>
      <c r="W562" s="71">
        <v>176</v>
      </c>
      <c r="X562" s="71">
        <v>41382</v>
      </c>
      <c r="Y562" s="71">
        <v>46274</v>
      </c>
      <c r="Z562" s="71">
        <v>69844</v>
      </c>
      <c r="AA562" s="71">
        <v>14564</v>
      </c>
      <c r="AB562" s="71">
        <v>117041</v>
      </c>
      <c r="AC562" s="71">
        <v>907059.5</v>
      </c>
      <c r="AD562" s="71">
        <v>10.0514807126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637.32799999999997</v>
      </c>
      <c r="BK562" s="71">
        <v>0</v>
      </c>
      <c r="BL562" s="71">
        <v>94.68</v>
      </c>
      <c r="BM562" s="71">
        <v>0</v>
      </c>
      <c r="BN562" s="72"/>
      <c r="BO562" s="71">
        <v>0</v>
      </c>
      <c r="BP562" s="71">
        <v>0</v>
      </c>
      <c r="BQ562" s="71">
        <v>25</v>
      </c>
      <c r="BR562" s="71">
        <v>0</v>
      </c>
      <c r="BS562" s="71">
        <v>5</v>
      </c>
      <c r="BT562" s="71">
        <v>0</v>
      </c>
      <c r="BU562"/>
      <c r="BV562" s="70">
        <v>637.65700000000004</v>
      </c>
      <c r="BW562" s="70">
        <v>30.242999999999999</v>
      </c>
      <c r="BX562" s="70">
        <v>60.101999999999997</v>
      </c>
      <c r="BY562" s="70">
        <v>0</v>
      </c>
      <c r="BZ562" s="70">
        <v>4.0060000000000002</v>
      </c>
      <c r="CA562" s="70">
        <v>0</v>
      </c>
      <c r="CB562" s="70">
        <v>0</v>
      </c>
      <c r="CC562" s="70">
        <v>0</v>
      </c>
      <c r="CD562" s="70">
        <v>0</v>
      </c>
    </row>
    <row r="563" spans="1:82">
      <c r="A563" s="70" t="s">
        <v>2288</v>
      </c>
      <c r="B563" s="70">
        <v>9</v>
      </c>
      <c r="C563" s="70">
        <v>9</v>
      </c>
      <c r="D563" s="70">
        <v>1</v>
      </c>
      <c r="E563" s="70">
        <v>2012</v>
      </c>
      <c r="F563" s="70" t="s">
        <v>179</v>
      </c>
      <c r="G563" s="70" t="s">
        <v>2279</v>
      </c>
      <c r="H563" s="70" t="s">
        <v>2280</v>
      </c>
      <c r="I563" s="148"/>
      <c r="J563" s="71">
        <v>703.54553403223917</v>
      </c>
      <c r="K563" s="71">
        <v>6.9786768304819926</v>
      </c>
      <c r="L563" s="71">
        <v>7.7674245282205483</v>
      </c>
      <c r="M563" s="71">
        <v>207.41141415286199</v>
      </c>
      <c r="N563" s="71">
        <v>180.91128746508349</v>
      </c>
      <c r="O563" s="71">
        <v>135.20060897211772</v>
      </c>
      <c r="P563" s="71">
        <v>72.071295125116592</v>
      </c>
      <c r="Q563" s="71">
        <v>9.1044516707260108</v>
      </c>
      <c r="R563" s="71">
        <v>5.0575591859622024</v>
      </c>
      <c r="S563" s="71">
        <v>10.8763299408</v>
      </c>
      <c r="T563" s="72"/>
      <c r="U563" s="71">
        <v>76797213</v>
      </c>
      <c r="V563" s="71">
        <v>3313</v>
      </c>
      <c r="W563" s="71">
        <v>176</v>
      </c>
      <c r="X563" s="71">
        <v>41382</v>
      </c>
      <c r="Y563" s="71">
        <v>47822</v>
      </c>
      <c r="Z563" s="71">
        <v>70713</v>
      </c>
      <c r="AA563" s="71">
        <v>14482</v>
      </c>
      <c r="AB563" s="71">
        <v>119409</v>
      </c>
      <c r="AC563" s="71">
        <v>858896</v>
      </c>
      <c r="AD563" s="71">
        <v>10.8763299408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641.572</v>
      </c>
      <c r="BK563" s="71">
        <v>0</v>
      </c>
      <c r="BL563" s="71">
        <v>100.071</v>
      </c>
      <c r="BM563" s="71">
        <v>0</v>
      </c>
      <c r="BN563" s="72"/>
      <c r="BO563" s="71">
        <v>0</v>
      </c>
      <c r="BP563" s="71">
        <v>0</v>
      </c>
      <c r="BQ563" s="71">
        <v>25</v>
      </c>
      <c r="BR563" s="71">
        <v>0</v>
      </c>
      <c r="BS563" s="71">
        <v>5</v>
      </c>
      <c r="BT563" s="71">
        <v>0</v>
      </c>
      <c r="BU563"/>
      <c r="BV563" s="70">
        <v>640.58399999999995</v>
      </c>
      <c r="BW563" s="70">
        <v>28.283000000000001</v>
      </c>
      <c r="BX563" s="70">
        <v>68.66</v>
      </c>
      <c r="BY563" s="70">
        <v>0</v>
      </c>
      <c r="BZ563" s="70">
        <v>4.1159999999999997</v>
      </c>
      <c r="CA563" s="70">
        <v>0</v>
      </c>
      <c r="CB563" s="70">
        <v>0</v>
      </c>
      <c r="CC563" s="70">
        <v>0</v>
      </c>
      <c r="CD563" s="70">
        <v>0</v>
      </c>
    </row>
    <row r="564" spans="1:82">
      <c r="A564" s="70" t="s">
        <v>2289</v>
      </c>
      <c r="B564" s="70">
        <v>10</v>
      </c>
      <c r="C564" s="70">
        <v>10</v>
      </c>
      <c r="D564" s="70">
        <v>1</v>
      </c>
      <c r="E564" s="70">
        <v>2013</v>
      </c>
      <c r="F564" s="70" t="s">
        <v>180</v>
      </c>
      <c r="G564" s="70" t="s">
        <v>2279</v>
      </c>
      <c r="H564" s="70" t="s">
        <v>2280</v>
      </c>
      <c r="I564" s="148"/>
      <c r="J564" s="71">
        <v>670.50433380611514</v>
      </c>
      <c r="K564" s="71">
        <v>5.9303469543744436</v>
      </c>
      <c r="L564" s="71">
        <v>7.1671451432645394</v>
      </c>
      <c r="M564" s="71">
        <v>206.49166602133229</v>
      </c>
      <c r="N564" s="71">
        <v>164.39486184149729</v>
      </c>
      <c r="O564" s="71">
        <v>131.21029840024821</v>
      </c>
      <c r="P564" s="71">
        <v>71.828337804059927</v>
      </c>
      <c r="Q564" s="71">
        <v>9.2278199909511898</v>
      </c>
      <c r="R564" s="71">
        <v>5.0553830677080134</v>
      </c>
      <c r="S564" s="71">
        <v>9.9575253412799967</v>
      </c>
      <c r="T564" s="72"/>
      <c r="U564" s="71">
        <v>75495902</v>
      </c>
      <c r="V564" s="71">
        <v>3313</v>
      </c>
      <c r="W564" s="71">
        <v>176</v>
      </c>
      <c r="X564" s="71">
        <v>41382</v>
      </c>
      <c r="Y564" s="71">
        <v>48090</v>
      </c>
      <c r="Z564" s="71">
        <v>71690</v>
      </c>
      <c r="AA564" s="71">
        <v>14379</v>
      </c>
      <c r="AB564" s="71">
        <v>119292</v>
      </c>
      <c r="AC564" s="71">
        <v>838040</v>
      </c>
      <c r="AD564" s="71">
        <v>9.9575253412799967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4.1100000000000003</v>
      </c>
      <c r="BI564" s="71">
        <v>0</v>
      </c>
      <c r="BJ564" s="71">
        <v>622.125</v>
      </c>
      <c r="BK564" s="71">
        <v>0</v>
      </c>
      <c r="BL564" s="71">
        <v>112.923</v>
      </c>
      <c r="BM564" s="71">
        <v>0</v>
      </c>
      <c r="BN564" s="72"/>
      <c r="BO564" s="71">
        <v>1</v>
      </c>
      <c r="BP564" s="71">
        <v>0</v>
      </c>
      <c r="BQ564" s="71">
        <v>25</v>
      </c>
      <c r="BR564" s="71">
        <v>0</v>
      </c>
      <c r="BS564" s="71">
        <v>5</v>
      </c>
      <c r="BT564" s="71">
        <v>0</v>
      </c>
      <c r="BU564"/>
      <c r="BV564" s="70">
        <v>629.66300000000001</v>
      </c>
      <c r="BW564" s="70">
        <v>40.055</v>
      </c>
      <c r="BX564" s="70">
        <v>61.685000000000002</v>
      </c>
      <c r="BY564" s="70">
        <v>0</v>
      </c>
      <c r="BZ564" s="70">
        <v>7.7549999999999999</v>
      </c>
      <c r="CA564" s="70">
        <v>0</v>
      </c>
      <c r="CB564" s="70">
        <v>0</v>
      </c>
      <c r="CC564" s="70">
        <v>0</v>
      </c>
      <c r="CD564" s="70">
        <v>0</v>
      </c>
    </row>
    <row r="565" spans="1:82">
      <c r="A565" s="70" t="s">
        <v>2290</v>
      </c>
      <c r="B565" s="70">
        <v>11</v>
      </c>
      <c r="C565" s="70">
        <v>11</v>
      </c>
      <c r="D565" s="70">
        <v>1</v>
      </c>
      <c r="E565" s="70">
        <v>2014</v>
      </c>
      <c r="F565" s="70" t="s">
        <v>181</v>
      </c>
      <c r="G565" s="70" t="s">
        <v>2279</v>
      </c>
      <c r="H565" s="70" t="s">
        <v>2280</v>
      </c>
      <c r="I565" s="148"/>
      <c r="J565" s="71">
        <v>611.80964672055973</v>
      </c>
      <c r="K565" s="71">
        <v>6.3132596793459754</v>
      </c>
      <c r="L565" s="71">
        <v>8.0552315083433914</v>
      </c>
      <c r="M565" s="71">
        <v>189.9672681039998</v>
      </c>
      <c r="N565" s="71">
        <v>158.6550401971605</v>
      </c>
      <c r="O565" s="71">
        <v>125.77020579028414</v>
      </c>
      <c r="P565" s="71">
        <v>72.056071990991953</v>
      </c>
      <c r="Q565" s="71">
        <v>8.8157669786048505</v>
      </c>
      <c r="R565" s="71">
        <v>4.9626259673095454</v>
      </c>
      <c r="S565" s="71">
        <v>10.586492904</v>
      </c>
      <c r="T565" s="72"/>
      <c r="U565" s="71">
        <v>75222446</v>
      </c>
      <c r="V565" s="71">
        <v>3055</v>
      </c>
      <c r="W565" s="71">
        <v>169</v>
      </c>
      <c r="X565" s="71">
        <v>40784</v>
      </c>
      <c r="Y565" s="71">
        <v>48400</v>
      </c>
      <c r="Z565" s="71">
        <v>72375</v>
      </c>
      <c r="AA565" s="71">
        <v>14350</v>
      </c>
      <c r="AB565" s="71">
        <v>118783</v>
      </c>
      <c r="AC565" s="71">
        <v>825250.25</v>
      </c>
      <c r="AD565" s="71">
        <v>10.586492904</v>
      </c>
      <c r="AE565" s="72"/>
      <c r="AF565" s="71"/>
      <c r="AG565" s="71"/>
      <c r="AH565" s="71"/>
      <c r="AI565" s="71"/>
      <c r="AJ565" s="71"/>
      <c r="AK565" s="71"/>
      <c r="AL565" s="71"/>
      <c r="AM565" s="71"/>
      <c r="AN565" s="71"/>
      <c r="AO565" s="71"/>
      <c r="AP565" s="71"/>
      <c r="AQ565" s="72"/>
      <c r="AR565" s="71">
        <v>2185</v>
      </c>
      <c r="AS565" s="71">
        <v>412</v>
      </c>
      <c r="AT565" s="71">
        <v>0</v>
      </c>
      <c r="AU565" s="71">
        <v>0</v>
      </c>
      <c r="AV565" s="71">
        <v>0</v>
      </c>
      <c r="AW565" s="71">
        <v>0</v>
      </c>
      <c r="AX565" s="71"/>
      <c r="AY565" s="72"/>
      <c r="AZ565" s="71">
        <v>8977.7000000000007</v>
      </c>
      <c r="BA565" s="71">
        <v>30055.4</v>
      </c>
      <c r="BB565" s="71">
        <v>0</v>
      </c>
      <c r="BC565" s="71">
        <v>0</v>
      </c>
      <c r="BD565" s="71">
        <v>0</v>
      </c>
      <c r="BE565" s="71">
        <v>0</v>
      </c>
      <c r="BF565" s="71"/>
      <c r="BG565" s="72"/>
      <c r="BH565" s="71">
        <v>4.2309999999999999</v>
      </c>
      <c r="BI565" s="71">
        <v>0</v>
      </c>
      <c r="BJ565" s="71">
        <v>600.48900000000003</v>
      </c>
      <c r="BK565" s="71">
        <v>0</v>
      </c>
      <c r="BL565" s="71">
        <v>108.652</v>
      </c>
      <c r="BM565" s="71">
        <v>0</v>
      </c>
      <c r="BN565" s="72"/>
      <c r="BO565" s="71">
        <v>1</v>
      </c>
      <c r="BP565" s="71">
        <v>0</v>
      </c>
      <c r="BQ565" s="71">
        <v>25</v>
      </c>
      <c r="BR565" s="71">
        <v>0</v>
      </c>
      <c r="BS565" s="71">
        <v>5</v>
      </c>
      <c r="BT565" s="71">
        <v>0</v>
      </c>
      <c r="BU565"/>
      <c r="BV565" s="70">
        <v>609.93299999999999</v>
      </c>
      <c r="BW565" s="70">
        <v>39.71</v>
      </c>
      <c r="BX565" s="70">
        <v>55.036000000000001</v>
      </c>
      <c r="BY565" s="70">
        <v>0</v>
      </c>
      <c r="BZ565" s="70">
        <v>8.6929999999999996</v>
      </c>
      <c r="CA565" s="70">
        <v>0</v>
      </c>
      <c r="CB565" s="70">
        <v>0</v>
      </c>
      <c r="CC565" s="70">
        <v>0</v>
      </c>
      <c r="CD565" s="70">
        <v>0</v>
      </c>
    </row>
    <row r="566" spans="1:82">
      <c r="A566" s="70" t="s">
        <v>2291</v>
      </c>
      <c r="B566" s="70">
        <v>12</v>
      </c>
      <c r="C566" s="70">
        <v>12</v>
      </c>
      <c r="D566" s="70">
        <v>1</v>
      </c>
      <c r="E566" s="70">
        <v>2015</v>
      </c>
      <c r="F566" s="70" t="s">
        <v>182</v>
      </c>
      <c r="G566" s="70" t="s">
        <v>2279</v>
      </c>
      <c r="H566" s="70" t="s">
        <v>2280</v>
      </c>
      <c r="I566" s="148"/>
      <c r="J566" s="71">
        <v>566.12611542776233</v>
      </c>
      <c r="K566" s="71">
        <v>6.1215968156296654</v>
      </c>
      <c r="L566" s="71">
        <v>9.4663915823714344</v>
      </c>
      <c r="M566" s="71">
        <v>181.08540886388991</v>
      </c>
      <c r="N566" s="71">
        <v>144.52353951877001</v>
      </c>
      <c r="O566" s="71">
        <v>125.58340307611121</v>
      </c>
      <c r="P566" s="71">
        <v>71.464737288489744</v>
      </c>
      <c r="Q566" s="71">
        <v>8.6264350030184094</v>
      </c>
      <c r="R566" s="71">
        <v>4.6310869539185937</v>
      </c>
      <c r="S566" s="71">
        <v>11.05526148028</v>
      </c>
      <c r="T566" s="72"/>
      <c r="U566" s="71">
        <v>79783624</v>
      </c>
      <c r="V566" s="71">
        <v>3055</v>
      </c>
      <c r="W566" s="71">
        <v>169</v>
      </c>
      <c r="X566" s="71">
        <v>40784</v>
      </c>
      <c r="Y566" s="71">
        <v>49028</v>
      </c>
      <c r="Z566" s="71">
        <v>72963</v>
      </c>
      <c r="AA566" s="71">
        <v>14221</v>
      </c>
      <c r="AB566" s="71">
        <v>118733</v>
      </c>
      <c r="AC566" s="71">
        <v>791608.75</v>
      </c>
      <c r="AD566" s="71">
        <v>11.05526148028</v>
      </c>
      <c r="AE566" s="72"/>
      <c r="AF566" s="71">
        <v>420993038.94778001</v>
      </c>
      <c r="AG566" s="71">
        <v>5079045.8423953606</v>
      </c>
      <c r="AH566" s="71">
        <v>1917898.2476481111</v>
      </c>
      <c r="AI566" s="71">
        <v>245123554.61168891</v>
      </c>
      <c r="AJ566" s="71">
        <v>214569816.9329814</v>
      </c>
      <c r="AK566" s="71">
        <v>0</v>
      </c>
      <c r="AL566" s="71">
        <v>0</v>
      </c>
      <c r="AM566" s="71">
        <v>16271859.58379763</v>
      </c>
      <c r="AN566" s="71">
        <v>0</v>
      </c>
      <c r="AO566" s="71">
        <v>0</v>
      </c>
      <c r="AP566" s="71">
        <v>903955214.16629136</v>
      </c>
      <c r="AQ566" s="72"/>
      <c r="AR566" s="71">
        <v>2439</v>
      </c>
      <c r="AS566" s="71">
        <v>598</v>
      </c>
      <c r="AT566" s="71">
        <v>0</v>
      </c>
      <c r="AU566" s="71">
        <v>0</v>
      </c>
      <c r="AV566" s="71">
        <v>0</v>
      </c>
      <c r="AW566" s="71">
        <v>0</v>
      </c>
      <c r="AX566" s="71"/>
      <c r="AY566" s="72"/>
      <c r="AZ566" s="71">
        <v>10219.6</v>
      </c>
      <c r="BA566" s="71">
        <v>37110.400000000001</v>
      </c>
      <c r="BB566" s="71">
        <v>0</v>
      </c>
      <c r="BC566" s="71">
        <v>0</v>
      </c>
      <c r="BD566" s="71">
        <v>0</v>
      </c>
      <c r="BE566" s="71">
        <v>0</v>
      </c>
      <c r="BF566" s="71"/>
      <c r="BG566" s="72"/>
      <c r="BH566" s="71">
        <v>0</v>
      </c>
      <c r="BI566" s="71">
        <v>0</v>
      </c>
      <c r="BJ566" s="71">
        <v>519.30999999999995</v>
      </c>
      <c r="BK566" s="71">
        <v>0</v>
      </c>
      <c r="BL566" s="71">
        <v>107.218</v>
      </c>
      <c r="BM566" s="71">
        <v>0</v>
      </c>
      <c r="BN566" s="72"/>
      <c r="BO566" s="71">
        <v>0</v>
      </c>
      <c r="BP566" s="71">
        <v>0</v>
      </c>
      <c r="BQ566" s="71">
        <v>24</v>
      </c>
      <c r="BR566" s="71">
        <v>0</v>
      </c>
      <c r="BS566" s="71">
        <v>5</v>
      </c>
      <c r="BT566" s="71">
        <v>0</v>
      </c>
      <c r="BU566"/>
      <c r="BV566" s="70">
        <v>525.98</v>
      </c>
      <c r="BW566" s="70">
        <v>41.933</v>
      </c>
      <c r="BX566" s="70">
        <v>58.615000000000002</v>
      </c>
      <c r="BY566" s="70">
        <v>0</v>
      </c>
      <c r="BZ566" s="70">
        <v>0</v>
      </c>
      <c r="CA566" s="70">
        <v>0</v>
      </c>
      <c r="CB566" s="70">
        <v>0</v>
      </c>
      <c r="CC566" s="70">
        <v>0</v>
      </c>
      <c r="CD566" s="70">
        <v>0</v>
      </c>
    </row>
    <row r="567" spans="1:82">
      <c r="A567" s="70" t="s">
        <v>2292</v>
      </c>
      <c r="B567" s="70">
        <v>13</v>
      </c>
      <c r="C567" s="70">
        <v>13</v>
      </c>
      <c r="D567" s="70">
        <v>1</v>
      </c>
      <c r="E567" s="70">
        <v>2016</v>
      </c>
      <c r="F567" s="70" t="s">
        <v>155</v>
      </c>
      <c r="G567" s="70" t="s">
        <v>2279</v>
      </c>
      <c r="H567" s="70" t="s">
        <v>2280</v>
      </c>
      <c r="I567" s="148"/>
      <c r="J567" s="71">
        <v>461.77720853249224</v>
      </c>
      <c r="K567" s="71">
        <v>6.1607066863500259</v>
      </c>
      <c r="L567" s="71">
        <v>10.022931679133368</v>
      </c>
      <c r="M567" s="71">
        <v>157.09964902421365</v>
      </c>
      <c r="N567" s="71">
        <v>144.22228091326161</v>
      </c>
      <c r="O567" s="71">
        <v>125.67366050474118</v>
      </c>
      <c r="P567" s="71">
        <v>72.27834749108726</v>
      </c>
      <c r="Q567" s="71">
        <v>8.3994901200494674</v>
      </c>
      <c r="R567" s="71">
        <v>4.6342728486869298</v>
      </c>
      <c r="S567" s="71">
        <v>13.41907903199</v>
      </c>
      <c r="T567" s="72"/>
      <c r="U567" s="71">
        <v>60327499</v>
      </c>
      <c r="V567" s="71">
        <v>3055</v>
      </c>
      <c r="W567" s="71">
        <v>169</v>
      </c>
      <c r="X567" s="71">
        <v>40784</v>
      </c>
      <c r="Y567" s="71">
        <v>49664</v>
      </c>
      <c r="Z567" s="71">
        <v>73913</v>
      </c>
      <c r="AA567" s="71">
        <v>14876</v>
      </c>
      <c r="AB567" s="71">
        <v>118919</v>
      </c>
      <c r="AC567" s="71">
        <v>791488.18518340739</v>
      </c>
      <c r="AD567" s="71">
        <v>13.41907903199</v>
      </c>
      <c r="AE567" s="72"/>
      <c r="AF567" s="71">
        <v>325133056.35415632</v>
      </c>
      <c r="AG567" s="71">
        <v>4823268.8430234119</v>
      </c>
      <c r="AH567" s="71">
        <v>1542502.291906392</v>
      </c>
      <c r="AI567" s="71">
        <v>243028312.28477621</v>
      </c>
      <c r="AJ567" s="71">
        <v>206765506.04391041</v>
      </c>
      <c r="AK567" s="71">
        <v>0</v>
      </c>
      <c r="AL567" s="71">
        <v>0</v>
      </c>
      <c r="AM567" s="71">
        <v>16310011.545505781</v>
      </c>
      <c r="AN567" s="71">
        <v>0</v>
      </c>
      <c r="AO567" s="71">
        <v>0</v>
      </c>
      <c r="AP567" s="71">
        <v>797602657.36327851</v>
      </c>
      <c r="AQ567" s="72"/>
      <c r="AR567" s="71">
        <v>2682</v>
      </c>
      <c r="AS567" s="71">
        <v>687</v>
      </c>
      <c r="AT567" s="71">
        <v>0</v>
      </c>
      <c r="AU567" s="71">
        <v>0</v>
      </c>
      <c r="AV567" s="71">
        <v>0</v>
      </c>
      <c r="AW567" s="71">
        <v>0</v>
      </c>
      <c r="AX567" s="71"/>
      <c r="AY567" s="72"/>
      <c r="AZ567" s="71">
        <v>11347.9</v>
      </c>
      <c r="BA567" s="71">
        <v>41318.699999999997</v>
      </c>
      <c r="BB567" s="71">
        <v>0</v>
      </c>
      <c r="BC567" s="71">
        <v>0</v>
      </c>
      <c r="BD567" s="71">
        <v>0</v>
      </c>
      <c r="BE567" s="71">
        <v>0</v>
      </c>
      <c r="BF567" s="71"/>
      <c r="BG567" s="72"/>
      <c r="BH567" s="71">
        <v>0</v>
      </c>
      <c r="BI567" s="71">
        <v>0</v>
      </c>
      <c r="BJ567" s="71">
        <v>519.80700000000002</v>
      </c>
      <c r="BK567" s="71">
        <v>0</v>
      </c>
      <c r="BL567" s="71">
        <v>114.747</v>
      </c>
      <c r="BM567" s="71">
        <v>0</v>
      </c>
      <c r="BN567" s="72"/>
      <c r="BO567" s="71">
        <v>0</v>
      </c>
      <c r="BP567" s="71">
        <v>0</v>
      </c>
      <c r="BQ567" s="71">
        <v>27</v>
      </c>
      <c r="BR567" s="71">
        <v>0</v>
      </c>
      <c r="BS567" s="71">
        <v>5</v>
      </c>
      <c r="BT567" s="71">
        <v>0</v>
      </c>
      <c r="BU567"/>
      <c r="BV567" s="70">
        <v>529.22699999999998</v>
      </c>
      <c r="BW567" s="70">
        <v>35.542999999999999</v>
      </c>
      <c r="BX567" s="70">
        <v>64.480999999999995</v>
      </c>
      <c r="BY567" s="70">
        <v>0</v>
      </c>
      <c r="BZ567" s="70">
        <v>5.3029999999999999</v>
      </c>
      <c r="CA567" s="70">
        <v>0</v>
      </c>
      <c r="CB567" s="70">
        <v>0</v>
      </c>
      <c r="CC567" s="70">
        <v>0</v>
      </c>
      <c r="CD567" s="70">
        <v>0</v>
      </c>
    </row>
    <row r="568" spans="1:82">
      <c r="A568" s="70" t="s">
        <v>2293</v>
      </c>
      <c r="B568" s="70">
        <v>14</v>
      </c>
      <c r="C568" s="70">
        <v>14</v>
      </c>
      <c r="D568" s="70">
        <v>1</v>
      </c>
      <c r="E568" s="70">
        <v>2017</v>
      </c>
      <c r="F568" s="70" t="s">
        <v>156</v>
      </c>
      <c r="G568" s="70" t="s">
        <v>2279</v>
      </c>
      <c r="H568" s="70" t="s">
        <v>2280</v>
      </c>
      <c r="I568" s="148"/>
      <c r="J568" s="71">
        <v>547.46498402120335</v>
      </c>
      <c r="K568" s="71">
        <v>6.2898188013418963</v>
      </c>
      <c r="L568" s="71">
        <v>9.3239734611120237</v>
      </c>
      <c r="M568" s="71">
        <v>155.69028000735895</v>
      </c>
      <c r="N568" s="71">
        <v>149.63776165551613</v>
      </c>
      <c r="O568" s="71">
        <v>125.20185017381014</v>
      </c>
      <c r="P568" s="71">
        <v>71.0721587012291</v>
      </c>
      <c r="Q568" s="71">
        <v>8.1502248240139608</v>
      </c>
      <c r="R568" s="71">
        <v>4.5026886149403245</v>
      </c>
      <c r="S568" s="71">
        <v>11.214515803019999</v>
      </c>
      <c r="T568" s="72"/>
      <c r="U568" s="71">
        <v>76204058</v>
      </c>
      <c r="V568" s="71">
        <v>3055</v>
      </c>
      <c r="W568" s="71">
        <v>169</v>
      </c>
      <c r="X568" s="71">
        <v>40784</v>
      </c>
      <c r="Y568" s="71">
        <v>50373</v>
      </c>
      <c r="Z568" s="71">
        <v>74857</v>
      </c>
      <c r="AA568" s="71">
        <v>14721</v>
      </c>
      <c r="AB568" s="71">
        <v>119325</v>
      </c>
      <c r="AC568" s="71">
        <v>784273.74999999977</v>
      </c>
      <c r="AD568" s="71">
        <v>11.214515803019999</v>
      </c>
      <c r="AE568" s="72"/>
      <c r="AF568" s="71">
        <v>411156856.19744992</v>
      </c>
      <c r="AG568" s="71">
        <v>4991917.6658421559</v>
      </c>
      <c r="AH568" s="71">
        <v>1965725.710476811</v>
      </c>
      <c r="AI568" s="71">
        <v>246943822.47277901</v>
      </c>
      <c r="AJ568" s="71">
        <v>221419487.7652027</v>
      </c>
      <c r="AK568" s="71">
        <v>0</v>
      </c>
      <c r="AL568" s="71">
        <v>0</v>
      </c>
      <c r="AM568" s="71">
        <v>16391303.215583069</v>
      </c>
      <c r="AN568" s="71">
        <v>0</v>
      </c>
      <c r="AO568" s="71">
        <v>0</v>
      </c>
      <c r="AP568" s="71">
        <v>902869113.02733374</v>
      </c>
      <c r="AQ568" s="72"/>
      <c r="AR568" s="71">
        <v>2903</v>
      </c>
      <c r="AS568" s="71">
        <v>769</v>
      </c>
      <c r="AT568" s="71">
        <v>0</v>
      </c>
      <c r="AU568" s="71">
        <v>0</v>
      </c>
      <c r="AV568" s="71">
        <v>0</v>
      </c>
      <c r="AW568" s="71">
        <v>1</v>
      </c>
      <c r="AX568" s="71"/>
      <c r="AY568" s="72"/>
      <c r="AZ568" s="71">
        <v>12453.2</v>
      </c>
      <c r="BA568" s="71">
        <v>43112.800000000003</v>
      </c>
      <c r="BB568" s="71">
        <v>0</v>
      </c>
      <c r="BC568" s="71">
        <v>0</v>
      </c>
      <c r="BD568" s="71">
        <v>0</v>
      </c>
      <c r="BE568" s="71">
        <v>57000</v>
      </c>
      <c r="BF568" s="71"/>
      <c r="BG568" s="72"/>
      <c r="BH568" s="71">
        <v>0</v>
      </c>
      <c r="BI568" s="71">
        <v>0</v>
      </c>
      <c r="BJ568" s="71">
        <v>551.93100000000004</v>
      </c>
      <c r="BK568" s="71">
        <v>5.0000000000000001E-3</v>
      </c>
      <c r="BL568" s="71">
        <v>121.06400000000001</v>
      </c>
      <c r="BM568" s="71">
        <v>0</v>
      </c>
      <c r="BN568" s="72"/>
      <c r="BO568" s="71">
        <v>0</v>
      </c>
      <c r="BP568" s="71">
        <v>0</v>
      </c>
      <c r="BQ568" s="71">
        <v>27</v>
      </c>
      <c r="BR568" s="71">
        <v>1</v>
      </c>
      <c r="BS568" s="71">
        <v>5</v>
      </c>
      <c r="BT568" s="71">
        <v>0</v>
      </c>
      <c r="BU568"/>
      <c r="BV568" s="70">
        <v>562.33500000000004</v>
      </c>
      <c r="BW568" s="70">
        <v>34.709000000000003</v>
      </c>
      <c r="BX568" s="70">
        <v>70.790000000000006</v>
      </c>
      <c r="BY568" s="70">
        <v>0</v>
      </c>
      <c r="BZ568" s="70">
        <v>5.1660000000000004</v>
      </c>
      <c r="CA568" s="70">
        <v>0</v>
      </c>
      <c r="CB568" s="70">
        <v>0</v>
      </c>
      <c r="CC568" s="70">
        <v>0</v>
      </c>
      <c r="CD568" s="70">
        <v>0</v>
      </c>
    </row>
    <row r="569" spans="1:82">
      <c r="A569" s="70" t="s">
        <v>2294</v>
      </c>
      <c r="B569" s="70">
        <v>15</v>
      </c>
      <c r="C569" s="70">
        <v>15</v>
      </c>
      <c r="D569" s="70">
        <v>1</v>
      </c>
      <c r="E569" s="70">
        <v>2018</v>
      </c>
      <c r="F569" s="70" t="s">
        <v>183</v>
      </c>
      <c r="G569" s="70" t="s">
        <v>2279</v>
      </c>
      <c r="H569" s="70" t="s">
        <v>2280</v>
      </c>
      <c r="I569" s="148"/>
      <c r="J569" s="71">
        <v>583.03627159869336</v>
      </c>
      <c r="K569" s="71">
        <v>5.8721753725357368</v>
      </c>
      <c r="L569" s="71">
        <v>8.6828232576951248</v>
      </c>
      <c r="M569" s="71">
        <v>158.11248312235969</v>
      </c>
      <c r="N569" s="71">
        <v>138.04191538383162</v>
      </c>
      <c r="O569" s="71">
        <v>124.09191113252565</v>
      </c>
      <c r="P569" s="71">
        <v>70.83789819572182</v>
      </c>
      <c r="Q569" s="71">
        <v>7.5991717797857401</v>
      </c>
      <c r="R569" s="71">
        <v>5.3958697751502731</v>
      </c>
      <c r="S569" s="71">
        <v>12.664947168000001</v>
      </c>
      <c r="T569" s="72"/>
      <c r="U569" s="71">
        <v>84691960</v>
      </c>
      <c r="V569" s="71">
        <v>3055</v>
      </c>
      <c r="W569" s="71">
        <v>169</v>
      </c>
      <c r="X569" s="71">
        <v>40784</v>
      </c>
      <c r="Y569" s="71">
        <v>51228</v>
      </c>
      <c r="Z569" s="71">
        <v>75614</v>
      </c>
      <c r="AA569" s="71">
        <v>14820</v>
      </c>
      <c r="AB569" s="71">
        <v>119897</v>
      </c>
      <c r="AC569" s="71">
        <v>936163.75</v>
      </c>
      <c r="AD569" s="71">
        <v>12.664947167999999</v>
      </c>
      <c r="AE569" s="72"/>
      <c r="AF569" s="71">
        <v>440543661.36591661</v>
      </c>
      <c r="AG569" s="71">
        <v>4434835.3456215374</v>
      </c>
      <c r="AH569" s="71">
        <v>1853801.9080423301</v>
      </c>
      <c r="AI569" s="71">
        <v>238271195.8649576</v>
      </c>
      <c r="AJ569" s="71">
        <v>201721971.5488925</v>
      </c>
      <c r="AK569" s="71">
        <v>0</v>
      </c>
      <c r="AL569" s="71">
        <v>0</v>
      </c>
      <c r="AM569" s="71">
        <v>16503955.22099456</v>
      </c>
      <c r="AN569" s="71">
        <v>0</v>
      </c>
      <c r="AO569" s="71">
        <v>0</v>
      </c>
      <c r="AP569" s="71">
        <v>903329421.25442517</v>
      </c>
      <c r="AQ569" s="72"/>
      <c r="AR569" s="71">
        <v>3143</v>
      </c>
      <c r="AS569" s="71">
        <v>841</v>
      </c>
      <c r="AT569" s="71">
        <v>0</v>
      </c>
      <c r="AU569" s="71">
        <v>0</v>
      </c>
      <c r="AV569" s="71">
        <v>0</v>
      </c>
      <c r="AW569" s="71">
        <v>1</v>
      </c>
      <c r="AX569" s="71"/>
      <c r="AY569" s="72"/>
      <c r="AZ569" s="71">
        <v>13633.199999999999</v>
      </c>
      <c r="BA569" s="71">
        <v>44525</v>
      </c>
      <c r="BB569" s="71">
        <v>0</v>
      </c>
      <c r="BC569" s="71">
        <v>0</v>
      </c>
      <c r="BD569" s="71">
        <v>0</v>
      </c>
      <c r="BE569" s="71">
        <v>65340</v>
      </c>
      <c r="BF569" s="71"/>
      <c r="BG569" s="72"/>
      <c r="BH569" s="71">
        <v>0</v>
      </c>
      <c r="BI569" s="71">
        <v>0</v>
      </c>
      <c r="BJ569" s="71">
        <v>578.60299999999995</v>
      </c>
      <c r="BK569" s="71">
        <v>99.489000000000004</v>
      </c>
      <c r="BL569" s="71">
        <v>123.402</v>
      </c>
      <c r="BM569" s="71">
        <v>0</v>
      </c>
      <c r="BN569" s="72"/>
      <c r="BO569" s="71">
        <v>0</v>
      </c>
      <c r="BP569" s="71">
        <v>0</v>
      </c>
      <c r="BQ569" s="71">
        <v>28</v>
      </c>
      <c r="BR569" s="71">
        <v>1</v>
      </c>
      <c r="BS569" s="71">
        <v>5</v>
      </c>
      <c r="BT569" s="71">
        <v>0</v>
      </c>
      <c r="BU569"/>
      <c r="BV569" s="70">
        <v>594.96600000000001</v>
      </c>
      <c r="BW569" s="70">
        <v>29.707999999999998</v>
      </c>
      <c r="BX569" s="70">
        <v>77.108999999999995</v>
      </c>
      <c r="BY569" s="70">
        <v>5.4870000000000001</v>
      </c>
      <c r="BZ569" s="70">
        <v>94.224000000000004</v>
      </c>
      <c r="CA569" s="70">
        <v>0</v>
      </c>
      <c r="CB569" s="70">
        <v>0</v>
      </c>
      <c r="CC569" s="70">
        <v>0</v>
      </c>
      <c r="CD569" s="70">
        <v>0</v>
      </c>
    </row>
    <row r="570" spans="1:82">
      <c r="A570" s="70" t="s">
        <v>2295</v>
      </c>
      <c r="B570" s="70">
        <v>16</v>
      </c>
      <c r="C570" s="70">
        <v>16</v>
      </c>
      <c r="D570" s="70">
        <v>1</v>
      </c>
      <c r="E570" s="70">
        <v>2019</v>
      </c>
      <c r="F570" s="70" t="s">
        <v>158</v>
      </c>
      <c r="G570" s="70" t="s">
        <v>2279</v>
      </c>
      <c r="H570" s="70" t="s">
        <v>2280</v>
      </c>
      <c r="I570" s="148"/>
      <c r="J570" s="71">
        <v>554.55974598024534</v>
      </c>
      <c r="K570" s="71">
        <v>5.268673047791359</v>
      </c>
      <c r="L570" s="71">
        <v>8.7294934320097486</v>
      </c>
      <c r="M570" s="71">
        <v>150.7219521764076</v>
      </c>
      <c r="N570" s="71">
        <v>135.98884282545117</v>
      </c>
      <c r="O570" s="71">
        <v>121.5285236998712</v>
      </c>
      <c r="P570" s="71">
        <v>69.407222975280476</v>
      </c>
      <c r="Q570" s="71">
        <v>7.4100397424013504</v>
      </c>
      <c r="R570" s="71">
        <v>2.5567819899581741</v>
      </c>
      <c r="S570" s="71">
        <v>11.737722279680002</v>
      </c>
      <c r="T570" s="72"/>
      <c r="U570" s="71">
        <v>84299081</v>
      </c>
      <c r="V570" s="71">
        <v>3055</v>
      </c>
      <c r="W570" s="71">
        <v>169</v>
      </c>
      <c r="X570" s="71">
        <v>40784</v>
      </c>
      <c r="Y570" s="71">
        <v>51993</v>
      </c>
      <c r="Z570" s="71">
        <v>76085</v>
      </c>
      <c r="AA570" s="71">
        <v>14412</v>
      </c>
      <c r="AB570" s="71">
        <v>120078</v>
      </c>
      <c r="AC570" s="71">
        <v>450857.875</v>
      </c>
      <c r="AD570" s="71">
        <v>11.73772227968</v>
      </c>
      <c r="AE570" s="72"/>
      <c r="AF570" s="71">
        <v>426113187.83774167</v>
      </c>
      <c r="AG570" s="71">
        <v>4275731.0277294004</v>
      </c>
      <c r="AH570" s="71">
        <v>1991133.8015086709</v>
      </c>
      <c r="AI570" s="71">
        <v>245984998.15766081</v>
      </c>
      <c r="AJ570" s="71">
        <v>221498976.47714391</v>
      </c>
      <c r="AK570" s="71">
        <v>0</v>
      </c>
      <c r="AL570" s="71">
        <v>0</v>
      </c>
      <c r="AM570" s="71">
        <v>16353719.653299969</v>
      </c>
      <c r="AN570" s="71">
        <v>0</v>
      </c>
      <c r="AO570" s="71">
        <v>0</v>
      </c>
      <c r="AP570" s="71">
        <v>916217746.95508432</v>
      </c>
      <c r="AQ570" s="72"/>
      <c r="AR570" s="71">
        <v>3371</v>
      </c>
      <c r="AS570" s="71">
        <v>901</v>
      </c>
      <c r="AT570" s="71">
        <v>0</v>
      </c>
      <c r="AU570" s="71">
        <v>0</v>
      </c>
      <c r="AV570" s="71">
        <v>0</v>
      </c>
      <c r="AW570" s="71">
        <v>2</v>
      </c>
      <c r="AX570" s="71"/>
      <c r="AY570" s="72"/>
      <c r="AZ570" s="71">
        <v>14803.799999999959</v>
      </c>
      <c r="BA570" s="71">
        <v>49162</v>
      </c>
      <c r="BB570" s="71">
        <v>0</v>
      </c>
      <c r="BC570" s="71">
        <v>0</v>
      </c>
      <c r="BD570" s="71">
        <v>0</v>
      </c>
      <c r="BE570" s="71">
        <v>124250</v>
      </c>
      <c r="BF570" s="71"/>
      <c r="BG570" s="72"/>
      <c r="BH570" s="71">
        <v>0</v>
      </c>
      <c r="BI570" s="71">
        <v>0</v>
      </c>
      <c r="BJ570" s="71">
        <v>544.71600000000001</v>
      </c>
      <c r="BK570" s="71">
        <v>107.129</v>
      </c>
      <c r="BL570" s="71">
        <v>120.11499999999999</v>
      </c>
      <c r="BM570" s="71">
        <v>0</v>
      </c>
      <c r="BN570" s="72"/>
      <c r="BO570" s="71">
        <v>0</v>
      </c>
      <c r="BP570" s="71">
        <v>0</v>
      </c>
      <c r="BQ570" s="71">
        <v>28</v>
      </c>
      <c r="BR570" s="71">
        <v>1</v>
      </c>
      <c r="BS570" s="71">
        <v>5</v>
      </c>
      <c r="BT570" s="71">
        <v>0</v>
      </c>
      <c r="BU570"/>
      <c r="BV570" s="70">
        <v>554.29999999999995</v>
      </c>
      <c r="BW570" s="70">
        <v>29.305</v>
      </c>
      <c r="BX570" s="70">
        <v>76.034999999999997</v>
      </c>
      <c r="BY570" s="70">
        <v>6.1749999999999998</v>
      </c>
      <c r="BZ570" s="70">
        <v>106.145</v>
      </c>
      <c r="CA570" s="70">
        <v>0</v>
      </c>
      <c r="CB570" s="70">
        <v>0</v>
      </c>
      <c r="CC570" s="70">
        <v>0</v>
      </c>
      <c r="CD570" s="70">
        <v>0</v>
      </c>
    </row>
    <row r="571" spans="1:82">
      <c r="A571" s="70" t="s">
        <v>2296</v>
      </c>
      <c r="B571" s="70">
        <v>17</v>
      </c>
      <c r="C571" s="70">
        <v>17</v>
      </c>
      <c r="D571" s="70">
        <v>1</v>
      </c>
      <c r="E571" s="70">
        <v>2020</v>
      </c>
      <c r="F571" s="70" t="s">
        <v>159</v>
      </c>
      <c r="G571" s="70" t="s">
        <v>2279</v>
      </c>
      <c r="H571" s="70" t="s">
        <v>2280</v>
      </c>
      <c r="I571" s="148"/>
      <c r="J571" s="71">
        <v>584.47881356095206</v>
      </c>
      <c r="K571" s="71">
        <v>5.7287534067085231</v>
      </c>
      <c r="L571" s="71">
        <v>11.34456931615839</v>
      </c>
      <c r="M571" s="71">
        <v>131.76115249345392</v>
      </c>
      <c r="N571" s="71">
        <v>135.28655084211778</v>
      </c>
      <c r="O571" s="71">
        <v>106.88340501158827</v>
      </c>
      <c r="P571" s="71">
        <v>65.386277416609062</v>
      </c>
      <c r="Q571" s="71">
        <v>7.0409716668522098</v>
      </c>
      <c r="R571" s="71">
        <v>4.6514474282825296</v>
      </c>
      <c r="S571" s="71">
        <v>16.09002465</v>
      </c>
      <c r="T571" s="72"/>
      <c r="U571" s="71">
        <v>87094341</v>
      </c>
      <c r="V571" s="71">
        <v>3097</v>
      </c>
      <c r="W571" s="71">
        <v>243</v>
      </c>
      <c r="X571" s="71">
        <v>40276</v>
      </c>
      <c r="Y571" s="71">
        <v>52229</v>
      </c>
      <c r="Z571" s="71">
        <v>76376</v>
      </c>
      <c r="AA571" s="71">
        <v>14431</v>
      </c>
      <c r="AB571" s="71">
        <v>119418</v>
      </c>
      <c r="AC571" s="71">
        <v>824560.99999999988</v>
      </c>
      <c r="AD571" s="71">
        <v>16.09002465</v>
      </c>
      <c r="AE571" s="72"/>
      <c r="AF571" s="71">
        <v>455612887.43476909</v>
      </c>
      <c r="AG571" s="71">
        <v>4418360.3625327526</v>
      </c>
      <c r="AH571" s="71">
        <v>2726289.2485857974</v>
      </c>
      <c r="AI571" s="71">
        <v>224315074.84335864</v>
      </c>
      <c r="AJ571" s="71">
        <v>229320228.91995719</v>
      </c>
      <c r="AK571" s="71"/>
      <c r="AL571" s="71"/>
      <c r="AM571" s="71">
        <v>15585375.76165233</v>
      </c>
      <c r="AN571" s="71"/>
      <c r="AO571" s="71"/>
      <c r="AP571" s="71">
        <v>931978216.57085574</v>
      </c>
      <c r="AQ571" s="72"/>
      <c r="AR571" s="71">
        <v>3562</v>
      </c>
      <c r="AS571" s="71">
        <v>918</v>
      </c>
      <c r="AT571" s="71">
        <v>0</v>
      </c>
      <c r="AU571" s="71">
        <v>0</v>
      </c>
      <c r="AV571" s="71">
        <v>0</v>
      </c>
      <c r="AW571" s="71">
        <v>2</v>
      </c>
      <c r="AX571" s="71"/>
      <c r="AY571" s="72"/>
      <c r="AZ571" s="71">
        <v>15877.899999999951</v>
      </c>
      <c r="BA571" s="71">
        <v>50297.8</v>
      </c>
      <c r="BB571" s="71">
        <v>0</v>
      </c>
      <c r="BC571" s="71">
        <v>0</v>
      </c>
      <c r="BD571" s="71">
        <v>0</v>
      </c>
      <c r="BE571" s="71">
        <v>124250</v>
      </c>
      <c r="BF571" s="71"/>
      <c r="BG571" s="72"/>
      <c r="BH571" s="71">
        <v>0</v>
      </c>
      <c r="BI571" s="71">
        <v>0</v>
      </c>
      <c r="BJ571" s="71">
        <v>449.97800000000001</v>
      </c>
      <c r="BK571" s="71">
        <v>110.601</v>
      </c>
      <c r="BL571" s="71">
        <v>122.395</v>
      </c>
      <c r="BM571" s="71">
        <v>0</v>
      </c>
      <c r="BN571" s="72"/>
      <c r="BO571" s="71">
        <v>0</v>
      </c>
      <c r="BP571" s="71">
        <v>0</v>
      </c>
      <c r="BQ571" s="71">
        <v>27</v>
      </c>
      <c r="BR571" s="71">
        <v>1</v>
      </c>
      <c r="BS571" s="71">
        <v>5</v>
      </c>
      <c r="BT571" s="71">
        <v>0</v>
      </c>
      <c r="BU571"/>
      <c r="BV571" s="70">
        <v>468.608</v>
      </c>
      <c r="BW571" s="70">
        <v>17.567</v>
      </c>
      <c r="BX571" s="70">
        <v>82.197000000000003</v>
      </c>
      <c r="BY571" s="70">
        <v>6.4550000000000001</v>
      </c>
      <c r="BZ571" s="70">
        <v>108.14700000000001</v>
      </c>
      <c r="CA571" s="70">
        <v>0</v>
      </c>
      <c r="CB571" s="70">
        <v>0</v>
      </c>
      <c r="CC571" s="70">
        <v>0</v>
      </c>
      <c r="CD571" s="70">
        <v>0</v>
      </c>
    </row>
    <row r="572" spans="1:82">
      <c r="A572" s="70" t="s">
        <v>2297</v>
      </c>
      <c r="B572" s="70">
        <v>17</v>
      </c>
      <c r="C572" s="70">
        <v>18</v>
      </c>
      <c r="D572" s="70">
        <v>1</v>
      </c>
      <c r="E572" s="70">
        <v>2021</v>
      </c>
      <c r="F572" s="70" t="s">
        <v>160</v>
      </c>
      <c r="G572" s="70" t="s">
        <v>2279</v>
      </c>
      <c r="H572" s="70" t="s">
        <v>2280</v>
      </c>
      <c r="I572" s="148"/>
      <c r="J572" s="71">
        <v>570.75338337413564</v>
      </c>
      <c r="K572" s="71">
        <v>6.4912690107486632</v>
      </c>
      <c r="L572" s="71">
        <v>10.816265020160321</v>
      </c>
      <c r="M572" s="71">
        <v>149.12680097762805</v>
      </c>
      <c r="N572" s="71">
        <v>133.63638062107864</v>
      </c>
      <c r="O572" s="71">
        <v>103.60827104995545</v>
      </c>
      <c r="P572" s="71">
        <v>68.021722349931508</v>
      </c>
      <c r="Q572" s="71">
        <v>6.9209157753550796</v>
      </c>
      <c r="R572" s="71">
        <v>6.3151999410246464</v>
      </c>
      <c r="S572" s="71">
        <v>14.67076077154554</v>
      </c>
      <c r="T572" s="72"/>
      <c r="U572" s="71">
        <v>89569032</v>
      </c>
      <c r="V572" s="71">
        <v>3097</v>
      </c>
      <c r="W572" s="71">
        <v>243</v>
      </c>
      <c r="X572" s="71">
        <v>40276</v>
      </c>
      <c r="Y572" s="71">
        <v>52449</v>
      </c>
      <c r="Z572" s="71">
        <v>76231</v>
      </c>
      <c r="AA572" s="71">
        <v>14639</v>
      </c>
      <c r="AB572" s="71">
        <v>118535</v>
      </c>
      <c r="AC572" s="71">
        <v>1086040.4999999998</v>
      </c>
      <c r="AD572" s="71">
        <v>14.67076077154554</v>
      </c>
      <c r="AE572" s="72"/>
      <c r="AF572" s="71">
        <v>439433300.39987838</v>
      </c>
      <c r="AG572" s="71">
        <v>4920143.5996239791</v>
      </c>
      <c r="AH572" s="71">
        <v>2508314.4539781609</v>
      </c>
      <c r="AI572" s="71">
        <v>239356014.27928504</v>
      </c>
      <c r="AJ572" s="71">
        <v>210171306.20851451</v>
      </c>
      <c r="AK572" s="71">
        <v>0</v>
      </c>
      <c r="AL572" s="71">
        <v>0</v>
      </c>
      <c r="AM572" s="71">
        <v>15559364.94129792</v>
      </c>
      <c r="AN572" s="71">
        <v>0</v>
      </c>
      <c r="AO572" s="71">
        <v>0</v>
      </c>
      <c r="AP572" s="71">
        <v>911948443.88257802</v>
      </c>
      <c r="AQ572" s="72"/>
      <c r="AR572" s="71">
        <v>3791</v>
      </c>
      <c r="AS572" s="71">
        <v>923</v>
      </c>
      <c r="AT572" s="71">
        <v>0</v>
      </c>
      <c r="AU572" s="71">
        <v>0</v>
      </c>
      <c r="AV572" s="71">
        <v>0</v>
      </c>
      <c r="AW572" s="71">
        <v>2</v>
      </c>
      <c r="AX572" s="71"/>
      <c r="AY572" s="72"/>
      <c r="AZ572" s="71">
        <v>17102.199999999939</v>
      </c>
      <c r="BA572" s="71">
        <v>50983.8</v>
      </c>
      <c r="BB572" s="71">
        <v>0</v>
      </c>
      <c r="BC572" s="71">
        <v>0</v>
      </c>
      <c r="BD572" s="71">
        <v>0</v>
      </c>
      <c r="BE572" s="71">
        <v>124250</v>
      </c>
      <c r="BF572" s="71"/>
      <c r="BG572" s="72"/>
      <c r="BH572" s="71">
        <v>0</v>
      </c>
      <c r="BI572" s="71">
        <v>0</v>
      </c>
      <c r="BJ572" s="71">
        <v>497.26499999999999</v>
      </c>
      <c r="BK572" s="71">
        <v>103.56100000000001</v>
      </c>
      <c r="BL572" s="71">
        <v>121.114</v>
      </c>
      <c r="BM572" s="71">
        <v>0</v>
      </c>
      <c r="BN572" s="72"/>
      <c r="BO572" s="71">
        <v>0</v>
      </c>
      <c r="BP572" s="71">
        <v>0</v>
      </c>
      <c r="BQ572" s="71">
        <v>27</v>
      </c>
      <c r="BR572" s="71">
        <v>1</v>
      </c>
      <c r="BS572" s="71">
        <v>5</v>
      </c>
      <c r="BT572" s="71">
        <v>0</v>
      </c>
      <c r="BU572"/>
      <c r="BV572" s="70">
        <v>514.96699999999998</v>
      </c>
      <c r="BW572" s="70">
        <v>19.491</v>
      </c>
      <c r="BX572" s="70">
        <v>79.933000000000007</v>
      </c>
      <c r="BY572" s="70">
        <v>5.8630000000000004</v>
      </c>
      <c r="BZ572" s="70">
        <v>101.68600000000001</v>
      </c>
      <c r="CA572" s="70">
        <v>0</v>
      </c>
      <c r="CB572" s="70">
        <v>0</v>
      </c>
      <c r="CC572" s="70">
        <v>0</v>
      </c>
      <c r="CD572" s="70">
        <v>0</v>
      </c>
    </row>
    <row r="573" spans="1:82">
      <c r="A573" s="70" t="s">
        <v>2298</v>
      </c>
      <c r="B573" s="70">
        <v>17</v>
      </c>
      <c r="C573" s="70">
        <v>19</v>
      </c>
      <c r="D573" s="70">
        <v>1</v>
      </c>
      <c r="E573" s="70">
        <v>2022</v>
      </c>
      <c r="F573" s="70" t="s">
        <v>161</v>
      </c>
      <c r="G573" s="70" t="s">
        <v>2279</v>
      </c>
      <c r="H573" s="70" t="s">
        <v>2280</v>
      </c>
      <c r="I573" s="148"/>
      <c r="J573" s="71">
        <v>614.08923353323996</v>
      </c>
      <c r="K573" s="71">
        <v>5.8463443235107624</v>
      </c>
      <c r="L573" s="71">
        <v>10.119405169875309</v>
      </c>
      <c r="M573" s="71">
        <v>140.8413567598451</v>
      </c>
      <c r="N573" s="71">
        <v>132.33256180398857</v>
      </c>
      <c r="O573" s="71">
        <v>109.26496319736755</v>
      </c>
      <c r="P573" s="71">
        <v>67.393949053323013</v>
      </c>
      <c r="Q573" s="71">
        <v>6.931747345681651</v>
      </c>
      <c r="R573" s="71">
        <v>5.9344518025488311</v>
      </c>
      <c r="S573" s="71">
        <v>8.9092552885349487</v>
      </c>
      <c r="T573" s="72"/>
      <c r="U573" s="71">
        <v>116684742</v>
      </c>
      <c r="V573" s="71">
        <v>3097</v>
      </c>
      <c r="W573" s="71">
        <v>243</v>
      </c>
      <c r="X573" s="71">
        <v>40276</v>
      </c>
      <c r="Y573" s="71">
        <v>52661</v>
      </c>
      <c r="Z573" s="71">
        <v>76382</v>
      </c>
      <c r="AA573" s="71">
        <v>14725</v>
      </c>
      <c r="AB573" s="71">
        <v>117747</v>
      </c>
      <c r="AC573" s="71">
        <v>1033379.9999999999</v>
      </c>
      <c r="AD573" s="71">
        <v>8.9092552885349487</v>
      </c>
      <c r="AE573" s="72"/>
      <c r="AF573" s="71">
        <v>486495541.05345255</v>
      </c>
      <c r="AG573" s="71">
        <v>4728861.9097144958</v>
      </c>
      <c r="AH573" s="71">
        <v>2756988.4984089257</v>
      </c>
      <c r="AI573" s="71">
        <v>234097333.58313319</v>
      </c>
      <c r="AJ573" s="71">
        <v>218183125.80019593</v>
      </c>
      <c r="AK573" s="71">
        <v>0</v>
      </c>
      <c r="AL573" s="71">
        <v>0</v>
      </c>
      <c r="AM573" s="71">
        <v>15204351.534554636</v>
      </c>
      <c r="AN573" s="71">
        <v>0</v>
      </c>
      <c r="AO573" s="71">
        <v>0</v>
      </c>
      <c r="AP573" s="71">
        <v>961466202.37945974</v>
      </c>
      <c r="AQ573" s="72"/>
      <c r="AR573" s="71">
        <v>4098</v>
      </c>
      <c r="AS573" s="71">
        <v>933</v>
      </c>
      <c r="AT573" s="71">
        <v>0</v>
      </c>
      <c r="AU573" s="71">
        <v>0</v>
      </c>
      <c r="AV573" s="71">
        <v>0</v>
      </c>
      <c r="AW573" s="71">
        <v>2</v>
      </c>
      <c r="AX573" s="71"/>
      <c r="AY573" s="72"/>
      <c r="AZ573" s="71">
        <v>18877.599999999929</v>
      </c>
      <c r="BA573" s="71">
        <v>52292.000000000007</v>
      </c>
      <c r="BB573" s="71">
        <v>0</v>
      </c>
      <c r="BC573" s="71">
        <v>0</v>
      </c>
      <c r="BD573" s="71">
        <v>0</v>
      </c>
      <c r="BE573" s="71">
        <v>75050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2299</v>
      </c>
      <c r="B574" s="70">
        <v>17</v>
      </c>
      <c r="C574" s="70">
        <v>20</v>
      </c>
      <c r="D574" s="70">
        <v>1</v>
      </c>
      <c r="E574" s="70">
        <v>2023</v>
      </c>
      <c r="F574" s="70" t="s">
        <v>1539</v>
      </c>
      <c r="G574" s="70" t="s">
        <v>2279</v>
      </c>
      <c r="H574" s="70" t="s">
        <v>2280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4350</v>
      </c>
      <c r="AS574" s="71">
        <v>938</v>
      </c>
      <c r="AT574" s="71">
        <v>0</v>
      </c>
      <c r="AU574" s="71">
        <v>0</v>
      </c>
      <c r="AV574" s="71">
        <v>0</v>
      </c>
      <c r="AW574" s="71">
        <v>3</v>
      </c>
      <c r="AX574" s="71"/>
      <c r="AY574" s="72"/>
      <c r="AZ574" s="71">
        <v>20259.99999999992</v>
      </c>
      <c r="BA574" s="71">
        <v>52421.100000000006</v>
      </c>
      <c r="BB574" s="71">
        <v>0</v>
      </c>
      <c r="BC574" s="71">
        <v>0</v>
      </c>
      <c r="BD574" s="71">
        <v>0</v>
      </c>
      <c r="BE574" s="71">
        <v>125050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2300</v>
      </c>
      <c r="B575" s="70">
        <v>17</v>
      </c>
      <c r="C575" s="70">
        <v>21</v>
      </c>
      <c r="D575" s="70">
        <v>1</v>
      </c>
      <c r="E575" s="70">
        <v>2024</v>
      </c>
      <c r="F575" s="70" t="s">
        <v>1558</v>
      </c>
      <c r="G575" s="70" t="s">
        <v>2279</v>
      </c>
      <c r="H575" s="70" t="s">
        <v>2280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2301</v>
      </c>
      <c r="B576" s="70">
        <v>375</v>
      </c>
      <c r="C576" s="70">
        <v>1</v>
      </c>
      <c r="D576" s="70">
        <v>23</v>
      </c>
      <c r="E576" s="70">
        <v>1990</v>
      </c>
      <c r="F576" s="70" t="s">
        <v>787</v>
      </c>
      <c r="G576" s="70" t="s">
        <v>2302</v>
      </c>
      <c r="H576" s="70" t="s">
        <v>2303</v>
      </c>
      <c r="I576" s="148"/>
      <c r="J576" s="71">
        <v>627.86569919374551</v>
      </c>
      <c r="K576" s="71">
        <v>11.668097446952689</v>
      </c>
      <c r="L576" s="71">
        <v>1.0313072578169089</v>
      </c>
      <c r="M576" s="71">
        <v>93.779610990068988</v>
      </c>
      <c r="N576" s="71">
        <v>128.52841457698949</v>
      </c>
      <c r="O576" s="71">
        <v>83.785607179023771</v>
      </c>
      <c r="P576" s="71">
        <v>92.145707534312294</v>
      </c>
      <c r="Q576" s="71">
        <v>8.7639610336304692</v>
      </c>
      <c r="R576" s="71">
        <v>0</v>
      </c>
      <c r="S576" s="71">
        <v>15.10724380415011</v>
      </c>
      <c r="T576" s="72"/>
      <c r="U576" s="71">
        <v>91701990</v>
      </c>
      <c r="V576" s="71">
        <v>5691</v>
      </c>
      <c r="W576" s="71">
        <v>13</v>
      </c>
      <c r="X576" s="71">
        <v>42235</v>
      </c>
      <c r="Y576" s="71">
        <v>52050</v>
      </c>
      <c r="Z576" s="71">
        <v>34462</v>
      </c>
      <c r="AA576" s="71">
        <v>22374</v>
      </c>
      <c r="AB576" s="71">
        <v>142297</v>
      </c>
      <c r="AC576" s="71">
        <v>0</v>
      </c>
      <c r="AD576" s="71">
        <v>15.10724380415011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2304</v>
      </c>
      <c r="B577" s="70">
        <v>376</v>
      </c>
      <c r="C577" s="70">
        <v>2</v>
      </c>
      <c r="D577" s="70">
        <v>23</v>
      </c>
      <c r="E577" s="70">
        <v>2005</v>
      </c>
      <c r="F577" s="70" t="s">
        <v>789</v>
      </c>
      <c r="G577" s="1064" t="s">
        <v>2302</v>
      </c>
      <c r="H577" s="70" t="s">
        <v>2303</v>
      </c>
      <c r="I577" s="148"/>
      <c r="J577" s="71">
        <v>481.89386829107548</v>
      </c>
      <c r="K577" s="71">
        <v>6.7614770007297871</v>
      </c>
      <c r="L577" s="71">
        <v>1.1713933384002939</v>
      </c>
      <c r="M577" s="71">
        <v>151.2203177357662</v>
      </c>
      <c r="N577" s="71">
        <v>159.95951134814209</v>
      </c>
      <c r="O577" s="71">
        <v>87.319252293903517</v>
      </c>
      <c r="P577" s="71">
        <v>84.843610707553381</v>
      </c>
      <c r="Q577" s="71">
        <v>7.7626093143941697</v>
      </c>
      <c r="R577" s="71">
        <v>0</v>
      </c>
      <c r="S577" s="71">
        <v>20.935170599999999</v>
      </c>
      <c r="T577" s="72"/>
      <c r="U577" s="71">
        <v>50724260</v>
      </c>
      <c r="V577" s="71">
        <v>3719</v>
      </c>
      <c r="W577" s="71">
        <v>13</v>
      </c>
      <c r="X577" s="71">
        <v>35975</v>
      </c>
      <c r="Y577" s="71">
        <v>58179</v>
      </c>
      <c r="Z577" s="71">
        <v>41561</v>
      </c>
      <c r="AA577" s="71">
        <v>16872</v>
      </c>
      <c r="AB577" s="71">
        <v>131761</v>
      </c>
      <c r="AC577" s="71">
        <v>0</v>
      </c>
      <c r="AD577" s="71">
        <v>20.935170599999999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2305</v>
      </c>
      <c r="B578" s="70">
        <v>377</v>
      </c>
      <c r="C578" s="70">
        <v>3</v>
      </c>
      <c r="D578" s="70">
        <v>23</v>
      </c>
      <c r="E578" s="70">
        <v>2006</v>
      </c>
      <c r="F578" s="70" t="s">
        <v>790</v>
      </c>
      <c r="G578" s="1064" t="s">
        <v>2302</v>
      </c>
      <c r="H578" s="70" t="s">
        <v>2303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2306</v>
      </c>
      <c r="B579" s="70">
        <v>378</v>
      </c>
      <c r="C579" s="70">
        <v>4</v>
      </c>
      <c r="D579" s="70">
        <v>23</v>
      </c>
      <c r="E579" s="70">
        <v>2007</v>
      </c>
      <c r="F579" s="70" t="s">
        <v>791</v>
      </c>
      <c r="G579" s="70" t="s">
        <v>2302</v>
      </c>
      <c r="H579" s="70" t="s">
        <v>2303</v>
      </c>
      <c r="I579" s="148"/>
      <c r="J579" s="71">
        <v>432.39850828166237</v>
      </c>
      <c r="K579" s="71">
        <v>6.4968917287449646</v>
      </c>
      <c r="L579" s="71">
        <v>3.7486425728283481</v>
      </c>
      <c r="M579" s="71">
        <v>143.9063733338227</v>
      </c>
      <c r="N579" s="71">
        <v>167.0610500915825</v>
      </c>
      <c r="O579" s="71">
        <v>82.26094850789265</v>
      </c>
      <c r="P579" s="71">
        <v>83.624067096510359</v>
      </c>
      <c r="Q579" s="71">
        <v>8.0663795616732195</v>
      </c>
      <c r="R579" s="71">
        <v>0</v>
      </c>
      <c r="S579" s="71">
        <v>20.918932416000001</v>
      </c>
      <c r="T579" s="72"/>
      <c r="U579" s="71">
        <v>51313209</v>
      </c>
      <c r="V579" s="71">
        <v>3479</v>
      </c>
      <c r="W579" s="71">
        <v>42</v>
      </c>
      <c r="X579" s="71">
        <v>39557</v>
      </c>
      <c r="Y579" s="71">
        <v>58497</v>
      </c>
      <c r="Z579" s="71">
        <v>40702</v>
      </c>
      <c r="AA579" s="71">
        <v>16376</v>
      </c>
      <c r="AB579" s="71">
        <v>129677</v>
      </c>
      <c r="AC579" s="71">
        <v>0</v>
      </c>
      <c r="AD579" s="71">
        <v>20.918932416000001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2307</v>
      </c>
      <c r="B580" s="70">
        <v>379</v>
      </c>
      <c r="C580" s="70">
        <v>5</v>
      </c>
      <c r="D580" s="70">
        <v>23</v>
      </c>
      <c r="E580" s="70">
        <v>2008</v>
      </c>
      <c r="F580" s="70" t="s">
        <v>792</v>
      </c>
      <c r="G580" s="70" t="s">
        <v>2302</v>
      </c>
      <c r="H580" s="70" t="s">
        <v>2303</v>
      </c>
      <c r="I580" s="148"/>
      <c r="J580" s="71">
        <v>534.81152062563808</v>
      </c>
      <c r="K580" s="71">
        <v>4.8742867148957858</v>
      </c>
      <c r="L580" s="71">
        <v>3.3206583283320938</v>
      </c>
      <c r="M580" s="71">
        <v>151.04884449749511</v>
      </c>
      <c r="N580" s="71">
        <v>161.2591460707113</v>
      </c>
      <c r="O580" s="71">
        <v>78.844873229958324</v>
      </c>
      <c r="P580" s="71">
        <v>78.84123852326978</v>
      </c>
      <c r="Q580" s="71">
        <v>7.8887911818489602</v>
      </c>
      <c r="R580" s="71">
        <v>0</v>
      </c>
      <c r="S580" s="71">
        <v>15.2000961</v>
      </c>
      <c r="T580" s="72"/>
      <c r="U580" s="71">
        <v>67394028</v>
      </c>
      <c r="V580" s="71">
        <v>3479</v>
      </c>
      <c r="W580" s="71">
        <v>42</v>
      </c>
      <c r="X580" s="71">
        <v>39557</v>
      </c>
      <c r="Y580" s="71">
        <v>58802</v>
      </c>
      <c r="Z580" s="71">
        <v>40381</v>
      </c>
      <c r="AA580" s="71">
        <v>15457</v>
      </c>
      <c r="AB580" s="71">
        <v>128908</v>
      </c>
      <c r="AC580" s="71">
        <v>0</v>
      </c>
      <c r="AD580" s="71">
        <v>15.2000961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2308</v>
      </c>
      <c r="B581" s="70">
        <v>380</v>
      </c>
      <c r="C581" s="70">
        <v>6</v>
      </c>
      <c r="D581" s="70">
        <v>23</v>
      </c>
      <c r="E581" s="70">
        <v>2009</v>
      </c>
      <c r="F581" s="70" t="s">
        <v>176</v>
      </c>
      <c r="G581" s="70" t="s">
        <v>2302</v>
      </c>
      <c r="H581" s="70" t="s">
        <v>2303</v>
      </c>
      <c r="I581" s="148"/>
      <c r="J581" s="71">
        <v>456.60101713321842</v>
      </c>
      <c r="K581" s="71">
        <v>4.5682656255692464</v>
      </c>
      <c r="L581" s="71">
        <v>1.781830912798501</v>
      </c>
      <c r="M581" s="71">
        <v>138.99339532866441</v>
      </c>
      <c r="N581" s="71">
        <v>131.514685568337</v>
      </c>
      <c r="O581" s="71">
        <v>78.799357858666212</v>
      </c>
      <c r="P581" s="71">
        <v>74.839865959022461</v>
      </c>
      <c r="Q581" s="71">
        <v>7.4678916054797497</v>
      </c>
      <c r="R581" s="71">
        <v>0</v>
      </c>
      <c r="S581" s="71">
        <v>18.99649110448</v>
      </c>
      <c r="T581" s="72"/>
      <c r="U581" s="71">
        <v>59808243</v>
      </c>
      <c r="V581" s="71">
        <v>3943</v>
      </c>
      <c r="W581" s="71">
        <v>38</v>
      </c>
      <c r="X581" s="71">
        <v>45314</v>
      </c>
      <c r="Y581" s="71">
        <v>58955</v>
      </c>
      <c r="Z581" s="71">
        <v>39835</v>
      </c>
      <c r="AA581" s="71">
        <v>15063</v>
      </c>
      <c r="AB581" s="71">
        <v>128100</v>
      </c>
      <c r="AC581" s="71">
        <v>0</v>
      </c>
      <c r="AD581" s="71">
        <v>18.99649110448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118.005</v>
      </c>
      <c r="BK581" s="71">
        <v>0</v>
      </c>
      <c r="BL581" s="71">
        <v>18.565999999999999</v>
      </c>
      <c r="BM581" s="71">
        <v>0</v>
      </c>
      <c r="BN581" s="72"/>
      <c r="BO581" s="71">
        <v>0</v>
      </c>
      <c r="BP581" s="71">
        <v>0</v>
      </c>
      <c r="BQ581" s="71">
        <v>11</v>
      </c>
      <c r="BR581" s="71">
        <v>0</v>
      </c>
      <c r="BS581" s="71">
        <v>4</v>
      </c>
      <c r="BT581" s="71">
        <v>0</v>
      </c>
      <c r="BU581"/>
      <c r="BV581" s="70">
        <v>136.571</v>
      </c>
      <c r="BW581" s="70">
        <v>0</v>
      </c>
      <c r="BX581" s="70">
        <v>0</v>
      </c>
      <c r="BY581" s="70">
        <v>0</v>
      </c>
      <c r="BZ581" s="70">
        <v>0</v>
      </c>
      <c r="CA581" s="70">
        <v>0</v>
      </c>
      <c r="CB581" s="70">
        <v>0</v>
      </c>
      <c r="CC581" s="70">
        <v>0</v>
      </c>
      <c r="CD581" s="70">
        <v>0</v>
      </c>
    </row>
    <row r="582" spans="1:82">
      <c r="A582" s="70" t="s">
        <v>2309</v>
      </c>
      <c r="B582" s="70">
        <v>381</v>
      </c>
      <c r="C582" s="70">
        <v>7</v>
      </c>
      <c r="D582" s="70">
        <v>23</v>
      </c>
      <c r="E582" s="70">
        <v>2010</v>
      </c>
      <c r="F582" s="70" t="s">
        <v>177</v>
      </c>
      <c r="G582" s="70" t="s">
        <v>2302</v>
      </c>
      <c r="H582" s="70" t="s">
        <v>2303</v>
      </c>
      <c r="I582" s="148"/>
      <c r="J582" s="71">
        <v>581.48070242775191</v>
      </c>
      <c r="K582" s="71">
        <v>4.9777650742500246</v>
      </c>
      <c r="L582" s="71">
        <v>1.6902213876211261</v>
      </c>
      <c r="M582" s="71">
        <v>150.03946901613051</v>
      </c>
      <c r="N582" s="71">
        <v>152.29191263220281</v>
      </c>
      <c r="O582" s="71">
        <v>77.980048988051493</v>
      </c>
      <c r="P582" s="71">
        <v>75.18728515471966</v>
      </c>
      <c r="Q582" s="71">
        <v>7.7315983417266096</v>
      </c>
      <c r="R582" s="71">
        <v>0</v>
      </c>
      <c r="S582" s="71">
        <v>19.561056065159999</v>
      </c>
      <c r="T582" s="72"/>
      <c r="U582" s="71">
        <v>76791482</v>
      </c>
      <c r="V582" s="71">
        <v>3943</v>
      </c>
      <c r="W582" s="71">
        <v>38</v>
      </c>
      <c r="X582" s="71">
        <v>45314</v>
      </c>
      <c r="Y582" s="71">
        <v>59112</v>
      </c>
      <c r="Z582" s="71">
        <v>39604</v>
      </c>
      <c r="AA582" s="71">
        <v>14755</v>
      </c>
      <c r="AB582" s="71">
        <v>127083</v>
      </c>
      <c r="AC582" s="71">
        <v>0</v>
      </c>
      <c r="AD582" s="71">
        <v>19.561056065159999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113.78</v>
      </c>
      <c r="BK582" s="71">
        <v>0</v>
      </c>
      <c r="BL582" s="71">
        <v>14.986000000000001</v>
      </c>
      <c r="BM582" s="71">
        <v>0</v>
      </c>
      <c r="BN582" s="72"/>
      <c r="BO582" s="71">
        <v>0</v>
      </c>
      <c r="BP582" s="71">
        <v>0</v>
      </c>
      <c r="BQ582" s="71">
        <v>12</v>
      </c>
      <c r="BR582" s="71">
        <v>0</v>
      </c>
      <c r="BS582" s="71">
        <v>4</v>
      </c>
      <c r="BT582" s="71">
        <v>0</v>
      </c>
      <c r="BU582"/>
      <c r="BV582" s="70">
        <v>128.76599999999999</v>
      </c>
      <c r="BW582" s="70">
        <v>0</v>
      </c>
      <c r="BX582" s="70">
        <v>0</v>
      </c>
      <c r="BY582" s="70">
        <v>0</v>
      </c>
      <c r="BZ582" s="70">
        <v>0</v>
      </c>
      <c r="CA582" s="70">
        <v>0</v>
      </c>
      <c r="CB582" s="70">
        <v>0</v>
      </c>
      <c r="CC582" s="70">
        <v>0</v>
      </c>
      <c r="CD582" s="70">
        <v>0</v>
      </c>
    </row>
    <row r="583" spans="1:82">
      <c r="A583" s="70" t="s">
        <v>2310</v>
      </c>
      <c r="B583" s="70">
        <v>382</v>
      </c>
      <c r="C583" s="70">
        <v>8</v>
      </c>
      <c r="D583" s="70">
        <v>23</v>
      </c>
      <c r="E583" s="70">
        <v>2011</v>
      </c>
      <c r="F583" s="70" t="s">
        <v>178</v>
      </c>
      <c r="G583" s="70" t="s">
        <v>2302</v>
      </c>
      <c r="H583" s="70" t="s">
        <v>2303</v>
      </c>
      <c r="I583" s="148"/>
      <c r="J583" s="71">
        <v>658.00492703456075</v>
      </c>
      <c r="K583" s="71">
        <v>7.9219047324751717</v>
      </c>
      <c r="L583" s="71">
        <v>1.4870505110122509</v>
      </c>
      <c r="M583" s="71">
        <v>191.35341049212681</v>
      </c>
      <c r="N583" s="71">
        <v>187.19219544760239</v>
      </c>
      <c r="O583" s="71">
        <v>75.678294080010289</v>
      </c>
      <c r="P583" s="71">
        <v>73.19263840561544</v>
      </c>
      <c r="Q583" s="71">
        <v>8.8556409052019998</v>
      </c>
      <c r="R583" s="71">
        <v>0</v>
      </c>
      <c r="S583" s="71">
        <v>19.11238876258</v>
      </c>
      <c r="T583" s="72"/>
      <c r="U583" s="71">
        <v>78663959</v>
      </c>
      <c r="V583" s="71">
        <v>3943</v>
      </c>
      <c r="W583" s="71">
        <v>38</v>
      </c>
      <c r="X583" s="71">
        <v>45314</v>
      </c>
      <c r="Y583" s="71">
        <v>59240</v>
      </c>
      <c r="Z583" s="71">
        <v>39270</v>
      </c>
      <c r="AA583" s="71">
        <v>14791</v>
      </c>
      <c r="AB583" s="71">
        <v>126190</v>
      </c>
      <c r="AC583" s="71">
        <v>0</v>
      </c>
      <c r="AD583" s="71">
        <v>19.11238876258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4.5389999999999997</v>
      </c>
      <c r="BJ583" s="71">
        <v>48.448</v>
      </c>
      <c r="BK583" s="71">
        <v>0</v>
      </c>
      <c r="BL583" s="71">
        <v>12.651</v>
      </c>
      <c r="BM583" s="71">
        <v>0</v>
      </c>
      <c r="BN583" s="72"/>
      <c r="BO583" s="71">
        <v>0</v>
      </c>
      <c r="BP583" s="71">
        <v>1</v>
      </c>
      <c r="BQ583" s="71">
        <v>9</v>
      </c>
      <c r="BR583" s="71">
        <v>0</v>
      </c>
      <c r="BS583" s="71">
        <v>4</v>
      </c>
      <c r="BT583" s="71">
        <v>0</v>
      </c>
      <c r="BU583"/>
      <c r="BV583" s="70">
        <v>65.638000000000005</v>
      </c>
      <c r="BW583" s="70">
        <v>0</v>
      </c>
      <c r="BX583" s="70">
        <v>0</v>
      </c>
      <c r="BY583" s="70">
        <v>0</v>
      </c>
      <c r="BZ583" s="70">
        <v>0</v>
      </c>
      <c r="CA583" s="70">
        <v>0</v>
      </c>
      <c r="CB583" s="70">
        <v>0</v>
      </c>
      <c r="CC583" s="70">
        <v>0</v>
      </c>
      <c r="CD583" s="70">
        <v>0</v>
      </c>
    </row>
    <row r="584" spans="1:82">
      <c r="A584" s="70" t="s">
        <v>2311</v>
      </c>
      <c r="B584" s="70">
        <v>383</v>
      </c>
      <c r="C584" s="70">
        <v>9</v>
      </c>
      <c r="D584" s="70">
        <v>23</v>
      </c>
      <c r="E584" s="70">
        <v>2012</v>
      </c>
      <c r="F584" s="70" t="s">
        <v>179</v>
      </c>
      <c r="G584" s="70" t="s">
        <v>2302</v>
      </c>
      <c r="H584" s="70" t="s">
        <v>2303</v>
      </c>
      <c r="I584" s="148"/>
      <c r="J584" s="71">
        <v>307.41164716055363</v>
      </c>
      <c r="K584" s="71">
        <v>7.7035943535383806</v>
      </c>
      <c r="L584" s="71">
        <v>1.48108248526167</v>
      </c>
      <c r="M584" s="71">
        <v>214.02761131841831</v>
      </c>
      <c r="N584" s="71">
        <v>201.25206076593039</v>
      </c>
      <c r="O584" s="71">
        <v>75.526345305906901</v>
      </c>
      <c r="P584" s="71">
        <v>73.887758508673258</v>
      </c>
      <c r="Q584" s="71">
        <v>9.7650465109404792</v>
      </c>
      <c r="R584" s="71">
        <v>0</v>
      </c>
      <c r="S584" s="71">
        <v>17.14427957326</v>
      </c>
      <c r="T584" s="72"/>
      <c r="U584" s="71">
        <v>35731965</v>
      </c>
      <c r="V584" s="71">
        <v>3943</v>
      </c>
      <c r="W584" s="71">
        <v>38</v>
      </c>
      <c r="X584" s="71">
        <v>45314</v>
      </c>
      <c r="Y584" s="71">
        <v>60663</v>
      </c>
      <c r="Z584" s="71">
        <v>39502</v>
      </c>
      <c r="AA584" s="71">
        <v>14847</v>
      </c>
      <c r="AB584" s="71">
        <v>128073</v>
      </c>
      <c r="AC584" s="71">
        <v>0</v>
      </c>
      <c r="AD584" s="71">
        <v>17.14427957326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3.645</v>
      </c>
      <c r="BJ584" s="71">
        <v>85.492999999999995</v>
      </c>
      <c r="BK584" s="71">
        <v>0</v>
      </c>
      <c r="BL584" s="71">
        <v>13.911</v>
      </c>
      <c r="BM584" s="71">
        <v>0</v>
      </c>
      <c r="BN584" s="72"/>
      <c r="BO584" s="71">
        <v>0</v>
      </c>
      <c r="BP584" s="71">
        <v>1</v>
      </c>
      <c r="BQ584" s="71">
        <v>11</v>
      </c>
      <c r="BR584" s="71">
        <v>0</v>
      </c>
      <c r="BS584" s="71">
        <v>3</v>
      </c>
      <c r="BT584" s="71">
        <v>0</v>
      </c>
      <c r="BU584"/>
      <c r="BV584" s="70">
        <v>103.04900000000001</v>
      </c>
      <c r="BW584" s="70">
        <v>0</v>
      </c>
      <c r="BX584" s="70">
        <v>0</v>
      </c>
      <c r="BY584" s="70">
        <v>0</v>
      </c>
      <c r="BZ584" s="70">
        <v>0</v>
      </c>
      <c r="CA584" s="70">
        <v>0</v>
      </c>
      <c r="CB584" s="70">
        <v>0</v>
      </c>
      <c r="CC584" s="70">
        <v>0</v>
      </c>
      <c r="CD584" s="70">
        <v>0</v>
      </c>
    </row>
    <row r="585" spans="1:82">
      <c r="A585" s="70" t="s">
        <v>2312</v>
      </c>
      <c r="B585" s="70">
        <v>384</v>
      </c>
      <c r="C585" s="70">
        <v>10</v>
      </c>
      <c r="D585" s="70">
        <v>23</v>
      </c>
      <c r="E585" s="70">
        <v>2013</v>
      </c>
      <c r="F585" s="70" t="s">
        <v>180</v>
      </c>
      <c r="G585" s="70" t="s">
        <v>2302</v>
      </c>
      <c r="H585" s="70" t="s">
        <v>2303</v>
      </c>
      <c r="I585" s="148"/>
      <c r="J585" s="71">
        <v>305.02160628819792</v>
      </c>
      <c r="K585" s="71">
        <v>6.5319108909800638</v>
      </c>
      <c r="L585" s="71">
        <v>1.314033034152805</v>
      </c>
      <c r="M585" s="71">
        <v>215.5738840586541</v>
      </c>
      <c r="N585" s="71">
        <v>201.59835225661061</v>
      </c>
      <c r="O585" s="71">
        <v>72.863902770432162</v>
      </c>
      <c r="P585" s="71">
        <v>75.220189905663418</v>
      </c>
      <c r="Q585" s="71">
        <v>9.8734239345893098</v>
      </c>
      <c r="R585" s="71">
        <v>0</v>
      </c>
      <c r="S585" s="71">
        <v>18.511223177440002</v>
      </c>
      <c r="T585" s="72"/>
      <c r="U585" s="71">
        <v>35060133</v>
      </c>
      <c r="V585" s="71">
        <v>3943</v>
      </c>
      <c r="W585" s="71">
        <v>38</v>
      </c>
      <c r="X585" s="71">
        <v>45314</v>
      </c>
      <c r="Y585" s="71">
        <v>60882</v>
      </c>
      <c r="Z585" s="71">
        <v>39811</v>
      </c>
      <c r="AA585" s="71">
        <v>15058</v>
      </c>
      <c r="AB585" s="71">
        <v>127638</v>
      </c>
      <c r="AC585" s="71">
        <v>0</v>
      </c>
      <c r="AD585" s="71">
        <v>18.511223177440002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123.07599999999999</v>
      </c>
      <c r="BK585" s="71">
        <v>0</v>
      </c>
      <c r="BL585" s="71">
        <v>15.784000000000001</v>
      </c>
      <c r="BM585" s="71">
        <v>0</v>
      </c>
      <c r="BN585" s="72"/>
      <c r="BO585" s="71">
        <v>0</v>
      </c>
      <c r="BP585" s="71">
        <v>0</v>
      </c>
      <c r="BQ585" s="71">
        <v>13</v>
      </c>
      <c r="BR585" s="71">
        <v>0</v>
      </c>
      <c r="BS585" s="71">
        <v>3</v>
      </c>
      <c r="BT585" s="71">
        <v>0</v>
      </c>
      <c r="BU585"/>
      <c r="BV585" s="70">
        <v>138.86000000000001</v>
      </c>
      <c r="BW585" s="70">
        <v>0</v>
      </c>
      <c r="BX585" s="70">
        <v>0</v>
      </c>
      <c r="BY585" s="70">
        <v>0</v>
      </c>
      <c r="BZ585" s="70">
        <v>0</v>
      </c>
      <c r="CA585" s="70">
        <v>0</v>
      </c>
      <c r="CB585" s="70">
        <v>0</v>
      </c>
      <c r="CC585" s="70">
        <v>0</v>
      </c>
      <c r="CD585" s="70">
        <v>0</v>
      </c>
    </row>
    <row r="586" spans="1:82">
      <c r="A586" s="70" t="s">
        <v>2313</v>
      </c>
      <c r="B586" s="70">
        <v>385</v>
      </c>
      <c r="C586" s="70">
        <v>11</v>
      </c>
      <c r="D586" s="70">
        <v>23</v>
      </c>
      <c r="E586" s="70">
        <v>2014</v>
      </c>
      <c r="F586" s="70" t="s">
        <v>181</v>
      </c>
      <c r="G586" s="70" t="s">
        <v>2302</v>
      </c>
      <c r="H586" s="70" t="s">
        <v>2303</v>
      </c>
      <c r="I586" s="148"/>
      <c r="J586" s="71">
        <v>266.98392957729533</v>
      </c>
      <c r="K586" s="71">
        <v>6.2702024747072374</v>
      </c>
      <c r="L586" s="71">
        <v>3.2107435395590609</v>
      </c>
      <c r="M586" s="71">
        <v>228.0126703839446</v>
      </c>
      <c r="N586" s="71">
        <v>194.82645388674459</v>
      </c>
      <c r="O586" s="71">
        <v>69.178392018036902</v>
      </c>
      <c r="P586" s="71">
        <v>75.345042524378698</v>
      </c>
      <c r="Q586" s="71">
        <v>9.3961471489380592</v>
      </c>
      <c r="R586" s="71">
        <v>0</v>
      </c>
      <c r="S586" s="71">
        <v>18.552087612920001</v>
      </c>
      <c r="T586" s="72"/>
      <c r="U586" s="71">
        <v>32653111</v>
      </c>
      <c r="V586" s="71">
        <v>3153</v>
      </c>
      <c r="W586" s="71">
        <v>35</v>
      </c>
      <c r="X586" s="71">
        <v>48142</v>
      </c>
      <c r="Y586" s="71">
        <v>61075</v>
      </c>
      <c r="Z586" s="71">
        <v>39809</v>
      </c>
      <c r="AA586" s="71">
        <v>15005</v>
      </c>
      <c r="AB586" s="71">
        <v>126603</v>
      </c>
      <c r="AC586" s="71">
        <v>0</v>
      </c>
      <c r="AD586" s="71">
        <v>18.552087612920001</v>
      </c>
      <c r="AE586" s="72"/>
      <c r="AF586" s="71"/>
      <c r="AG586" s="71"/>
      <c r="AH586" s="71"/>
      <c r="AI586" s="71"/>
      <c r="AJ586" s="71"/>
      <c r="AK586" s="71"/>
      <c r="AL586" s="71"/>
      <c r="AM586" s="71"/>
      <c r="AN586" s="71"/>
      <c r="AO586" s="71"/>
      <c r="AP586" s="71"/>
      <c r="AQ586" s="72"/>
      <c r="AR586" s="71">
        <v>878</v>
      </c>
      <c r="AS586" s="71">
        <v>87</v>
      </c>
      <c r="AT586" s="71">
        <v>0</v>
      </c>
      <c r="AU586" s="71">
        <v>0</v>
      </c>
      <c r="AV586" s="71">
        <v>0</v>
      </c>
      <c r="AW586" s="71">
        <v>0</v>
      </c>
      <c r="AX586" s="71"/>
      <c r="AY586" s="72"/>
      <c r="AZ586" s="71">
        <v>3032.2</v>
      </c>
      <c r="BA586" s="71">
        <v>3120.4</v>
      </c>
      <c r="BB586" s="71">
        <v>0</v>
      </c>
      <c r="BC586" s="71">
        <v>0</v>
      </c>
      <c r="BD586" s="71">
        <v>0</v>
      </c>
      <c r="BE586" s="71">
        <v>0</v>
      </c>
      <c r="BF586" s="71"/>
      <c r="BG586" s="72"/>
      <c r="BH586" s="71">
        <v>0</v>
      </c>
      <c r="BI586" s="71">
        <v>0</v>
      </c>
      <c r="BJ586" s="71">
        <v>121.35899999999999</v>
      </c>
      <c r="BK586" s="71">
        <v>0</v>
      </c>
      <c r="BL586" s="71">
        <v>13.029</v>
      </c>
      <c r="BM586" s="71">
        <v>0</v>
      </c>
      <c r="BN586" s="72"/>
      <c r="BO586" s="71">
        <v>0</v>
      </c>
      <c r="BP586" s="71">
        <v>0</v>
      </c>
      <c r="BQ586" s="71">
        <v>13</v>
      </c>
      <c r="BR586" s="71">
        <v>0</v>
      </c>
      <c r="BS586" s="71">
        <v>2</v>
      </c>
      <c r="BT586" s="71">
        <v>0</v>
      </c>
      <c r="BU586"/>
      <c r="BV586" s="70">
        <v>134.38800000000001</v>
      </c>
      <c r="BW586" s="70">
        <v>0</v>
      </c>
      <c r="BX586" s="70">
        <v>0</v>
      </c>
      <c r="BY586" s="70">
        <v>0</v>
      </c>
      <c r="BZ586" s="70">
        <v>0</v>
      </c>
      <c r="CA586" s="70">
        <v>0</v>
      </c>
      <c r="CB586" s="70">
        <v>0</v>
      </c>
      <c r="CC586" s="70">
        <v>0</v>
      </c>
      <c r="CD586" s="70">
        <v>0</v>
      </c>
    </row>
    <row r="587" spans="1:82">
      <c r="A587" s="70" t="s">
        <v>2314</v>
      </c>
      <c r="B587" s="70">
        <v>386</v>
      </c>
      <c r="C587" s="70">
        <v>12</v>
      </c>
      <c r="D587" s="70">
        <v>23</v>
      </c>
      <c r="E587" s="70">
        <v>2015</v>
      </c>
      <c r="F587" s="70" t="s">
        <v>182</v>
      </c>
      <c r="G587" s="70" t="s">
        <v>2302</v>
      </c>
      <c r="H587" s="70" t="s">
        <v>2303</v>
      </c>
      <c r="I587" s="148"/>
      <c r="J587" s="71">
        <v>281.64038470825272</v>
      </c>
      <c r="K587" s="71">
        <v>5.9906197831341217</v>
      </c>
      <c r="L587" s="71">
        <v>3.60830505232631</v>
      </c>
      <c r="M587" s="71">
        <v>209.00930756289731</v>
      </c>
      <c r="N587" s="71">
        <v>181.74505696615071</v>
      </c>
      <c r="O587" s="71">
        <v>68.458729410101668</v>
      </c>
      <c r="P587" s="71">
        <v>75.630707839938864</v>
      </c>
      <c r="Q587" s="71">
        <v>9.1114735355253895</v>
      </c>
      <c r="R587" s="71">
        <v>0</v>
      </c>
      <c r="S587" s="71">
        <v>20.192841835940001</v>
      </c>
      <c r="T587" s="72"/>
      <c r="U587" s="71">
        <v>36315942</v>
      </c>
      <c r="V587" s="71">
        <v>3153</v>
      </c>
      <c r="W587" s="71">
        <v>35</v>
      </c>
      <c r="X587" s="71">
        <v>48142</v>
      </c>
      <c r="Y587" s="71">
        <v>61229</v>
      </c>
      <c r="Z587" s="71">
        <v>39774</v>
      </c>
      <c r="AA587" s="71">
        <v>15050</v>
      </c>
      <c r="AB587" s="71">
        <v>125409</v>
      </c>
      <c r="AC587" s="71">
        <v>0</v>
      </c>
      <c r="AD587" s="71">
        <v>20.192841835940001</v>
      </c>
      <c r="AE587" s="72"/>
      <c r="AF587" s="71">
        <v>295241591.08749449</v>
      </c>
      <c r="AG587" s="71">
        <v>5042374.1687138872</v>
      </c>
      <c r="AH587" s="71">
        <v>733997.05719538569</v>
      </c>
      <c r="AI587" s="71">
        <v>300565290.16776538</v>
      </c>
      <c r="AJ587" s="71">
        <v>277208767.24273533</v>
      </c>
      <c r="AK587" s="71">
        <v>0</v>
      </c>
      <c r="AL587" s="71">
        <v>0</v>
      </c>
      <c r="AM587" s="71">
        <v>17186777.379030909</v>
      </c>
      <c r="AN587" s="71">
        <v>0</v>
      </c>
      <c r="AO587" s="71">
        <v>0</v>
      </c>
      <c r="AP587" s="71">
        <v>895978797.10293555</v>
      </c>
      <c r="AQ587" s="72"/>
      <c r="AR587" s="71">
        <v>980</v>
      </c>
      <c r="AS587" s="71">
        <v>113</v>
      </c>
      <c r="AT587" s="71">
        <v>0</v>
      </c>
      <c r="AU587" s="71">
        <v>0</v>
      </c>
      <c r="AV587" s="71">
        <v>0</v>
      </c>
      <c r="AW587" s="71">
        <v>0</v>
      </c>
      <c r="AX587" s="71"/>
      <c r="AY587" s="72"/>
      <c r="AZ587" s="71">
        <v>3438.2</v>
      </c>
      <c r="BA587" s="71">
        <v>3832.8</v>
      </c>
      <c r="BB587" s="71">
        <v>0</v>
      </c>
      <c r="BC587" s="71">
        <v>0</v>
      </c>
      <c r="BD587" s="71">
        <v>0</v>
      </c>
      <c r="BE587" s="71">
        <v>0</v>
      </c>
      <c r="BF587" s="71"/>
      <c r="BG587" s="72"/>
      <c r="BH587" s="71">
        <v>0</v>
      </c>
      <c r="BI587" s="71">
        <v>0</v>
      </c>
      <c r="BJ587" s="71">
        <v>127.191</v>
      </c>
      <c r="BK587" s="71">
        <v>0</v>
      </c>
      <c r="BL587" s="71">
        <v>12.951000000000001</v>
      </c>
      <c r="BM587" s="71">
        <v>0</v>
      </c>
      <c r="BN587" s="72"/>
      <c r="BO587" s="71">
        <v>0</v>
      </c>
      <c r="BP587" s="71">
        <v>0</v>
      </c>
      <c r="BQ587" s="71">
        <v>14</v>
      </c>
      <c r="BR587" s="71">
        <v>0</v>
      </c>
      <c r="BS587" s="71">
        <v>2</v>
      </c>
      <c r="BT587" s="71">
        <v>0</v>
      </c>
      <c r="BU587"/>
      <c r="BV587" s="70">
        <v>140.142</v>
      </c>
      <c r="BW587" s="70">
        <v>0</v>
      </c>
      <c r="BX587" s="70">
        <v>0</v>
      </c>
      <c r="BY587" s="70">
        <v>0</v>
      </c>
      <c r="BZ587" s="70">
        <v>0</v>
      </c>
      <c r="CA587" s="70">
        <v>0</v>
      </c>
      <c r="CB587" s="70">
        <v>0</v>
      </c>
      <c r="CC587" s="70">
        <v>0</v>
      </c>
      <c r="CD587" s="70">
        <v>0</v>
      </c>
    </row>
    <row r="588" spans="1:82">
      <c r="A588" s="70" t="s">
        <v>2315</v>
      </c>
      <c r="B588" s="70">
        <v>387</v>
      </c>
      <c r="C588" s="70">
        <v>13</v>
      </c>
      <c r="D588" s="70">
        <v>23</v>
      </c>
      <c r="E588" s="70">
        <v>2016</v>
      </c>
      <c r="F588" s="70" t="s">
        <v>155</v>
      </c>
      <c r="G588" s="70" t="s">
        <v>2302</v>
      </c>
      <c r="H588" s="70" t="s">
        <v>2303</v>
      </c>
      <c r="I588" s="148"/>
      <c r="J588" s="71">
        <v>273.2498941035314</v>
      </c>
      <c r="K588" s="71">
        <v>5.834802088452073</v>
      </c>
      <c r="L588" s="71">
        <v>3.4494046834050196</v>
      </c>
      <c r="M588" s="71">
        <v>190.60593104439488</v>
      </c>
      <c r="N588" s="71">
        <v>182.91420552511627</v>
      </c>
      <c r="O588" s="71">
        <v>67.811033623991534</v>
      </c>
      <c r="P588" s="71">
        <v>74.255847318249963</v>
      </c>
      <c r="Q588" s="71">
        <v>8.8061893364172885</v>
      </c>
      <c r="R588" s="71">
        <v>0</v>
      </c>
      <c r="S588" s="71">
        <v>18.546495630000003</v>
      </c>
      <c r="T588" s="72"/>
      <c r="U588" s="71">
        <v>33442737</v>
      </c>
      <c r="V588" s="71">
        <v>3153</v>
      </c>
      <c r="W588" s="71">
        <v>35</v>
      </c>
      <c r="X588" s="71">
        <v>48142</v>
      </c>
      <c r="Y588" s="71">
        <v>61632</v>
      </c>
      <c r="Z588" s="71">
        <v>39882</v>
      </c>
      <c r="AA588" s="71">
        <v>15283</v>
      </c>
      <c r="AB588" s="71">
        <v>124677</v>
      </c>
      <c r="AC588" s="71">
        <v>0</v>
      </c>
      <c r="AD588" s="71">
        <v>18.546495629999999</v>
      </c>
      <c r="AE588" s="72"/>
      <c r="AF588" s="71">
        <v>285298671.33403999</v>
      </c>
      <c r="AG588" s="71">
        <v>4576573.6927948305</v>
      </c>
      <c r="AH588" s="71">
        <v>521825.72007959138</v>
      </c>
      <c r="AI588" s="71">
        <v>292537856.23025829</v>
      </c>
      <c r="AJ588" s="71">
        <v>263606451.6907343</v>
      </c>
      <c r="AK588" s="71">
        <v>0</v>
      </c>
      <c r="AL588" s="71">
        <v>0</v>
      </c>
      <c r="AM588" s="71">
        <v>17099734.352450188</v>
      </c>
      <c r="AN588" s="71">
        <v>0</v>
      </c>
      <c r="AO588" s="71">
        <v>0</v>
      </c>
      <c r="AP588" s="71">
        <v>863641113.02035701</v>
      </c>
      <c r="AQ588" s="72"/>
      <c r="AR588" s="71">
        <v>1063</v>
      </c>
      <c r="AS588" s="71">
        <v>130</v>
      </c>
      <c r="AT588" s="71">
        <v>0</v>
      </c>
      <c r="AU588" s="71">
        <v>0</v>
      </c>
      <c r="AV588" s="71">
        <v>0</v>
      </c>
      <c r="AW588" s="71">
        <v>0</v>
      </c>
      <c r="AX588" s="71"/>
      <c r="AY588" s="72"/>
      <c r="AZ588" s="71">
        <v>3767.9</v>
      </c>
      <c r="BA588" s="71">
        <v>4186.3</v>
      </c>
      <c r="BB588" s="71">
        <v>0</v>
      </c>
      <c r="BC588" s="71">
        <v>0</v>
      </c>
      <c r="BD588" s="71">
        <v>0</v>
      </c>
      <c r="BE588" s="71">
        <v>0</v>
      </c>
      <c r="BF588" s="71"/>
      <c r="BG588" s="72"/>
      <c r="BH588" s="71">
        <v>0</v>
      </c>
      <c r="BI588" s="71">
        <v>0</v>
      </c>
      <c r="BJ588" s="71">
        <v>123.614</v>
      </c>
      <c r="BK588" s="71">
        <v>0</v>
      </c>
      <c r="BL588" s="71">
        <v>15.486000000000001</v>
      </c>
      <c r="BM588" s="71">
        <v>0</v>
      </c>
      <c r="BN588" s="72"/>
      <c r="BO588" s="71">
        <v>0</v>
      </c>
      <c r="BP588" s="71">
        <v>0</v>
      </c>
      <c r="BQ588" s="71">
        <v>14</v>
      </c>
      <c r="BR588" s="71">
        <v>0</v>
      </c>
      <c r="BS588" s="71">
        <v>3</v>
      </c>
      <c r="BT588" s="71">
        <v>0</v>
      </c>
      <c r="BU588"/>
      <c r="BV588" s="70">
        <v>139.1</v>
      </c>
      <c r="BW588" s="70">
        <v>0</v>
      </c>
      <c r="BX588" s="70">
        <v>0</v>
      </c>
      <c r="BY588" s="70">
        <v>0</v>
      </c>
      <c r="BZ588" s="70">
        <v>0</v>
      </c>
      <c r="CA588" s="70">
        <v>0</v>
      </c>
      <c r="CB588" s="70">
        <v>0</v>
      </c>
      <c r="CC588" s="70">
        <v>0</v>
      </c>
      <c r="CD588" s="70">
        <v>0</v>
      </c>
    </row>
    <row r="589" spans="1:82">
      <c r="A589" s="70" t="s">
        <v>2316</v>
      </c>
      <c r="B589" s="70">
        <v>388</v>
      </c>
      <c r="C589" s="70">
        <v>14</v>
      </c>
      <c r="D589" s="70">
        <v>23</v>
      </c>
      <c r="E589" s="70">
        <v>2017</v>
      </c>
      <c r="F589" s="70" t="s">
        <v>156</v>
      </c>
      <c r="G589" s="70" t="s">
        <v>2302</v>
      </c>
      <c r="H589" s="70" t="s">
        <v>2303</v>
      </c>
      <c r="I589" s="148"/>
      <c r="J589" s="71">
        <v>230.63344909387973</v>
      </c>
      <c r="K589" s="71">
        <v>5.7406856243591493</v>
      </c>
      <c r="L589" s="71">
        <v>2.9218266927989314</v>
      </c>
      <c r="M589" s="71">
        <v>171.18661068032551</v>
      </c>
      <c r="N589" s="71">
        <v>171.54479193632218</v>
      </c>
      <c r="O589" s="71">
        <v>66.809889592060145</v>
      </c>
      <c r="P589" s="71">
        <v>73.939957238592726</v>
      </c>
      <c r="Q589" s="71">
        <v>8.4444047386758303</v>
      </c>
      <c r="R589" s="71">
        <v>0</v>
      </c>
      <c r="S589" s="71">
        <v>18.712309750000003</v>
      </c>
      <c r="T589" s="72"/>
      <c r="U589" s="71">
        <v>33689864</v>
      </c>
      <c r="V589" s="71">
        <v>3153</v>
      </c>
      <c r="W589" s="71">
        <v>35</v>
      </c>
      <c r="X589" s="71">
        <v>48142</v>
      </c>
      <c r="Y589" s="71">
        <v>61973</v>
      </c>
      <c r="Z589" s="71">
        <v>39945</v>
      </c>
      <c r="AA589" s="71">
        <v>15315</v>
      </c>
      <c r="AB589" s="71">
        <v>123632</v>
      </c>
      <c r="AC589" s="71">
        <v>0</v>
      </c>
      <c r="AD589" s="71">
        <v>18.712309749999999</v>
      </c>
      <c r="AE589" s="72"/>
      <c r="AF589" s="71">
        <v>270581211.96381378</v>
      </c>
      <c r="AG589" s="71">
        <v>4822055.8518273989</v>
      </c>
      <c r="AH589" s="71">
        <v>612039.48082979873</v>
      </c>
      <c r="AI589" s="71">
        <v>299291137.48500109</v>
      </c>
      <c r="AJ589" s="71">
        <v>284134246.31486309</v>
      </c>
      <c r="AK589" s="71">
        <v>0</v>
      </c>
      <c r="AL589" s="71">
        <v>0</v>
      </c>
      <c r="AM589" s="71">
        <v>16982942.377112649</v>
      </c>
      <c r="AN589" s="71">
        <v>0</v>
      </c>
      <c r="AO589" s="71">
        <v>0</v>
      </c>
      <c r="AP589" s="71">
        <v>876423633.4734478</v>
      </c>
      <c r="AQ589" s="72"/>
      <c r="AR589" s="71">
        <v>1117</v>
      </c>
      <c r="AS589" s="71">
        <v>138</v>
      </c>
      <c r="AT589" s="71">
        <v>0</v>
      </c>
      <c r="AU589" s="71">
        <v>0</v>
      </c>
      <c r="AV589" s="71">
        <v>0</v>
      </c>
      <c r="AW589" s="71">
        <v>0</v>
      </c>
      <c r="AX589" s="71"/>
      <c r="AY589" s="72"/>
      <c r="AZ589" s="71">
        <v>4010.1</v>
      </c>
      <c r="BA589" s="71">
        <v>4337.3</v>
      </c>
      <c r="BB589" s="71">
        <v>0</v>
      </c>
      <c r="BC589" s="71">
        <v>0</v>
      </c>
      <c r="BD589" s="71">
        <v>0</v>
      </c>
      <c r="BE589" s="71">
        <v>0</v>
      </c>
      <c r="BF589" s="71"/>
      <c r="BG589" s="72"/>
      <c r="BH589" s="71">
        <v>0</v>
      </c>
      <c r="BI589" s="71">
        <v>0</v>
      </c>
      <c r="BJ589" s="71">
        <v>115.85299999999999</v>
      </c>
      <c r="BK589" s="71">
        <v>0</v>
      </c>
      <c r="BL589" s="71">
        <v>15.422000000000001</v>
      </c>
      <c r="BM589" s="71">
        <v>0</v>
      </c>
      <c r="BN589" s="72"/>
      <c r="BO589" s="71">
        <v>0</v>
      </c>
      <c r="BP589" s="71">
        <v>0</v>
      </c>
      <c r="BQ589" s="71">
        <v>14</v>
      </c>
      <c r="BR589" s="71">
        <v>0</v>
      </c>
      <c r="BS589" s="71">
        <v>3</v>
      </c>
      <c r="BT589" s="71">
        <v>0</v>
      </c>
      <c r="BU589"/>
      <c r="BV589" s="70">
        <v>131.27500000000001</v>
      </c>
      <c r="BW589" s="70">
        <v>0</v>
      </c>
      <c r="BX589" s="70">
        <v>0</v>
      </c>
      <c r="BY589" s="70">
        <v>0</v>
      </c>
      <c r="BZ589" s="70">
        <v>0</v>
      </c>
      <c r="CA589" s="70">
        <v>0</v>
      </c>
      <c r="CB589" s="70">
        <v>0</v>
      </c>
      <c r="CC589" s="70">
        <v>0</v>
      </c>
      <c r="CD589" s="70">
        <v>0</v>
      </c>
    </row>
    <row r="590" spans="1:82">
      <c r="A590" s="70" t="s">
        <v>2317</v>
      </c>
      <c r="B590" s="70">
        <v>389</v>
      </c>
      <c r="C590" s="70">
        <v>15</v>
      </c>
      <c r="D590" s="70">
        <v>23</v>
      </c>
      <c r="E590" s="70">
        <v>2018</v>
      </c>
      <c r="F590" s="70" t="s">
        <v>183</v>
      </c>
      <c r="G590" s="70" t="s">
        <v>2302</v>
      </c>
      <c r="H590" s="70" t="s">
        <v>2303</v>
      </c>
      <c r="I590" s="148"/>
      <c r="J590" s="71">
        <v>201.9527760871847</v>
      </c>
      <c r="K590" s="71">
        <v>5.1587581196213792</v>
      </c>
      <c r="L590" s="71">
        <v>2.7057353590668316</v>
      </c>
      <c r="M590" s="71">
        <v>149.34407581817399</v>
      </c>
      <c r="N590" s="71">
        <v>138.56378217818093</v>
      </c>
      <c r="O590" s="71">
        <v>65.553036451948131</v>
      </c>
      <c r="P590" s="71">
        <v>74.848221852011321</v>
      </c>
      <c r="Q590" s="71">
        <v>7.7740394990817103</v>
      </c>
      <c r="R590" s="71">
        <v>0</v>
      </c>
      <c r="S590" s="71">
        <v>18.674116609999999</v>
      </c>
      <c r="T590" s="72"/>
      <c r="U590" s="71">
        <v>33813258</v>
      </c>
      <c r="V590" s="71">
        <v>3153</v>
      </c>
      <c r="W590" s="71">
        <v>35</v>
      </c>
      <c r="X590" s="71">
        <v>48142</v>
      </c>
      <c r="Y590" s="71">
        <v>62299</v>
      </c>
      <c r="Z590" s="71">
        <v>39944</v>
      </c>
      <c r="AA590" s="71">
        <v>15659</v>
      </c>
      <c r="AB590" s="71">
        <v>122656</v>
      </c>
      <c r="AC590" s="71">
        <v>0</v>
      </c>
      <c r="AD590" s="71">
        <v>18.674116609999999</v>
      </c>
      <c r="AE590" s="72"/>
      <c r="AF590" s="71">
        <v>260016393.22196129</v>
      </c>
      <c r="AG590" s="71">
        <v>4411040.9301093873</v>
      </c>
      <c r="AH590" s="71">
        <v>587690.16577218135</v>
      </c>
      <c r="AI590" s="71">
        <v>289031164.93777502</v>
      </c>
      <c r="AJ590" s="71">
        <v>255279292.45177689</v>
      </c>
      <c r="AK590" s="71">
        <v>0</v>
      </c>
      <c r="AL590" s="71">
        <v>0</v>
      </c>
      <c r="AM590" s="71">
        <v>16883734.635448009</v>
      </c>
      <c r="AN590" s="71">
        <v>0</v>
      </c>
      <c r="AO590" s="71">
        <v>0</v>
      </c>
      <c r="AP590" s="71">
        <v>826209316.3428427</v>
      </c>
      <c r="AQ590" s="72"/>
      <c r="AR590" s="71">
        <v>1166</v>
      </c>
      <c r="AS590" s="71">
        <v>148</v>
      </c>
      <c r="AT590" s="71">
        <v>0</v>
      </c>
      <c r="AU590" s="71">
        <v>0</v>
      </c>
      <c r="AV590" s="71">
        <v>0</v>
      </c>
      <c r="AW590" s="71">
        <v>0</v>
      </c>
      <c r="AX590" s="71"/>
      <c r="AY590" s="72"/>
      <c r="AZ590" s="71">
        <v>4225.0999999999995</v>
      </c>
      <c r="BA590" s="71">
        <v>4569.1000000000004</v>
      </c>
      <c r="BB590" s="71">
        <v>0</v>
      </c>
      <c r="BC590" s="71">
        <v>0</v>
      </c>
      <c r="BD590" s="71">
        <v>0</v>
      </c>
      <c r="BE590" s="71">
        <v>0</v>
      </c>
      <c r="BF590" s="71"/>
      <c r="BG590" s="72"/>
      <c r="BH590" s="71">
        <v>0</v>
      </c>
      <c r="BI590" s="71">
        <v>0</v>
      </c>
      <c r="BJ590" s="71">
        <v>102.666</v>
      </c>
      <c r="BK590" s="71">
        <v>0</v>
      </c>
      <c r="BL590" s="71">
        <v>12.93</v>
      </c>
      <c r="BM590" s="71">
        <v>0</v>
      </c>
      <c r="BN590" s="72"/>
      <c r="BO590" s="71">
        <v>0</v>
      </c>
      <c r="BP590" s="71">
        <v>0</v>
      </c>
      <c r="BQ590" s="71">
        <v>14</v>
      </c>
      <c r="BR590" s="71">
        <v>0</v>
      </c>
      <c r="BS590" s="71">
        <v>3</v>
      </c>
      <c r="BT590" s="71">
        <v>0</v>
      </c>
      <c r="BU590"/>
      <c r="BV590" s="70">
        <v>115.596</v>
      </c>
      <c r="BW590" s="70">
        <v>0</v>
      </c>
      <c r="BX590" s="70">
        <v>0</v>
      </c>
      <c r="BY590" s="70">
        <v>0</v>
      </c>
      <c r="BZ590" s="70">
        <v>0</v>
      </c>
      <c r="CA590" s="70">
        <v>0</v>
      </c>
      <c r="CB590" s="70">
        <v>0</v>
      </c>
      <c r="CC590" s="70">
        <v>0</v>
      </c>
      <c r="CD590" s="70">
        <v>0</v>
      </c>
    </row>
    <row r="591" spans="1:82">
      <c r="A591" s="70" t="s">
        <v>2318</v>
      </c>
      <c r="B591" s="70">
        <v>390</v>
      </c>
      <c r="C591" s="70">
        <v>16</v>
      </c>
      <c r="D591" s="70">
        <v>23</v>
      </c>
      <c r="E591" s="70">
        <v>2019</v>
      </c>
      <c r="F591" s="70" t="s">
        <v>158</v>
      </c>
      <c r="G591" s="70" t="s">
        <v>2302</v>
      </c>
      <c r="H591" s="70" t="s">
        <v>2303</v>
      </c>
      <c r="I591" s="148"/>
      <c r="J591" s="71">
        <v>181.55851372857717</v>
      </c>
      <c r="K591" s="71">
        <v>4.6316165152841648</v>
      </c>
      <c r="L591" s="71">
        <v>2.7288273569694281</v>
      </c>
      <c r="M591" s="71">
        <v>142.28285109291994</v>
      </c>
      <c r="N591" s="71">
        <v>121.10847103175739</v>
      </c>
      <c r="O591" s="71">
        <v>63.587442051545935</v>
      </c>
      <c r="P591" s="71">
        <v>75.292292811236123</v>
      </c>
      <c r="Q591" s="71">
        <v>7.5024199410586796</v>
      </c>
      <c r="R591" s="71">
        <v>0</v>
      </c>
      <c r="S591" s="71">
        <v>30.399037828090801</v>
      </c>
      <c r="T591" s="72"/>
      <c r="U591" s="71">
        <v>31211336</v>
      </c>
      <c r="V591" s="71">
        <v>3153</v>
      </c>
      <c r="W591" s="71">
        <v>35</v>
      </c>
      <c r="X591" s="71">
        <v>48142</v>
      </c>
      <c r="Y591" s="71">
        <v>62614</v>
      </c>
      <c r="Z591" s="71">
        <v>39810</v>
      </c>
      <c r="AA591" s="71">
        <v>15634</v>
      </c>
      <c r="AB591" s="71">
        <v>121575</v>
      </c>
      <c r="AC591" s="71">
        <v>0</v>
      </c>
      <c r="AD591" s="71">
        <v>30.399037828090801</v>
      </c>
      <c r="AE591" s="72"/>
      <c r="AF591" s="71">
        <v>238009355.48547721</v>
      </c>
      <c r="AG591" s="71">
        <v>4167536.8423145888</v>
      </c>
      <c r="AH591" s="71">
        <v>623645.8553072596</v>
      </c>
      <c r="AI591" s="71">
        <v>291235269.77208418</v>
      </c>
      <c r="AJ591" s="71">
        <v>231650293.7060332</v>
      </c>
      <c r="AK591" s="71">
        <v>0</v>
      </c>
      <c r="AL591" s="71">
        <v>0</v>
      </c>
      <c r="AM591" s="71">
        <v>16557599.783890005</v>
      </c>
      <c r="AN591" s="71">
        <v>0</v>
      </c>
      <c r="AO591" s="71">
        <v>0</v>
      </c>
      <c r="AP591" s="71">
        <v>782243701.44510651</v>
      </c>
      <c r="AQ591" s="72"/>
      <c r="AR591" s="71">
        <v>1211</v>
      </c>
      <c r="AS591" s="71">
        <v>155</v>
      </c>
      <c r="AT591" s="71">
        <v>0</v>
      </c>
      <c r="AU591" s="71">
        <v>0</v>
      </c>
      <c r="AV591" s="71">
        <v>0</v>
      </c>
      <c r="AW591" s="71">
        <v>0</v>
      </c>
      <c r="AX591" s="71"/>
      <c r="AY591" s="72"/>
      <c r="AZ591" s="71">
        <v>4432.3000000000011</v>
      </c>
      <c r="BA591" s="71">
        <v>5065.5999999999995</v>
      </c>
      <c r="BB591" s="71">
        <v>0</v>
      </c>
      <c r="BC591" s="71">
        <v>0</v>
      </c>
      <c r="BD591" s="71">
        <v>0</v>
      </c>
      <c r="BE591" s="71">
        <v>0</v>
      </c>
      <c r="BF591" s="71"/>
      <c r="BG591" s="72"/>
      <c r="BH591" s="71">
        <v>0</v>
      </c>
      <c r="BI591" s="71">
        <v>0</v>
      </c>
      <c r="BJ591" s="71">
        <v>88.787000000000006</v>
      </c>
      <c r="BK591" s="71">
        <v>0</v>
      </c>
      <c r="BL591" s="71">
        <v>27.561</v>
      </c>
      <c r="BM591" s="71">
        <v>0</v>
      </c>
      <c r="BN591" s="72"/>
      <c r="BO591" s="71">
        <v>0</v>
      </c>
      <c r="BP591" s="71">
        <v>0</v>
      </c>
      <c r="BQ591" s="71">
        <v>14</v>
      </c>
      <c r="BR591" s="71">
        <v>0</v>
      </c>
      <c r="BS591" s="71">
        <v>3</v>
      </c>
      <c r="BT591" s="71">
        <v>0</v>
      </c>
      <c r="BU591"/>
      <c r="BV591" s="70">
        <v>99.506</v>
      </c>
      <c r="BW591" s="70">
        <v>0</v>
      </c>
      <c r="BX591" s="70">
        <v>16.841999999999999</v>
      </c>
      <c r="BY591" s="70">
        <v>0</v>
      </c>
      <c r="BZ591" s="70">
        <v>0</v>
      </c>
      <c r="CA591" s="70">
        <v>0</v>
      </c>
      <c r="CB591" s="70">
        <v>0</v>
      </c>
      <c r="CC591" s="70">
        <v>0</v>
      </c>
      <c r="CD591" s="70">
        <v>0</v>
      </c>
    </row>
    <row r="592" spans="1:82">
      <c r="A592" s="70" t="s">
        <v>2319</v>
      </c>
      <c r="B592" s="70">
        <v>391</v>
      </c>
      <c r="C592" s="70">
        <v>17</v>
      </c>
      <c r="D592" s="70">
        <v>23</v>
      </c>
      <c r="E592" s="70">
        <v>2020</v>
      </c>
      <c r="F592" s="70" t="s">
        <v>159</v>
      </c>
      <c r="G592" s="70" t="s">
        <v>2302</v>
      </c>
      <c r="H592" s="70" t="s">
        <v>2303</v>
      </c>
      <c r="I592" s="148"/>
      <c r="J592" s="71">
        <v>387.46147441882778</v>
      </c>
      <c r="K592" s="71">
        <v>5.1730256279133329</v>
      </c>
      <c r="L592" s="71">
        <v>4.1462114118128399</v>
      </c>
      <c r="M592" s="71">
        <v>120.86443539859908</v>
      </c>
      <c r="N592" s="71">
        <v>148.42827501204931</v>
      </c>
      <c r="O592" s="71">
        <v>55.753572531445428</v>
      </c>
      <c r="P592" s="71">
        <v>70.755464495722208</v>
      </c>
      <c r="Q592" s="71">
        <v>7.1068897556122002</v>
      </c>
      <c r="R592" s="71">
        <v>0</v>
      </c>
      <c r="S592" s="71">
        <v>26.232462541619999</v>
      </c>
      <c r="T592" s="72"/>
      <c r="U592" s="71">
        <v>68217534</v>
      </c>
      <c r="V592" s="71">
        <v>3380</v>
      </c>
      <c r="W592" s="71">
        <v>60</v>
      </c>
      <c r="X592" s="71">
        <v>43314</v>
      </c>
      <c r="Y592" s="71">
        <v>62933</v>
      </c>
      <c r="Z592" s="71">
        <v>39840</v>
      </c>
      <c r="AA592" s="71">
        <v>15616</v>
      </c>
      <c r="AB592" s="71">
        <v>120536</v>
      </c>
      <c r="AC592" s="71">
        <v>0</v>
      </c>
      <c r="AD592" s="71">
        <v>26.232462541619999</v>
      </c>
      <c r="AE592" s="72"/>
      <c r="AF592" s="71">
        <v>495060637.74767089</v>
      </c>
      <c r="AG592" s="71">
        <v>4204317.4631650345</v>
      </c>
      <c r="AH592" s="71">
        <v>957540.63515947748</v>
      </c>
      <c r="AI592" s="71">
        <v>236759778.19966459</v>
      </c>
      <c r="AJ592" s="71">
        <v>279901796.15892911</v>
      </c>
      <c r="AK592" s="71"/>
      <c r="AL592" s="71"/>
      <c r="AM592" s="71">
        <v>15731287.182891401</v>
      </c>
      <c r="AN592" s="71"/>
      <c r="AO592" s="71"/>
      <c r="AP592" s="71">
        <v>1032615357.3874805</v>
      </c>
      <c r="AQ592" s="72"/>
      <c r="AR592" s="71">
        <v>1265</v>
      </c>
      <c r="AS592" s="71">
        <v>156</v>
      </c>
      <c r="AT592" s="71">
        <v>0</v>
      </c>
      <c r="AU592" s="71">
        <v>0</v>
      </c>
      <c r="AV592" s="71">
        <v>0</v>
      </c>
      <c r="AW592" s="71">
        <v>0</v>
      </c>
      <c r="AX592" s="71"/>
      <c r="AY592" s="72"/>
      <c r="AZ592" s="71">
        <v>4724.0000000000036</v>
      </c>
      <c r="BA592" s="71">
        <v>5095.6999999999989</v>
      </c>
      <c r="BB592" s="71">
        <v>0</v>
      </c>
      <c r="BC592" s="71">
        <v>0</v>
      </c>
      <c r="BD592" s="71">
        <v>0</v>
      </c>
      <c r="BE592" s="71">
        <v>0</v>
      </c>
      <c r="BF592" s="71"/>
      <c r="BG592" s="72"/>
      <c r="BH592" s="71">
        <v>0</v>
      </c>
      <c r="BI592" s="71">
        <v>0</v>
      </c>
      <c r="BJ592" s="71">
        <v>80.691000000000003</v>
      </c>
      <c r="BK592" s="71">
        <v>0</v>
      </c>
      <c r="BL592" s="71">
        <v>22.832000000000001</v>
      </c>
      <c r="BM592" s="71">
        <v>0</v>
      </c>
      <c r="BN592" s="72"/>
      <c r="BO592" s="71">
        <v>0</v>
      </c>
      <c r="BP592" s="71">
        <v>0</v>
      </c>
      <c r="BQ592" s="71">
        <v>14</v>
      </c>
      <c r="BR592" s="71">
        <v>0</v>
      </c>
      <c r="BS592" s="71">
        <v>3</v>
      </c>
      <c r="BT592" s="71">
        <v>0</v>
      </c>
      <c r="BU592"/>
      <c r="BV592" s="70">
        <v>90.881</v>
      </c>
      <c r="BW592" s="70">
        <v>0</v>
      </c>
      <c r="BX592" s="70">
        <v>12.641999999999999</v>
      </c>
      <c r="BY592" s="70">
        <v>0</v>
      </c>
      <c r="BZ592" s="70">
        <v>0</v>
      </c>
      <c r="CA592" s="70">
        <v>0</v>
      </c>
      <c r="CB592" s="70">
        <v>0</v>
      </c>
      <c r="CC592" s="70">
        <v>0</v>
      </c>
      <c r="CD592" s="70">
        <v>0</v>
      </c>
    </row>
    <row r="593" spans="1:82">
      <c r="A593" s="70" t="s">
        <v>2320</v>
      </c>
      <c r="B593" s="70">
        <v>391</v>
      </c>
      <c r="C593" s="70">
        <v>18</v>
      </c>
      <c r="D593" s="70">
        <v>23</v>
      </c>
      <c r="E593" s="70">
        <v>2021</v>
      </c>
      <c r="F593" s="70" t="s">
        <v>160</v>
      </c>
      <c r="G593" s="70" t="s">
        <v>2302</v>
      </c>
      <c r="H593" s="70" t="s">
        <v>2303</v>
      </c>
      <c r="I593" s="148"/>
      <c r="J593" s="71">
        <v>222.9566686839616</v>
      </c>
      <c r="K593" s="71">
        <v>5.5731296505511949</v>
      </c>
      <c r="L593" s="71">
        <v>3.9664210746968447</v>
      </c>
      <c r="M593" s="71">
        <v>122.30749166996421</v>
      </c>
      <c r="N593" s="71">
        <v>122.9746699936355</v>
      </c>
      <c r="O593" s="71">
        <v>53.895165749038227</v>
      </c>
      <c r="P593" s="71">
        <v>72.612572932739923</v>
      </c>
      <c r="Q593" s="71">
        <v>6.9574661045858699</v>
      </c>
      <c r="R593" s="71">
        <v>0</v>
      </c>
      <c r="S593" s="71">
        <v>28.993242211314001</v>
      </c>
      <c r="T593" s="72"/>
      <c r="U593" s="71">
        <v>46600943</v>
      </c>
      <c r="V593" s="71">
        <v>3380</v>
      </c>
      <c r="W593" s="71">
        <v>60</v>
      </c>
      <c r="X593" s="71">
        <v>43314</v>
      </c>
      <c r="Y593" s="71">
        <v>63065</v>
      </c>
      <c r="Z593" s="71">
        <v>39654</v>
      </c>
      <c r="AA593" s="71">
        <v>15627</v>
      </c>
      <c r="AB593" s="71">
        <v>119161</v>
      </c>
      <c r="AC593" s="71">
        <v>0</v>
      </c>
      <c r="AD593" s="71">
        <v>28.993242211314001</v>
      </c>
      <c r="AE593" s="72"/>
      <c r="AF593" s="71">
        <v>316693714.4988392</v>
      </c>
      <c r="AG593" s="71">
        <v>4908635.9110739771</v>
      </c>
      <c r="AH593" s="71">
        <v>848311.22880608158</v>
      </c>
      <c r="AI593" s="71">
        <v>270658653.79474026</v>
      </c>
      <c r="AJ593" s="71">
        <v>255939441.28563419</v>
      </c>
      <c r="AK593" s="71">
        <v>0</v>
      </c>
      <c r="AL593" s="71">
        <v>0</v>
      </c>
      <c r="AM593" s="71">
        <v>15641536.135065604</v>
      </c>
      <c r="AN593" s="71">
        <v>0</v>
      </c>
      <c r="AO593" s="71">
        <v>0</v>
      </c>
      <c r="AP593" s="71">
        <v>864690292.85415924</v>
      </c>
      <c r="AQ593" s="72"/>
      <c r="AR593" s="71">
        <v>1348</v>
      </c>
      <c r="AS593" s="71">
        <v>157</v>
      </c>
      <c r="AT593" s="71">
        <v>0</v>
      </c>
      <c r="AU593" s="71">
        <v>0</v>
      </c>
      <c r="AV593" s="71">
        <v>0</v>
      </c>
      <c r="AW593" s="71">
        <v>0</v>
      </c>
      <c r="AX593" s="71"/>
      <c r="AY593" s="72"/>
      <c r="AZ593" s="71">
        <v>5193.3000000000047</v>
      </c>
      <c r="BA593" s="71">
        <v>5117.6999999999989</v>
      </c>
      <c r="BB593" s="71">
        <v>0</v>
      </c>
      <c r="BC593" s="71">
        <v>0</v>
      </c>
      <c r="BD593" s="71">
        <v>0</v>
      </c>
      <c r="BE593" s="71">
        <v>0</v>
      </c>
      <c r="BF593" s="71"/>
      <c r="BG593" s="72"/>
      <c r="BH593" s="71">
        <v>0</v>
      </c>
      <c r="BI593" s="71">
        <v>0</v>
      </c>
      <c r="BJ593" s="71">
        <v>72.98</v>
      </c>
      <c r="BK593" s="71">
        <v>0</v>
      </c>
      <c r="BL593" s="71">
        <v>25.295999999999999</v>
      </c>
      <c r="BM593" s="71">
        <v>0</v>
      </c>
      <c r="BN593" s="72"/>
      <c r="BO593" s="71">
        <v>0</v>
      </c>
      <c r="BP593" s="71">
        <v>0</v>
      </c>
      <c r="BQ593" s="71">
        <v>13</v>
      </c>
      <c r="BR593" s="71">
        <v>0</v>
      </c>
      <c r="BS593" s="71">
        <v>3</v>
      </c>
      <c r="BT593" s="71">
        <v>0</v>
      </c>
      <c r="BU593"/>
      <c r="BV593" s="70">
        <v>83.09</v>
      </c>
      <c r="BW593" s="70">
        <v>0</v>
      </c>
      <c r="BX593" s="70">
        <v>15.186</v>
      </c>
      <c r="BY593" s="70">
        <v>0</v>
      </c>
      <c r="BZ593" s="70">
        <v>0</v>
      </c>
      <c r="CA593" s="70">
        <v>0</v>
      </c>
      <c r="CB593" s="70">
        <v>0</v>
      </c>
      <c r="CC593" s="70">
        <v>0</v>
      </c>
      <c r="CD593" s="70">
        <v>0</v>
      </c>
    </row>
    <row r="594" spans="1:82">
      <c r="A594" s="70" t="s">
        <v>2321</v>
      </c>
      <c r="B594" s="70">
        <v>391</v>
      </c>
      <c r="C594" s="70">
        <v>19</v>
      </c>
      <c r="D594" s="70">
        <v>23</v>
      </c>
      <c r="E594" s="70">
        <v>2022</v>
      </c>
      <c r="F594" s="70" t="s">
        <v>161</v>
      </c>
      <c r="G594" s="70" t="s">
        <v>2302</v>
      </c>
      <c r="H594" s="70" t="s">
        <v>2303</v>
      </c>
      <c r="I594" s="148"/>
      <c r="J594" s="71">
        <v>247.16161428965731</v>
      </c>
      <c r="K594" s="71">
        <v>5.7027270026044068</v>
      </c>
      <c r="L594" s="71">
        <v>3.6580697048414392</v>
      </c>
      <c r="M594" s="71">
        <v>131.79284415643065</v>
      </c>
      <c r="N594" s="71">
        <v>151.76404353328596</v>
      </c>
      <c r="O594" s="71">
        <v>56.635190986711251</v>
      </c>
      <c r="P594" s="71">
        <v>72.268282210660118</v>
      </c>
      <c r="Q594" s="71">
        <v>6.9429326157579974</v>
      </c>
      <c r="R594" s="71">
        <v>0</v>
      </c>
      <c r="S594" s="71">
        <v>16.619139369999999</v>
      </c>
      <c r="T594" s="72"/>
      <c r="U594" s="71">
        <v>53688286</v>
      </c>
      <c r="V594" s="71">
        <v>3380</v>
      </c>
      <c r="W594" s="71">
        <v>60</v>
      </c>
      <c r="X594" s="71">
        <v>43314</v>
      </c>
      <c r="Y594" s="71">
        <v>63269</v>
      </c>
      <c r="Z594" s="71">
        <v>39591</v>
      </c>
      <c r="AA594" s="71">
        <v>15790</v>
      </c>
      <c r="AB594" s="71">
        <v>117937</v>
      </c>
      <c r="AC594" s="71">
        <v>0</v>
      </c>
      <c r="AD594" s="71">
        <v>16.619139369999999</v>
      </c>
      <c r="AE594" s="72"/>
      <c r="AF594" s="71">
        <v>304406939.74562865</v>
      </c>
      <c r="AG594" s="71">
        <v>5072126.3648355622</v>
      </c>
      <c r="AH594" s="71">
        <v>919229.41737858299</v>
      </c>
      <c r="AI594" s="71">
        <v>259518390.64304385</v>
      </c>
      <c r="AJ594" s="71">
        <v>296388106.51906836</v>
      </c>
      <c r="AK594" s="71">
        <v>0</v>
      </c>
      <c r="AL594" s="71">
        <v>0</v>
      </c>
      <c r="AM594" s="71">
        <v>15228885.720491989</v>
      </c>
      <c r="AN594" s="71">
        <v>0</v>
      </c>
      <c r="AO594" s="71">
        <v>0</v>
      </c>
      <c r="AP594" s="71">
        <v>881533678.410447</v>
      </c>
      <c r="AQ594" s="72"/>
      <c r="AR594" s="71">
        <v>1427</v>
      </c>
      <c r="AS594" s="71">
        <v>161</v>
      </c>
      <c r="AT594" s="71">
        <v>0</v>
      </c>
      <c r="AU594" s="71">
        <v>0</v>
      </c>
      <c r="AV594" s="71">
        <v>0</v>
      </c>
      <c r="AW594" s="71">
        <v>0</v>
      </c>
      <c r="AX594" s="71"/>
      <c r="AY594" s="72"/>
      <c r="AZ594" s="71">
        <v>5628.3000000000056</v>
      </c>
      <c r="BA594" s="71">
        <v>5187.1999999999989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2322</v>
      </c>
      <c r="B595" s="70">
        <v>391</v>
      </c>
      <c r="C595" s="70">
        <v>20</v>
      </c>
      <c r="D595" s="70">
        <v>23</v>
      </c>
      <c r="E595" s="70">
        <v>2023</v>
      </c>
      <c r="F595" s="70" t="s">
        <v>1539</v>
      </c>
      <c r="G595" s="70" t="s">
        <v>2302</v>
      </c>
      <c r="H595" s="70" t="s">
        <v>2303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1537</v>
      </c>
      <c r="AS595" s="71">
        <v>160</v>
      </c>
      <c r="AT595" s="71">
        <v>0</v>
      </c>
      <c r="AU595" s="71">
        <v>0</v>
      </c>
      <c r="AV595" s="71">
        <v>0</v>
      </c>
      <c r="AW595" s="71">
        <v>0</v>
      </c>
      <c r="AX595" s="71"/>
      <c r="AY595" s="72"/>
      <c r="AZ595" s="71">
        <v>6145.2999999999993</v>
      </c>
      <c r="BA595" s="71">
        <v>5177.0999999999985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2323</v>
      </c>
      <c r="B596" s="70">
        <v>391</v>
      </c>
      <c r="C596" s="70">
        <v>21</v>
      </c>
      <c r="D596" s="70">
        <v>23</v>
      </c>
      <c r="E596" s="70">
        <v>2024</v>
      </c>
      <c r="F596" s="70" t="s">
        <v>1558</v>
      </c>
      <c r="G596" s="1064" t="s">
        <v>2302</v>
      </c>
      <c r="H596" s="70" t="s">
        <v>2303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2324</v>
      </c>
      <c r="B597" s="70">
        <v>460</v>
      </c>
      <c r="C597" s="70">
        <v>1</v>
      </c>
      <c r="D597" s="70">
        <v>28</v>
      </c>
      <c r="E597" s="70">
        <v>1990</v>
      </c>
      <c r="F597" s="70" t="s">
        <v>787</v>
      </c>
      <c r="G597" s="1064" t="s">
        <v>2325</v>
      </c>
      <c r="H597" s="70" t="s">
        <v>2326</v>
      </c>
      <c r="I597" s="148"/>
      <c r="J597" s="71">
        <v>138.27204028510721</v>
      </c>
      <c r="K597" s="71">
        <v>6.3599434687132748</v>
      </c>
      <c r="L597" s="71">
        <v>0.79331327524377626</v>
      </c>
      <c r="M597" s="71">
        <v>56.958318482709828</v>
      </c>
      <c r="N597" s="71">
        <v>109.90969707630749</v>
      </c>
      <c r="O597" s="71">
        <v>78.215622092634604</v>
      </c>
      <c r="P597" s="71">
        <v>76.145614847675887</v>
      </c>
      <c r="Q597" s="71">
        <v>8.37114499764591</v>
      </c>
      <c r="R597" s="71">
        <v>0</v>
      </c>
      <c r="S597" s="71">
        <v>14.430110758598421</v>
      </c>
      <c r="T597" s="72"/>
      <c r="U597" s="71">
        <v>20195117</v>
      </c>
      <c r="V597" s="71">
        <v>3102</v>
      </c>
      <c r="W597" s="71">
        <v>10</v>
      </c>
      <c r="X597" s="71">
        <v>25652</v>
      </c>
      <c r="Y597" s="71">
        <v>44510</v>
      </c>
      <c r="Z597" s="71">
        <v>32171</v>
      </c>
      <c r="AA597" s="71">
        <v>18489</v>
      </c>
      <c r="AB597" s="71">
        <v>135919</v>
      </c>
      <c r="AC597" s="71">
        <v>0</v>
      </c>
      <c r="AD597" s="71">
        <v>14.430110758598421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2327</v>
      </c>
      <c r="B598" s="70">
        <v>461</v>
      </c>
      <c r="C598" s="70">
        <v>2</v>
      </c>
      <c r="D598" s="70">
        <v>28</v>
      </c>
      <c r="E598" s="70">
        <v>2005</v>
      </c>
      <c r="F598" s="70" t="s">
        <v>789</v>
      </c>
      <c r="G598" s="70" t="s">
        <v>2325</v>
      </c>
      <c r="H598" s="70" t="s">
        <v>2326</v>
      </c>
      <c r="I598" s="148"/>
      <c r="J598" s="71">
        <v>161.256827989128</v>
      </c>
      <c r="K598" s="71">
        <v>5.1706481823273771</v>
      </c>
      <c r="L598" s="71">
        <v>1.2615005182772401</v>
      </c>
      <c r="M598" s="71">
        <v>109.8874648019013</v>
      </c>
      <c r="N598" s="71">
        <v>140.84267396001869</v>
      </c>
      <c r="O598" s="71">
        <v>92.83225048978916</v>
      </c>
      <c r="P598" s="71">
        <v>68.012673946162835</v>
      </c>
      <c r="Q598" s="71">
        <v>7.5219443296923201</v>
      </c>
      <c r="R598" s="71">
        <v>0</v>
      </c>
      <c r="S598" s="71">
        <v>0</v>
      </c>
      <c r="T598" s="72"/>
      <c r="U598" s="71">
        <v>16973931</v>
      </c>
      <c r="V598" s="71">
        <v>2844</v>
      </c>
      <c r="W598" s="71">
        <v>14</v>
      </c>
      <c r="X598" s="71">
        <v>26142</v>
      </c>
      <c r="Y598" s="71">
        <v>51226</v>
      </c>
      <c r="Z598" s="71">
        <v>44185</v>
      </c>
      <c r="AA598" s="71">
        <v>13525</v>
      </c>
      <c r="AB598" s="71">
        <v>127676</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2328</v>
      </c>
      <c r="B599" s="70">
        <v>462</v>
      </c>
      <c r="C599" s="70">
        <v>3</v>
      </c>
      <c r="D599" s="70">
        <v>28</v>
      </c>
      <c r="E599" s="70">
        <v>2006</v>
      </c>
      <c r="F599" s="70" t="s">
        <v>790</v>
      </c>
      <c r="G599" s="70" t="s">
        <v>2325</v>
      </c>
      <c r="H599" s="70" t="s">
        <v>2326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2329</v>
      </c>
      <c r="B600" s="70">
        <v>463</v>
      </c>
      <c r="C600" s="70">
        <v>4</v>
      </c>
      <c r="D600" s="70">
        <v>28</v>
      </c>
      <c r="E600" s="70">
        <v>2007</v>
      </c>
      <c r="F600" s="70" t="s">
        <v>791</v>
      </c>
      <c r="G600" s="70" t="s">
        <v>2325</v>
      </c>
      <c r="H600" s="70" t="s">
        <v>2326</v>
      </c>
      <c r="I600" s="148"/>
      <c r="J600" s="71">
        <v>142.05196730167131</v>
      </c>
      <c r="K600" s="71">
        <v>5.042140749529004</v>
      </c>
      <c r="L600" s="71">
        <v>1.249547524276116</v>
      </c>
      <c r="M600" s="71">
        <v>107.2067375123093</v>
      </c>
      <c r="N600" s="71">
        <v>148.42065017453109</v>
      </c>
      <c r="O600" s="71">
        <v>87.554089487259048</v>
      </c>
      <c r="P600" s="71">
        <v>66.752186436589113</v>
      </c>
      <c r="Q600" s="71">
        <v>7.8352930924333801</v>
      </c>
      <c r="R600" s="71">
        <v>0</v>
      </c>
      <c r="S600" s="71">
        <v>0</v>
      </c>
      <c r="T600" s="72"/>
      <c r="U600" s="71">
        <v>16857464</v>
      </c>
      <c r="V600" s="71">
        <v>2700</v>
      </c>
      <c r="W600" s="71">
        <v>14</v>
      </c>
      <c r="X600" s="71">
        <v>29469</v>
      </c>
      <c r="Y600" s="71">
        <v>51970</v>
      </c>
      <c r="Z600" s="71">
        <v>43321</v>
      </c>
      <c r="AA600" s="71">
        <v>13072</v>
      </c>
      <c r="AB600" s="71">
        <v>125962</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2330</v>
      </c>
      <c r="B601" s="70">
        <v>464</v>
      </c>
      <c r="C601" s="70">
        <v>5</v>
      </c>
      <c r="D601" s="70">
        <v>28</v>
      </c>
      <c r="E601" s="70">
        <v>2008</v>
      </c>
      <c r="F601" s="70" t="s">
        <v>792</v>
      </c>
      <c r="G601" s="70" t="s">
        <v>2325</v>
      </c>
      <c r="H601" s="70" t="s">
        <v>2326</v>
      </c>
      <c r="I601" s="148"/>
      <c r="J601" s="71">
        <v>130.8608192425198</v>
      </c>
      <c r="K601" s="71">
        <v>3.782861204431911</v>
      </c>
      <c r="L601" s="71">
        <v>1.106886109444031</v>
      </c>
      <c r="M601" s="71">
        <v>112.5277042874001</v>
      </c>
      <c r="N601" s="71">
        <v>144.2315273170457</v>
      </c>
      <c r="O601" s="71">
        <v>84.030777078272379</v>
      </c>
      <c r="P601" s="71">
        <v>64.824564947417713</v>
      </c>
      <c r="Q601" s="71">
        <v>7.6906350872169202</v>
      </c>
      <c r="R601" s="71">
        <v>0</v>
      </c>
      <c r="S601" s="71">
        <v>0</v>
      </c>
      <c r="T601" s="72"/>
      <c r="U601" s="71">
        <v>16490366</v>
      </c>
      <c r="V601" s="71">
        <v>2700</v>
      </c>
      <c r="W601" s="71">
        <v>14</v>
      </c>
      <c r="X601" s="71">
        <v>29469</v>
      </c>
      <c r="Y601" s="71">
        <v>52593</v>
      </c>
      <c r="Z601" s="71">
        <v>43037</v>
      </c>
      <c r="AA601" s="71">
        <v>12709</v>
      </c>
      <c r="AB601" s="71">
        <v>125670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2331</v>
      </c>
      <c r="B602" s="70">
        <v>465</v>
      </c>
      <c r="C602" s="70">
        <v>6</v>
      </c>
      <c r="D602" s="70">
        <v>28</v>
      </c>
      <c r="E602" s="70">
        <v>2009</v>
      </c>
      <c r="F602" s="70" t="s">
        <v>176</v>
      </c>
      <c r="G602" s="70" t="s">
        <v>2325</v>
      </c>
      <c r="H602" s="70" t="s">
        <v>2326</v>
      </c>
      <c r="I602" s="148"/>
      <c r="J602" s="71">
        <v>109.5749658533193</v>
      </c>
      <c r="K602" s="71">
        <v>3.3424920947926142</v>
      </c>
      <c r="L602" s="71">
        <v>0.7502445948625267</v>
      </c>
      <c r="M602" s="71">
        <v>99.501406873516913</v>
      </c>
      <c r="N602" s="71">
        <v>118.116717600846</v>
      </c>
      <c r="O602" s="71">
        <v>84.150236809530838</v>
      </c>
      <c r="P602" s="71">
        <v>61.668486774439813</v>
      </c>
      <c r="Q602" s="71">
        <v>7.2888604179666503</v>
      </c>
      <c r="R602" s="71">
        <v>0</v>
      </c>
      <c r="S602" s="71">
        <v>0</v>
      </c>
      <c r="T602" s="72"/>
      <c r="U602" s="71">
        <v>14352763</v>
      </c>
      <c r="V602" s="71">
        <v>2885</v>
      </c>
      <c r="W602" s="71">
        <v>16</v>
      </c>
      <c r="X602" s="71">
        <v>32439</v>
      </c>
      <c r="Y602" s="71">
        <v>52949</v>
      </c>
      <c r="Z602" s="71">
        <v>42540</v>
      </c>
      <c r="AA602" s="71">
        <v>12412</v>
      </c>
      <c r="AB602" s="71">
        <v>125029</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20.8</v>
      </c>
      <c r="BK602" s="71">
        <v>0</v>
      </c>
      <c r="BL602" s="71">
        <v>16.309999999999999</v>
      </c>
      <c r="BM602" s="71">
        <v>0</v>
      </c>
      <c r="BN602" s="72"/>
      <c r="BO602" s="71">
        <v>0</v>
      </c>
      <c r="BP602" s="71">
        <v>0</v>
      </c>
      <c r="BQ602" s="71">
        <v>1</v>
      </c>
      <c r="BR602" s="71">
        <v>0</v>
      </c>
      <c r="BS602" s="71">
        <v>1</v>
      </c>
      <c r="BT602" s="71">
        <v>0</v>
      </c>
      <c r="BU602"/>
      <c r="BV602" s="70">
        <v>29.51</v>
      </c>
      <c r="BW602" s="70">
        <v>0</v>
      </c>
      <c r="BX602" s="70">
        <v>0</v>
      </c>
      <c r="BY602" s="70">
        <v>0</v>
      </c>
      <c r="BZ602" s="70">
        <v>7.6</v>
      </c>
      <c r="CA602" s="70">
        <v>0</v>
      </c>
      <c r="CB602" s="70">
        <v>0</v>
      </c>
      <c r="CC602" s="70">
        <v>0</v>
      </c>
      <c r="CD602" s="70">
        <v>0</v>
      </c>
    </row>
    <row r="603" spans="1:82">
      <c r="A603" s="70" t="s">
        <v>2332</v>
      </c>
      <c r="B603" s="70">
        <v>466</v>
      </c>
      <c r="C603" s="70">
        <v>7</v>
      </c>
      <c r="D603" s="70">
        <v>28</v>
      </c>
      <c r="E603" s="70">
        <v>2010</v>
      </c>
      <c r="F603" s="70" t="s">
        <v>177</v>
      </c>
      <c r="G603" s="70" t="s">
        <v>2325</v>
      </c>
      <c r="H603" s="70" t="s">
        <v>2326</v>
      </c>
      <c r="I603" s="148"/>
      <c r="J603" s="71">
        <v>102.8501081610334</v>
      </c>
      <c r="K603" s="71">
        <v>3.642113172511114</v>
      </c>
      <c r="L603" s="71">
        <v>0.71167216320889515</v>
      </c>
      <c r="M603" s="71">
        <v>107.4089759326975</v>
      </c>
      <c r="N603" s="71">
        <v>137.4677201622188</v>
      </c>
      <c r="O603" s="71">
        <v>83.487325955518926</v>
      </c>
      <c r="P603" s="71">
        <v>62.651824532516308</v>
      </c>
      <c r="Q603" s="71">
        <v>7.5682457174768301</v>
      </c>
      <c r="R603" s="71">
        <v>0</v>
      </c>
      <c r="S603" s="71">
        <v>0</v>
      </c>
      <c r="T603" s="72"/>
      <c r="U603" s="71">
        <v>13582587</v>
      </c>
      <c r="V603" s="71">
        <v>2885</v>
      </c>
      <c r="W603" s="71">
        <v>16</v>
      </c>
      <c r="X603" s="71">
        <v>32439</v>
      </c>
      <c r="Y603" s="71">
        <v>53358</v>
      </c>
      <c r="Z603" s="71">
        <v>42401</v>
      </c>
      <c r="AA603" s="71">
        <v>12295</v>
      </c>
      <c r="AB603" s="71">
        <v>124398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19.151</v>
      </c>
      <c r="BK603" s="71">
        <v>0</v>
      </c>
      <c r="BL603" s="71">
        <v>18.219000000000001</v>
      </c>
      <c r="BM603" s="71">
        <v>0</v>
      </c>
      <c r="BN603" s="72"/>
      <c r="BO603" s="71">
        <v>0</v>
      </c>
      <c r="BP603" s="71">
        <v>0</v>
      </c>
      <c r="BQ603" s="71">
        <v>1</v>
      </c>
      <c r="BR603" s="71">
        <v>0</v>
      </c>
      <c r="BS603" s="71">
        <v>2</v>
      </c>
      <c r="BT603" s="71">
        <v>0</v>
      </c>
      <c r="BU603"/>
      <c r="BV603" s="70">
        <v>29.715</v>
      </c>
      <c r="BW603" s="70">
        <v>0</v>
      </c>
      <c r="BX603" s="70">
        <v>0</v>
      </c>
      <c r="BY603" s="70">
        <v>0</v>
      </c>
      <c r="BZ603" s="70">
        <v>7.6550000000000002</v>
      </c>
      <c r="CA603" s="70">
        <v>0</v>
      </c>
      <c r="CB603" s="70">
        <v>0</v>
      </c>
      <c r="CC603" s="70">
        <v>0</v>
      </c>
      <c r="CD603" s="70">
        <v>0</v>
      </c>
    </row>
    <row r="604" spans="1:82">
      <c r="A604" s="70" t="s">
        <v>2333</v>
      </c>
      <c r="B604" s="70">
        <v>467</v>
      </c>
      <c r="C604" s="70">
        <v>8</v>
      </c>
      <c r="D604" s="70">
        <v>28</v>
      </c>
      <c r="E604" s="70">
        <v>2011</v>
      </c>
      <c r="F604" s="70" t="s">
        <v>178</v>
      </c>
      <c r="G604" s="70" t="s">
        <v>2325</v>
      </c>
      <c r="H604" s="70" t="s">
        <v>2326</v>
      </c>
      <c r="I604" s="148"/>
      <c r="J604" s="71">
        <v>133.16344010006799</v>
      </c>
      <c r="K604" s="71">
        <v>5.7962706449888088</v>
      </c>
      <c r="L604" s="71">
        <v>0.62612653095252668</v>
      </c>
      <c r="M604" s="71">
        <v>136.98444813863489</v>
      </c>
      <c r="N604" s="71">
        <v>169.56313976897019</v>
      </c>
      <c r="O604" s="71">
        <v>81.523271567778849</v>
      </c>
      <c r="P604" s="71">
        <v>61.059020031565751</v>
      </c>
      <c r="Q604" s="71">
        <v>8.6745139603067898</v>
      </c>
      <c r="R604" s="71">
        <v>0</v>
      </c>
      <c r="S604" s="71">
        <v>0</v>
      </c>
      <c r="T604" s="72"/>
      <c r="U604" s="71">
        <v>15919582</v>
      </c>
      <c r="V604" s="71">
        <v>2885</v>
      </c>
      <c r="W604" s="71">
        <v>16</v>
      </c>
      <c r="X604" s="71">
        <v>32439</v>
      </c>
      <c r="Y604" s="71">
        <v>53661</v>
      </c>
      <c r="Z604" s="71">
        <v>42303</v>
      </c>
      <c r="AA604" s="71">
        <v>12339</v>
      </c>
      <c r="AB604" s="71">
        <v>123609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18.584</v>
      </c>
      <c r="BK604" s="71">
        <v>0</v>
      </c>
      <c r="BL604" s="71">
        <v>19.528000000000002</v>
      </c>
      <c r="BM604" s="71">
        <v>0</v>
      </c>
      <c r="BN604" s="72"/>
      <c r="BO604" s="71">
        <v>0</v>
      </c>
      <c r="BP604" s="71">
        <v>0</v>
      </c>
      <c r="BQ604" s="71">
        <v>1</v>
      </c>
      <c r="BR604" s="71">
        <v>0</v>
      </c>
      <c r="BS604" s="71">
        <v>2</v>
      </c>
      <c r="BT604" s="71">
        <v>0</v>
      </c>
      <c r="BU604"/>
      <c r="BV604" s="70">
        <v>30.030999999999999</v>
      </c>
      <c r="BW604" s="70">
        <v>0</v>
      </c>
      <c r="BX604" s="70">
        <v>0</v>
      </c>
      <c r="BY604" s="70">
        <v>0</v>
      </c>
      <c r="BZ604" s="70">
        <v>8.0809999999999995</v>
      </c>
      <c r="CA604" s="70">
        <v>0</v>
      </c>
      <c r="CB604" s="70">
        <v>0</v>
      </c>
      <c r="CC604" s="70">
        <v>0</v>
      </c>
      <c r="CD604" s="70">
        <v>0</v>
      </c>
    </row>
    <row r="605" spans="1:82">
      <c r="A605" s="70" t="s">
        <v>2334</v>
      </c>
      <c r="B605" s="70">
        <v>468</v>
      </c>
      <c r="C605" s="70">
        <v>9</v>
      </c>
      <c r="D605" s="70">
        <v>28</v>
      </c>
      <c r="E605" s="70">
        <v>2012</v>
      </c>
      <c r="F605" s="70" t="s">
        <v>179</v>
      </c>
      <c r="G605" s="70" t="s">
        <v>2325</v>
      </c>
      <c r="H605" s="70" t="s">
        <v>2326</v>
      </c>
      <c r="I605" s="148"/>
      <c r="J605" s="71">
        <v>108.92697426135079</v>
      </c>
      <c r="K605" s="71">
        <v>5.6365380953482704</v>
      </c>
      <c r="L605" s="71">
        <v>0.62361367800491374</v>
      </c>
      <c r="M605" s="71">
        <v>153.2162617195165</v>
      </c>
      <c r="N605" s="71">
        <v>180.2818766981882</v>
      </c>
      <c r="O605" s="71">
        <v>81.170458802515611</v>
      </c>
      <c r="P605" s="71">
        <v>61.804544549014146</v>
      </c>
      <c r="Q605" s="71">
        <v>9.4538105762964992</v>
      </c>
      <c r="R605" s="71">
        <v>0</v>
      </c>
      <c r="S605" s="71">
        <v>0</v>
      </c>
      <c r="T605" s="72"/>
      <c r="U605" s="71">
        <v>12661117</v>
      </c>
      <c r="V605" s="71">
        <v>2885</v>
      </c>
      <c r="W605" s="71">
        <v>16</v>
      </c>
      <c r="X605" s="71">
        <v>32439</v>
      </c>
      <c r="Y605" s="71">
        <v>54342</v>
      </c>
      <c r="Z605" s="71">
        <v>42454</v>
      </c>
      <c r="AA605" s="71">
        <v>12419</v>
      </c>
      <c r="AB605" s="71">
        <v>123991</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22.276</v>
      </c>
      <c r="BK605" s="71">
        <v>0</v>
      </c>
      <c r="BL605" s="71">
        <v>22.667000000000002</v>
      </c>
      <c r="BM605" s="71">
        <v>0</v>
      </c>
      <c r="BN605" s="72"/>
      <c r="BO605" s="71">
        <v>0</v>
      </c>
      <c r="BP605" s="71">
        <v>0</v>
      </c>
      <c r="BQ605" s="71">
        <v>1</v>
      </c>
      <c r="BR605" s="71">
        <v>0</v>
      </c>
      <c r="BS605" s="71">
        <v>2</v>
      </c>
      <c r="BT605" s="71">
        <v>0</v>
      </c>
      <c r="BU605"/>
      <c r="BV605" s="70">
        <v>36.970999999999997</v>
      </c>
      <c r="BW605" s="70">
        <v>0</v>
      </c>
      <c r="BX605" s="70">
        <v>0</v>
      </c>
      <c r="BY605" s="70">
        <v>0</v>
      </c>
      <c r="BZ605" s="70">
        <v>7.9720000000000004</v>
      </c>
      <c r="CA605" s="70">
        <v>0</v>
      </c>
      <c r="CB605" s="70">
        <v>0</v>
      </c>
      <c r="CC605" s="70">
        <v>0</v>
      </c>
      <c r="CD605" s="70">
        <v>0</v>
      </c>
    </row>
    <row r="606" spans="1:82">
      <c r="A606" s="70" t="s">
        <v>2335</v>
      </c>
      <c r="B606" s="70">
        <v>469</v>
      </c>
      <c r="C606" s="70">
        <v>10</v>
      </c>
      <c r="D606" s="70">
        <v>28</v>
      </c>
      <c r="E606" s="70">
        <v>2013</v>
      </c>
      <c r="F606" s="70" t="s">
        <v>180</v>
      </c>
      <c r="G606" s="70" t="s">
        <v>2325</v>
      </c>
      <c r="H606" s="70" t="s">
        <v>2326</v>
      </c>
      <c r="I606" s="148"/>
      <c r="J606" s="71">
        <v>116.5524809158707</v>
      </c>
      <c r="K606" s="71">
        <v>4.7792449709554869</v>
      </c>
      <c r="L606" s="71">
        <v>0.5532770670117072</v>
      </c>
      <c r="M606" s="71">
        <v>154.32319426620211</v>
      </c>
      <c r="N606" s="71">
        <v>180.68420369295049</v>
      </c>
      <c r="O606" s="71">
        <v>77.736016235928886</v>
      </c>
      <c r="P606" s="71">
        <v>62.13733179947851</v>
      </c>
      <c r="Q606" s="71">
        <v>9.5619157772647601</v>
      </c>
      <c r="R606" s="71">
        <v>0</v>
      </c>
      <c r="S606" s="71">
        <v>0</v>
      </c>
      <c r="T606" s="72"/>
      <c r="U606" s="71">
        <v>13396905</v>
      </c>
      <c r="V606" s="71">
        <v>2885</v>
      </c>
      <c r="W606" s="71">
        <v>16</v>
      </c>
      <c r="X606" s="71">
        <v>32439</v>
      </c>
      <c r="Y606" s="71">
        <v>54566</v>
      </c>
      <c r="Z606" s="71">
        <v>42473</v>
      </c>
      <c r="AA606" s="71">
        <v>12439</v>
      </c>
      <c r="AB606" s="71">
        <v>123611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24.16</v>
      </c>
      <c r="BK606" s="71">
        <v>0</v>
      </c>
      <c r="BL606" s="71">
        <v>21.076000000000001</v>
      </c>
      <c r="BM606" s="71">
        <v>0</v>
      </c>
      <c r="BN606" s="72"/>
      <c r="BO606" s="71">
        <v>0</v>
      </c>
      <c r="BP606" s="71">
        <v>0</v>
      </c>
      <c r="BQ606" s="71">
        <v>1</v>
      </c>
      <c r="BR606" s="71">
        <v>0</v>
      </c>
      <c r="BS606" s="71">
        <v>1</v>
      </c>
      <c r="BT606" s="71">
        <v>0</v>
      </c>
      <c r="BU606"/>
      <c r="BV606" s="70">
        <v>37.115000000000002</v>
      </c>
      <c r="BW606" s="70">
        <v>0</v>
      </c>
      <c r="BX606" s="70">
        <v>0</v>
      </c>
      <c r="BY606" s="70">
        <v>0</v>
      </c>
      <c r="BZ606" s="70">
        <v>8.1210000000000004</v>
      </c>
      <c r="CA606" s="70">
        <v>0</v>
      </c>
      <c r="CB606" s="70">
        <v>0</v>
      </c>
      <c r="CC606" s="70">
        <v>0</v>
      </c>
      <c r="CD606" s="70">
        <v>0</v>
      </c>
    </row>
    <row r="607" spans="1:82">
      <c r="A607" s="70" t="s">
        <v>2336</v>
      </c>
      <c r="B607" s="70">
        <v>470</v>
      </c>
      <c r="C607" s="70">
        <v>11</v>
      </c>
      <c r="D607" s="70">
        <v>28</v>
      </c>
      <c r="E607" s="70">
        <v>2014</v>
      </c>
      <c r="F607" s="70" t="s">
        <v>181</v>
      </c>
      <c r="G607" s="70" t="s">
        <v>2325</v>
      </c>
      <c r="H607" s="70" t="s">
        <v>2326</v>
      </c>
      <c r="I607" s="148"/>
      <c r="J607" s="71">
        <v>113.9161437962054</v>
      </c>
      <c r="K607" s="71">
        <v>5.2579813964877689</v>
      </c>
      <c r="L607" s="71">
        <v>2.4768593019455611</v>
      </c>
      <c r="M607" s="71">
        <v>148.91251650412531</v>
      </c>
      <c r="N607" s="71">
        <v>175.01364823646921</v>
      </c>
      <c r="O607" s="71">
        <v>73.969389701820177</v>
      </c>
      <c r="P607" s="71">
        <v>62.204224378007559</v>
      </c>
      <c r="Q607" s="71">
        <v>9.1220622424111308</v>
      </c>
      <c r="R607" s="71">
        <v>0</v>
      </c>
      <c r="S607" s="71">
        <v>0</v>
      </c>
      <c r="T607" s="72"/>
      <c r="U607" s="71">
        <v>13932361</v>
      </c>
      <c r="V607" s="71">
        <v>2644</v>
      </c>
      <c r="W607" s="71">
        <v>27</v>
      </c>
      <c r="X607" s="71">
        <v>31441</v>
      </c>
      <c r="Y607" s="71">
        <v>54864</v>
      </c>
      <c r="Z607" s="71">
        <v>42566</v>
      </c>
      <c r="AA607" s="71">
        <v>12388</v>
      </c>
      <c r="AB607" s="71">
        <v>122910</v>
      </c>
      <c r="AC607" s="71">
        <v>0</v>
      </c>
      <c r="AD607" s="71">
        <v>0</v>
      </c>
      <c r="AE607" s="72"/>
      <c r="AF607" s="71"/>
      <c r="AG607" s="71"/>
      <c r="AH607" s="71"/>
      <c r="AI607" s="71"/>
      <c r="AJ607" s="71"/>
      <c r="AK607" s="71"/>
      <c r="AL607" s="71"/>
      <c r="AM607" s="71"/>
      <c r="AN607" s="71"/>
      <c r="AO607" s="71"/>
      <c r="AP607" s="71"/>
      <c r="AQ607" s="72"/>
      <c r="AR607" s="71">
        <v>1217</v>
      </c>
      <c r="AS607" s="71">
        <v>142</v>
      </c>
      <c r="AT607" s="71">
        <v>0</v>
      </c>
      <c r="AU607" s="71">
        <v>0</v>
      </c>
      <c r="AV607" s="71">
        <v>0</v>
      </c>
      <c r="AW607" s="71">
        <v>0</v>
      </c>
      <c r="AX607" s="71"/>
      <c r="AY607" s="72"/>
      <c r="AZ607" s="71">
        <v>4341.6000000000004</v>
      </c>
      <c r="BA607" s="71">
        <v>2384</v>
      </c>
      <c r="BB607" s="71">
        <v>0</v>
      </c>
      <c r="BC607" s="71">
        <v>0</v>
      </c>
      <c r="BD607" s="71">
        <v>0</v>
      </c>
      <c r="BE607" s="71">
        <v>0</v>
      </c>
      <c r="BF607" s="71"/>
      <c r="BG607" s="72"/>
      <c r="BH607" s="71">
        <v>0</v>
      </c>
      <c r="BI607" s="71">
        <v>0</v>
      </c>
      <c r="BJ607" s="71">
        <v>24.716999999999999</v>
      </c>
      <c r="BK607" s="71">
        <v>0</v>
      </c>
      <c r="BL607" s="71">
        <v>26.516000000000002</v>
      </c>
      <c r="BM607" s="71">
        <v>0</v>
      </c>
      <c r="BN607" s="72"/>
      <c r="BO607" s="71">
        <v>0</v>
      </c>
      <c r="BP607" s="71">
        <v>0</v>
      </c>
      <c r="BQ607" s="71">
        <v>1</v>
      </c>
      <c r="BR607" s="71">
        <v>0</v>
      </c>
      <c r="BS607" s="71">
        <v>2</v>
      </c>
      <c r="BT607" s="71">
        <v>0</v>
      </c>
      <c r="BU607"/>
      <c r="BV607" s="70">
        <v>41.558</v>
      </c>
      <c r="BW607" s="70">
        <v>0</v>
      </c>
      <c r="BX607" s="70">
        <v>0</v>
      </c>
      <c r="BY607" s="70">
        <v>0.78</v>
      </c>
      <c r="BZ607" s="70">
        <v>8.8949999999999996</v>
      </c>
      <c r="CA607" s="70">
        <v>0</v>
      </c>
      <c r="CB607" s="70">
        <v>0</v>
      </c>
      <c r="CC607" s="70">
        <v>0</v>
      </c>
      <c r="CD607" s="70">
        <v>0</v>
      </c>
    </row>
    <row r="608" spans="1:82">
      <c r="A608" s="70" t="s">
        <v>2337</v>
      </c>
      <c r="B608" s="70">
        <v>471</v>
      </c>
      <c r="C608" s="70">
        <v>12</v>
      </c>
      <c r="D608" s="70">
        <v>28</v>
      </c>
      <c r="E608" s="70">
        <v>2015</v>
      </c>
      <c r="F608" s="70" t="s">
        <v>182</v>
      </c>
      <c r="G608" s="70" t="s">
        <v>2325</v>
      </c>
      <c r="H608" s="70" t="s">
        <v>2326</v>
      </c>
      <c r="I608" s="148"/>
      <c r="J608" s="71">
        <v>102.99492711500029</v>
      </c>
      <c r="K608" s="71">
        <v>5.0235327328279791</v>
      </c>
      <c r="L608" s="71">
        <v>2.783549611794581</v>
      </c>
      <c r="M608" s="71">
        <v>136.50163348188809</v>
      </c>
      <c r="N608" s="71">
        <v>163.3713794175957</v>
      </c>
      <c r="O608" s="71">
        <v>73.601654021088322</v>
      </c>
      <c r="P608" s="71">
        <v>62.037281613557823</v>
      </c>
      <c r="Q608" s="71">
        <v>8.8610349762756098</v>
      </c>
      <c r="R608" s="71">
        <v>0</v>
      </c>
      <c r="S608" s="71">
        <v>14.755128927766069</v>
      </c>
      <c r="T608" s="72"/>
      <c r="U608" s="71">
        <v>13280616</v>
      </c>
      <c r="V608" s="71">
        <v>2644</v>
      </c>
      <c r="W608" s="71">
        <v>27</v>
      </c>
      <c r="X608" s="71">
        <v>31441</v>
      </c>
      <c r="Y608" s="71">
        <v>55039</v>
      </c>
      <c r="Z608" s="71">
        <v>42762</v>
      </c>
      <c r="AA608" s="71">
        <v>12345</v>
      </c>
      <c r="AB608" s="71">
        <v>121962</v>
      </c>
      <c r="AC608" s="71">
        <v>0</v>
      </c>
      <c r="AD608" s="71">
        <v>14.755128927766069</v>
      </c>
      <c r="AE608" s="72"/>
      <c r="AF608" s="71">
        <v>107968841.8508334</v>
      </c>
      <c r="AG608" s="71">
        <v>4228365.7792830691</v>
      </c>
      <c r="AH608" s="71">
        <v>566226.30126501177</v>
      </c>
      <c r="AI608" s="71">
        <v>196295818.37407479</v>
      </c>
      <c r="AJ608" s="71">
        <v>249184101.32899299</v>
      </c>
      <c r="AK608" s="71">
        <v>0</v>
      </c>
      <c r="AL608" s="71">
        <v>0</v>
      </c>
      <c r="AM608" s="71">
        <v>16714380.488652069</v>
      </c>
      <c r="AN608" s="71">
        <v>0</v>
      </c>
      <c r="AO608" s="71">
        <v>0</v>
      </c>
      <c r="AP608" s="71">
        <v>574957734.12310135</v>
      </c>
      <c r="AQ608" s="72"/>
      <c r="AR608" s="71">
        <v>1344</v>
      </c>
      <c r="AS608" s="71">
        <v>170</v>
      </c>
      <c r="AT608" s="71">
        <v>0</v>
      </c>
      <c r="AU608" s="71">
        <v>0</v>
      </c>
      <c r="AV608" s="71">
        <v>0</v>
      </c>
      <c r="AW608" s="71">
        <v>0</v>
      </c>
      <c r="AX608" s="71"/>
      <c r="AY608" s="72"/>
      <c r="AZ608" s="71">
        <v>4864.1000000000004</v>
      </c>
      <c r="BA608" s="71">
        <v>2817.6</v>
      </c>
      <c r="BB608" s="71">
        <v>0</v>
      </c>
      <c r="BC608" s="71">
        <v>0</v>
      </c>
      <c r="BD608" s="71">
        <v>0</v>
      </c>
      <c r="BE608" s="71">
        <v>0</v>
      </c>
      <c r="BF608" s="71"/>
      <c r="BG608" s="72"/>
      <c r="BH608" s="71">
        <v>0</v>
      </c>
      <c r="BI608" s="71">
        <v>0</v>
      </c>
      <c r="BJ608" s="71">
        <v>24.6</v>
      </c>
      <c r="BK608" s="71">
        <v>0</v>
      </c>
      <c r="BL608" s="71">
        <v>25.588999999999999</v>
      </c>
      <c r="BM608" s="71">
        <v>0</v>
      </c>
      <c r="BN608" s="72"/>
      <c r="BO608" s="71">
        <v>0</v>
      </c>
      <c r="BP608" s="71">
        <v>0</v>
      </c>
      <c r="BQ608" s="71">
        <v>1</v>
      </c>
      <c r="BR608" s="71">
        <v>0</v>
      </c>
      <c r="BS608" s="71">
        <v>2</v>
      </c>
      <c r="BT608" s="71">
        <v>0</v>
      </c>
      <c r="BU608"/>
      <c r="BV608" s="70">
        <v>41.332999999999998</v>
      </c>
      <c r="BW608" s="70">
        <v>0</v>
      </c>
      <c r="BX608" s="70">
        <v>0</v>
      </c>
      <c r="BY608" s="70">
        <v>0.94399999999999995</v>
      </c>
      <c r="BZ608" s="70">
        <v>7.9119999999999999</v>
      </c>
      <c r="CA608" s="70">
        <v>0</v>
      </c>
      <c r="CB608" s="70">
        <v>0</v>
      </c>
      <c r="CC608" s="70">
        <v>0</v>
      </c>
      <c r="CD608" s="70">
        <v>0</v>
      </c>
    </row>
    <row r="609" spans="1:82">
      <c r="A609" s="70" t="s">
        <v>2338</v>
      </c>
      <c r="B609" s="70">
        <v>472</v>
      </c>
      <c r="C609" s="70">
        <v>13</v>
      </c>
      <c r="D609" s="70">
        <v>28</v>
      </c>
      <c r="E609" s="70">
        <v>2016</v>
      </c>
      <c r="F609" s="70" t="s">
        <v>155</v>
      </c>
      <c r="G609" s="70" t="s">
        <v>2325</v>
      </c>
      <c r="H609" s="70" t="s">
        <v>2326</v>
      </c>
      <c r="I609" s="148"/>
      <c r="J609" s="71">
        <v>109.06025604362357</v>
      </c>
      <c r="K609" s="71">
        <v>4.892869242583977</v>
      </c>
      <c r="L609" s="71">
        <v>2.6609693271981576</v>
      </c>
      <c r="M609" s="71">
        <v>124.48259478141374</v>
      </c>
      <c r="N609" s="71">
        <v>164.63524992041107</v>
      </c>
      <c r="O609" s="71">
        <v>72.857499392910029</v>
      </c>
      <c r="P609" s="71">
        <v>60.321032811363821</v>
      </c>
      <c r="Q609" s="71">
        <v>8.5794605270145947</v>
      </c>
      <c r="R609" s="71">
        <v>0</v>
      </c>
      <c r="S609" s="71">
        <v>18.126374670118409</v>
      </c>
      <c r="T609" s="72"/>
      <c r="U609" s="71">
        <v>13347758</v>
      </c>
      <c r="V609" s="71">
        <v>2644</v>
      </c>
      <c r="W609" s="71">
        <v>27</v>
      </c>
      <c r="X609" s="71">
        <v>31441</v>
      </c>
      <c r="Y609" s="71">
        <v>55473</v>
      </c>
      <c r="Z609" s="71">
        <v>42850</v>
      </c>
      <c r="AA609" s="71">
        <v>12415</v>
      </c>
      <c r="AB609" s="71">
        <v>121467</v>
      </c>
      <c r="AC609" s="71">
        <v>0</v>
      </c>
      <c r="AD609" s="71">
        <v>18.126374670118409</v>
      </c>
      <c r="AE609" s="72"/>
      <c r="AF609" s="71">
        <v>113869197.4490097</v>
      </c>
      <c r="AG609" s="71">
        <v>3837761.1302726078</v>
      </c>
      <c r="AH609" s="71">
        <v>402551.26977568481</v>
      </c>
      <c r="AI609" s="71">
        <v>191053191.3450948</v>
      </c>
      <c r="AJ609" s="71">
        <v>237263770.35695919</v>
      </c>
      <c r="AK609" s="71">
        <v>0</v>
      </c>
      <c r="AL609" s="71">
        <v>0</v>
      </c>
      <c r="AM609" s="71">
        <v>16659475.545522161</v>
      </c>
      <c r="AN609" s="71">
        <v>0</v>
      </c>
      <c r="AO609" s="71">
        <v>0</v>
      </c>
      <c r="AP609" s="71">
        <v>563085947.09663415</v>
      </c>
      <c r="AQ609" s="72"/>
      <c r="AR609" s="71">
        <v>1451</v>
      </c>
      <c r="AS609" s="71">
        <v>199</v>
      </c>
      <c r="AT609" s="71">
        <v>0</v>
      </c>
      <c r="AU609" s="71">
        <v>0</v>
      </c>
      <c r="AV609" s="71">
        <v>0</v>
      </c>
      <c r="AW609" s="71">
        <v>0</v>
      </c>
      <c r="AX609" s="71"/>
      <c r="AY609" s="72"/>
      <c r="AZ609" s="71">
        <v>5320.9</v>
      </c>
      <c r="BA609" s="71">
        <v>3158.1</v>
      </c>
      <c r="BB609" s="71">
        <v>0</v>
      </c>
      <c r="BC609" s="71">
        <v>0</v>
      </c>
      <c r="BD609" s="71">
        <v>0</v>
      </c>
      <c r="BE609" s="71">
        <v>0</v>
      </c>
      <c r="BF609" s="71"/>
      <c r="BG609" s="72"/>
      <c r="BH609" s="71">
        <v>0</v>
      </c>
      <c r="BI609" s="71">
        <v>0</v>
      </c>
      <c r="BJ609" s="71">
        <v>23.957999999999998</v>
      </c>
      <c r="BK609" s="71">
        <v>0</v>
      </c>
      <c r="BL609" s="71">
        <v>23.408000000000001</v>
      </c>
      <c r="BM609" s="71">
        <v>0</v>
      </c>
      <c r="BN609" s="72"/>
      <c r="BO609" s="71">
        <v>0</v>
      </c>
      <c r="BP609" s="71">
        <v>0</v>
      </c>
      <c r="BQ609" s="71">
        <v>1</v>
      </c>
      <c r="BR609" s="71">
        <v>0</v>
      </c>
      <c r="BS609" s="71">
        <v>2</v>
      </c>
      <c r="BT609" s="71">
        <v>0</v>
      </c>
      <c r="BU609"/>
      <c r="BV609" s="70">
        <v>40.366</v>
      </c>
      <c r="BW609" s="70">
        <v>0</v>
      </c>
      <c r="BX609" s="70">
        <v>0</v>
      </c>
      <c r="BY609" s="70">
        <v>0.93200000000000005</v>
      </c>
      <c r="BZ609" s="70">
        <v>6.0679999999999996</v>
      </c>
      <c r="CA609" s="70">
        <v>0</v>
      </c>
      <c r="CB609" s="70">
        <v>0</v>
      </c>
      <c r="CC609" s="70">
        <v>0</v>
      </c>
      <c r="CD609" s="70">
        <v>0</v>
      </c>
    </row>
    <row r="610" spans="1:82">
      <c r="A610" s="70" t="s">
        <v>2339</v>
      </c>
      <c r="B610" s="70">
        <v>473</v>
      </c>
      <c r="C610" s="70">
        <v>14</v>
      </c>
      <c r="D610" s="70">
        <v>28</v>
      </c>
      <c r="E610" s="70">
        <v>2017</v>
      </c>
      <c r="F610" s="70" t="s">
        <v>156</v>
      </c>
      <c r="G610" s="70" t="s">
        <v>2325</v>
      </c>
      <c r="H610" s="70" t="s">
        <v>2326</v>
      </c>
      <c r="I610" s="148"/>
      <c r="J610" s="71">
        <v>101.63707997037267</v>
      </c>
      <c r="K610" s="71">
        <v>4.8139463339059905</v>
      </c>
      <c r="L610" s="71">
        <v>2.2539805915877471</v>
      </c>
      <c r="M610" s="71">
        <v>111.80005455527636</v>
      </c>
      <c r="N610" s="71">
        <v>154.69009330788293</v>
      </c>
      <c r="O610" s="71">
        <v>71.628497475768384</v>
      </c>
      <c r="P610" s="71">
        <v>59.938920608366224</v>
      </c>
      <c r="Q610" s="71">
        <v>8.2533619661406004</v>
      </c>
      <c r="R610" s="71">
        <v>0</v>
      </c>
      <c r="S610" s="71">
        <v>18.304357599670215</v>
      </c>
      <c r="T610" s="72"/>
      <c r="U610" s="71">
        <v>14846673</v>
      </c>
      <c r="V610" s="71">
        <v>2644</v>
      </c>
      <c r="W610" s="71">
        <v>27</v>
      </c>
      <c r="X610" s="71">
        <v>31441</v>
      </c>
      <c r="Y610" s="71">
        <v>55884</v>
      </c>
      <c r="Z610" s="71">
        <v>42826</v>
      </c>
      <c r="AA610" s="71">
        <v>12415</v>
      </c>
      <c r="AB610" s="71">
        <v>120835</v>
      </c>
      <c r="AC610" s="71">
        <v>0</v>
      </c>
      <c r="AD610" s="71">
        <v>18.304357599670219</v>
      </c>
      <c r="AE610" s="72"/>
      <c r="AF610" s="71">
        <v>119241525.4027274</v>
      </c>
      <c r="AG610" s="71">
        <v>4043614.231598998</v>
      </c>
      <c r="AH610" s="71">
        <v>472144.74235441617</v>
      </c>
      <c r="AI610" s="71">
        <v>195463683.55419219</v>
      </c>
      <c r="AJ610" s="71">
        <v>256217356.28515339</v>
      </c>
      <c r="AK610" s="71">
        <v>0</v>
      </c>
      <c r="AL610" s="71">
        <v>0</v>
      </c>
      <c r="AM610" s="71">
        <v>16598727.207667969</v>
      </c>
      <c r="AN610" s="71">
        <v>0</v>
      </c>
      <c r="AO610" s="71">
        <v>0</v>
      </c>
      <c r="AP610" s="71">
        <v>592037051.42369425</v>
      </c>
      <c r="AQ610" s="72"/>
      <c r="AR610" s="71">
        <v>1526</v>
      </c>
      <c r="AS610" s="71">
        <v>223</v>
      </c>
      <c r="AT610" s="71">
        <v>0</v>
      </c>
      <c r="AU610" s="71">
        <v>0</v>
      </c>
      <c r="AV610" s="71">
        <v>0</v>
      </c>
      <c r="AW610" s="71">
        <v>0</v>
      </c>
      <c r="AX610" s="71"/>
      <c r="AY610" s="72"/>
      <c r="AZ610" s="71">
        <v>5649.5</v>
      </c>
      <c r="BA610" s="71">
        <v>3660.8000000000011</v>
      </c>
      <c r="BB610" s="71">
        <v>0</v>
      </c>
      <c r="BC610" s="71">
        <v>0</v>
      </c>
      <c r="BD610" s="71">
        <v>0</v>
      </c>
      <c r="BE610" s="71">
        <v>0</v>
      </c>
      <c r="BF610" s="71"/>
      <c r="BG610" s="72"/>
      <c r="BH610" s="71">
        <v>0</v>
      </c>
      <c r="BI610" s="71">
        <v>0</v>
      </c>
      <c r="BJ610" s="71">
        <v>24.038</v>
      </c>
      <c r="BK610" s="71">
        <v>0</v>
      </c>
      <c r="BL610" s="71">
        <v>24.085000000000001</v>
      </c>
      <c r="BM610" s="71">
        <v>0</v>
      </c>
      <c r="BN610" s="72"/>
      <c r="BO610" s="71">
        <v>0</v>
      </c>
      <c r="BP610" s="71">
        <v>0</v>
      </c>
      <c r="BQ610" s="71">
        <v>1</v>
      </c>
      <c r="BR610" s="71">
        <v>0</v>
      </c>
      <c r="BS610" s="71">
        <v>2</v>
      </c>
      <c r="BT610" s="71">
        <v>0</v>
      </c>
      <c r="BU610"/>
      <c r="BV610" s="70">
        <v>41.158999999999999</v>
      </c>
      <c r="BW610" s="70">
        <v>0</v>
      </c>
      <c r="BX610" s="70">
        <v>0</v>
      </c>
      <c r="BY610" s="70">
        <v>0.93600000000000005</v>
      </c>
      <c r="BZ610" s="70">
        <v>6.0279999999999996</v>
      </c>
      <c r="CA610" s="70">
        <v>0</v>
      </c>
      <c r="CB610" s="70">
        <v>0</v>
      </c>
      <c r="CC610" s="70">
        <v>0</v>
      </c>
      <c r="CD610" s="70">
        <v>0</v>
      </c>
    </row>
    <row r="611" spans="1:82">
      <c r="A611" s="70" t="s">
        <v>2340</v>
      </c>
      <c r="B611" s="70">
        <v>474</v>
      </c>
      <c r="C611" s="70">
        <v>15</v>
      </c>
      <c r="D611" s="70">
        <v>28</v>
      </c>
      <c r="E611" s="70">
        <v>2018</v>
      </c>
      <c r="F611" s="70" t="s">
        <v>183</v>
      </c>
      <c r="G611" s="70" t="s">
        <v>2325</v>
      </c>
      <c r="H611" s="70" t="s">
        <v>2326</v>
      </c>
      <c r="I611" s="148"/>
      <c r="J611" s="71">
        <v>87.59750842592895</v>
      </c>
      <c r="K611" s="71">
        <v>4.3259614552105701</v>
      </c>
      <c r="L611" s="71">
        <v>2.0872815627086987</v>
      </c>
      <c r="M611" s="71">
        <v>97.534940131261862</v>
      </c>
      <c r="N611" s="71">
        <v>125.15646458126805</v>
      </c>
      <c r="O611" s="71">
        <v>70.550257461265716</v>
      </c>
      <c r="P611" s="71">
        <v>60.116615762995494</v>
      </c>
      <c r="Q611" s="71">
        <v>7.6260452531389502</v>
      </c>
      <c r="R611" s="71">
        <v>0</v>
      </c>
      <c r="S611" s="71">
        <v>20.8165155732176</v>
      </c>
      <c r="T611" s="72"/>
      <c r="U611" s="71">
        <v>14666583</v>
      </c>
      <c r="V611" s="71">
        <v>2644</v>
      </c>
      <c r="W611" s="71">
        <v>27</v>
      </c>
      <c r="X611" s="71">
        <v>31441</v>
      </c>
      <c r="Y611" s="71">
        <v>56271</v>
      </c>
      <c r="Z611" s="71">
        <v>42989</v>
      </c>
      <c r="AA611" s="71">
        <v>12577</v>
      </c>
      <c r="AB611" s="71">
        <v>120321</v>
      </c>
      <c r="AC611" s="71">
        <v>0</v>
      </c>
      <c r="AD611" s="71">
        <v>20.8165155732176</v>
      </c>
      <c r="AE611" s="72"/>
      <c r="AF611" s="71">
        <v>112782743.7554386</v>
      </c>
      <c r="AG611" s="71">
        <v>3698950.9099934101</v>
      </c>
      <c r="AH611" s="71">
        <v>453360.98502425419</v>
      </c>
      <c r="AI611" s="71">
        <v>188763010.61045629</v>
      </c>
      <c r="AJ611" s="71">
        <v>230578678.0775604</v>
      </c>
      <c r="AK611" s="71">
        <v>0</v>
      </c>
      <c r="AL611" s="71">
        <v>0</v>
      </c>
      <c r="AM611" s="71">
        <v>16562319.291936301</v>
      </c>
      <c r="AN611" s="71">
        <v>0</v>
      </c>
      <c r="AO611" s="71">
        <v>0</v>
      </c>
      <c r="AP611" s="71">
        <v>552839063.63040924</v>
      </c>
      <c r="AQ611" s="72"/>
      <c r="AR611" s="71">
        <v>1629</v>
      </c>
      <c r="AS611" s="71">
        <v>250</v>
      </c>
      <c r="AT611" s="71">
        <v>0</v>
      </c>
      <c r="AU611" s="71">
        <v>0</v>
      </c>
      <c r="AV611" s="71">
        <v>0</v>
      </c>
      <c r="AW611" s="71">
        <v>0</v>
      </c>
      <c r="AX611" s="71"/>
      <c r="AY611" s="72"/>
      <c r="AZ611" s="71">
        <v>6093.2000000000007</v>
      </c>
      <c r="BA611" s="71">
        <v>5092.3999999999996</v>
      </c>
      <c r="BB611" s="71">
        <v>0</v>
      </c>
      <c r="BC611" s="71">
        <v>0</v>
      </c>
      <c r="BD611" s="71">
        <v>0</v>
      </c>
      <c r="BE611" s="71">
        <v>0</v>
      </c>
      <c r="BF611" s="71"/>
      <c r="BG611" s="72"/>
      <c r="BH611" s="71">
        <v>0</v>
      </c>
      <c r="BI611" s="71">
        <v>0</v>
      </c>
      <c r="BJ611" s="71">
        <v>21.891999999999999</v>
      </c>
      <c r="BK611" s="71">
        <v>0</v>
      </c>
      <c r="BL611" s="71">
        <v>23.480999999999998</v>
      </c>
      <c r="BM611" s="71">
        <v>0</v>
      </c>
      <c r="BN611" s="72"/>
      <c r="BO611" s="71">
        <v>0</v>
      </c>
      <c r="BP611" s="71">
        <v>0</v>
      </c>
      <c r="BQ611" s="71">
        <v>1</v>
      </c>
      <c r="BR611" s="71">
        <v>0</v>
      </c>
      <c r="BS611" s="71">
        <v>2</v>
      </c>
      <c r="BT611" s="71">
        <v>0</v>
      </c>
      <c r="BU611"/>
      <c r="BV611" s="70">
        <v>37.369</v>
      </c>
      <c r="BW611" s="70">
        <v>0</v>
      </c>
      <c r="BX611" s="70">
        <v>0</v>
      </c>
      <c r="BY611" s="70">
        <v>0.95499999999999996</v>
      </c>
      <c r="BZ611" s="70">
        <v>7.0490000000000004</v>
      </c>
      <c r="CA611" s="70">
        <v>0</v>
      </c>
      <c r="CB611" s="70">
        <v>0</v>
      </c>
      <c r="CC611" s="70">
        <v>0</v>
      </c>
      <c r="CD611" s="70">
        <v>0</v>
      </c>
    </row>
    <row r="612" spans="1:82">
      <c r="A612" s="70" t="s">
        <v>2341</v>
      </c>
      <c r="B612" s="70">
        <v>475</v>
      </c>
      <c r="C612" s="70">
        <v>16</v>
      </c>
      <c r="D612" s="70">
        <v>28</v>
      </c>
      <c r="E612" s="70">
        <v>2019</v>
      </c>
      <c r="F612" s="70" t="s">
        <v>158</v>
      </c>
      <c r="G612" s="70" t="s">
        <v>2325</v>
      </c>
      <c r="H612" s="70" t="s">
        <v>2326</v>
      </c>
      <c r="I612" s="148"/>
      <c r="J612" s="71">
        <v>86.716935396544187</v>
      </c>
      <c r="K612" s="71">
        <v>3.8839181942313128</v>
      </c>
      <c r="L612" s="71">
        <v>2.1050953896621305</v>
      </c>
      <c r="M612" s="71">
        <v>92.923333496998396</v>
      </c>
      <c r="N612" s="71">
        <v>109.59026511943563</v>
      </c>
      <c r="O612" s="71">
        <v>68.646005954516198</v>
      </c>
      <c r="P612" s="71">
        <v>60.651857212786744</v>
      </c>
      <c r="Q612" s="71">
        <v>7.3791229224098203</v>
      </c>
      <c r="R612" s="71">
        <v>0</v>
      </c>
      <c r="S612" s="71">
        <v>23.621189600144909</v>
      </c>
      <c r="T612" s="72"/>
      <c r="U612" s="71">
        <v>14907323</v>
      </c>
      <c r="V612" s="71">
        <v>2644</v>
      </c>
      <c r="W612" s="71">
        <v>27</v>
      </c>
      <c r="X612" s="71">
        <v>31441</v>
      </c>
      <c r="Y612" s="71">
        <v>56659</v>
      </c>
      <c r="Z612" s="71">
        <v>42977</v>
      </c>
      <c r="AA612" s="71">
        <v>12594</v>
      </c>
      <c r="AB612" s="71">
        <v>119577</v>
      </c>
      <c r="AC612" s="71">
        <v>0</v>
      </c>
      <c r="AD612" s="71">
        <v>23.621189600144909</v>
      </c>
      <c r="AE612" s="72"/>
      <c r="AF612" s="71">
        <v>113679284.3229726</v>
      </c>
      <c r="AG612" s="71">
        <v>3494756.5528321508</v>
      </c>
      <c r="AH612" s="71">
        <v>481098.23123702878</v>
      </c>
      <c r="AI612" s="71">
        <v>190202486.74554649</v>
      </c>
      <c r="AJ612" s="71">
        <v>209618839.094933</v>
      </c>
      <c r="AK612" s="71">
        <v>0</v>
      </c>
      <c r="AL612" s="71">
        <v>0</v>
      </c>
      <c r="AM612" s="71">
        <v>16285487.22482595</v>
      </c>
      <c r="AN612" s="71">
        <v>0</v>
      </c>
      <c r="AO612" s="71">
        <v>0</v>
      </c>
      <c r="AP612" s="71">
        <v>533761952.17234731</v>
      </c>
      <c r="AQ612" s="72"/>
      <c r="AR612" s="71">
        <v>1730</v>
      </c>
      <c r="AS612" s="71">
        <v>261</v>
      </c>
      <c r="AT612" s="71">
        <v>0</v>
      </c>
      <c r="AU612" s="71">
        <v>0</v>
      </c>
      <c r="AV612" s="71">
        <v>0</v>
      </c>
      <c r="AW612" s="71">
        <v>0</v>
      </c>
      <c r="AX612" s="71"/>
      <c r="AY612" s="72"/>
      <c r="AZ612" s="71">
        <v>6555.2000000000025</v>
      </c>
      <c r="BA612" s="71">
        <v>5266.199999999998</v>
      </c>
      <c r="BB612" s="71">
        <v>0</v>
      </c>
      <c r="BC612" s="71">
        <v>0</v>
      </c>
      <c r="BD612" s="71">
        <v>0</v>
      </c>
      <c r="BE612" s="71">
        <v>0</v>
      </c>
      <c r="BF612" s="71"/>
      <c r="BG612" s="72"/>
      <c r="BH612" s="71">
        <v>0</v>
      </c>
      <c r="BI612" s="71">
        <v>0</v>
      </c>
      <c r="BJ612" s="71">
        <v>19.727</v>
      </c>
      <c r="BK612" s="71">
        <v>0</v>
      </c>
      <c r="BL612" s="71">
        <v>20.569000000000003</v>
      </c>
      <c r="BM612" s="71">
        <v>0</v>
      </c>
      <c r="BN612" s="72"/>
      <c r="BO612" s="71">
        <v>0</v>
      </c>
      <c r="BP612" s="71">
        <v>0</v>
      </c>
      <c r="BQ612" s="71">
        <v>1</v>
      </c>
      <c r="BR612" s="71">
        <v>0</v>
      </c>
      <c r="BS612" s="71">
        <v>2</v>
      </c>
      <c r="BT612" s="71">
        <v>0</v>
      </c>
      <c r="BU612"/>
      <c r="BV612" s="70">
        <v>31.902999999999999</v>
      </c>
      <c r="BW612" s="70">
        <v>0</v>
      </c>
      <c r="BX612" s="70">
        <v>0</v>
      </c>
      <c r="BY612" s="70">
        <v>0</v>
      </c>
      <c r="BZ612" s="70">
        <v>8.3930000000000007</v>
      </c>
      <c r="CA612" s="70">
        <v>0</v>
      </c>
      <c r="CB612" s="70">
        <v>0</v>
      </c>
      <c r="CC612" s="70">
        <v>0</v>
      </c>
      <c r="CD612" s="70">
        <v>0</v>
      </c>
    </row>
    <row r="613" spans="1:82">
      <c r="A613" s="70" t="s">
        <v>2342</v>
      </c>
      <c r="B613" s="70">
        <v>476</v>
      </c>
      <c r="C613" s="70">
        <v>17</v>
      </c>
      <c r="D613" s="70">
        <v>28</v>
      </c>
      <c r="E613" s="70">
        <v>2020</v>
      </c>
      <c r="F613" s="70" t="s">
        <v>159</v>
      </c>
      <c r="G613" s="70" t="s">
        <v>2325</v>
      </c>
      <c r="H613" s="70" t="s">
        <v>2326</v>
      </c>
      <c r="I613" s="148"/>
      <c r="J613" s="71">
        <v>80.830350144434462</v>
      </c>
      <c r="K613" s="71">
        <v>4.1965787786208164</v>
      </c>
      <c r="L613" s="71">
        <v>1.4511739941344939</v>
      </c>
      <c r="M613" s="71">
        <v>82.811420079517603</v>
      </c>
      <c r="N613" s="71">
        <v>134.52248457664908</v>
      </c>
      <c r="O613" s="71">
        <v>60.354921589763514</v>
      </c>
      <c r="P613" s="71">
        <v>57.43897434760953</v>
      </c>
      <c r="Q613" s="71">
        <v>6.9998760426431703</v>
      </c>
      <c r="R613" s="71">
        <v>0</v>
      </c>
      <c r="S613" s="71">
        <v>18.119425612636871</v>
      </c>
      <c r="T613" s="72"/>
      <c r="U613" s="71">
        <v>14231214</v>
      </c>
      <c r="V613" s="71">
        <v>2742</v>
      </c>
      <c r="W613" s="71">
        <v>21</v>
      </c>
      <c r="X613" s="71">
        <v>29677</v>
      </c>
      <c r="Y613" s="71">
        <v>57037</v>
      </c>
      <c r="Z613" s="71">
        <v>43128</v>
      </c>
      <c r="AA613" s="71">
        <v>12677</v>
      </c>
      <c r="AB613" s="71">
        <v>118721</v>
      </c>
      <c r="AC613" s="71">
        <v>0</v>
      </c>
      <c r="AD613" s="71">
        <v>18.119425612636871</v>
      </c>
      <c r="AE613" s="72"/>
      <c r="AF613" s="71">
        <v>103277170.3351749</v>
      </c>
      <c r="AG613" s="71">
        <v>3410721.4449699773</v>
      </c>
      <c r="AH613" s="71">
        <v>335139.22230581712</v>
      </c>
      <c r="AI613" s="71">
        <v>162218218.99689353</v>
      </c>
      <c r="AJ613" s="71">
        <v>253678654.2436693</v>
      </c>
      <c r="AK613" s="71"/>
      <c r="AL613" s="71"/>
      <c r="AM613" s="71">
        <v>15494409.517820816</v>
      </c>
      <c r="AN613" s="71"/>
      <c r="AO613" s="71"/>
      <c r="AP613" s="71">
        <v>538414313.76083434</v>
      </c>
      <c r="AQ613" s="72"/>
      <c r="AR613" s="71">
        <v>1818</v>
      </c>
      <c r="AS613" s="71">
        <v>264</v>
      </c>
      <c r="AT613" s="71">
        <v>0</v>
      </c>
      <c r="AU613" s="71">
        <v>0</v>
      </c>
      <c r="AV613" s="71">
        <v>0</v>
      </c>
      <c r="AW613" s="71">
        <v>0</v>
      </c>
      <c r="AX613" s="71"/>
      <c r="AY613" s="72"/>
      <c r="AZ613" s="71">
        <v>7018.700000000008</v>
      </c>
      <c r="BA613" s="71">
        <v>5344.3999999999978</v>
      </c>
      <c r="BB613" s="71">
        <v>0</v>
      </c>
      <c r="BC613" s="71">
        <v>0</v>
      </c>
      <c r="BD613" s="71">
        <v>0</v>
      </c>
      <c r="BE613" s="71">
        <v>0</v>
      </c>
      <c r="BF613" s="71"/>
      <c r="BG613" s="72"/>
      <c r="BH613" s="71">
        <v>0</v>
      </c>
      <c r="BI613" s="71">
        <v>0</v>
      </c>
      <c r="BJ613" s="71">
        <v>18.716999999999999</v>
      </c>
      <c r="BK613" s="71">
        <v>0</v>
      </c>
      <c r="BL613" s="71">
        <v>22.329000000000001</v>
      </c>
      <c r="BM613" s="71">
        <v>0</v>
      </c>
      <c r="BN613" s="72"/>
      <c r="BO613" s="71">
        <v>0</v>
      </c>
      <c r="BP613" s="71">
        <v>0</v>
      </c>
      <c r="BQ613" s="71">
        <v>1</v>
      </c>
      <c r="BR613" s="71">
        <v>0</v>
      </c>
      <c r="BS613" s="71">
        <v>3</v>
      </c>
      <c r="BT613" s="71">
        <v>0</v>
      </c>
      <c r="BU613"/>
      <c r="BV613" s="70">
        <v>31.597999999999999</v>
      </c>
      <c r="BW613" s="70">
        <v>0</v>
      </c>
      <c r="BX613" s="70">
        <v>0</v>
      </c>
      <c r="BY613" s="70">
        <v>0.96</v>
      </c>
      <c r="BZ613" s="70">
        <v>8.4879999999999995</v>
      </c>
      <c r="CA613" s="70">
        <v>0</v>
      </c>
      <c r="CB613" s="70">
        <v>0</v>
      </c>
      <c r="CC613" s="70">
        <v>0</v>
      </c>
      <c r="CD613" s="70">
        <v>0</v>
      </c>
    </row>
    <row r="614" spans="1:82">
      <c r="A614" s="70" t="s">
        <v>2343</v>
      </c>
      <c r="B614" s="70">
        <v>476</v>
      </c>
      <c r="C614" s="70">
        <v>18</v>
      </c>
      <c r="D614" s="70">
        <v>28</v>
      </c>
      <c r="E614" s="70">
        <v>2021</v>
      </c>
      <c r="F614" s="70" t="s">
        <v>160</v>
      </c>
      <c r="G614" s="70" t="s">
        <v>2325</v>
      </c>
      <c r="H614" s="70" t="s">
        <v>2326</v>
      </c>
      <c r="I614" s="148"/>
      <c r="J614" s="71">
        <v>62.901889161600529</v>
      </c>
      <c r="K614" s="71">
        <v>4.5211602076365027</v>
      </c>
      <c r="L614" s="71">
        <v>1.3882473761438958</v>
      </c>
      <c r="M614" s="71">
        <v>83.800143840086989</v>
      </c>
      <c r="N614" s="71">
        <v>111.82280861737922</v>
      </c>
      <c r="O614" s="71">
        <v>58.608648243053075</v>
      </c>
      <c r="P614" s="71">
        <v>59.583478768575155</v>
      </c>
      <c r="Q614" s="71">
        <v>6.8780596385253601</v>
      </c>
      <c r="R614" s="71">
        <v>0</v>
      </c>
      <c r="S614" s="71">
        <v>18.294551390629401</v>
      </c>
      <c r="T614" s="72"/>
      <c r="U614" s="71">
        <v>13147341</v>
      </c>
      <c r="V614" s="71">
        <v>2742</v>
      </c>
      <c r="W614" s="71">
        <v>21</v>
      </c>
      <c r="X614" s="71">
        <v>29677</v>
      </c>
      <c r="Y614" s="71">
        <v>57346</v>
      </c>
      <c r="Z614" s="71">
        <v>43122</v>
      </c>
      <c r="AA614" s="71">
        <v>12823</v>
      </c>
      <c r="AB614" s="71">
        <v>117801</v>
      </c>
      <c r="AC614" s="71">
        <v>0</v>
      </c>
      <c r="AD614" s="71">
        <v>18.294551390629401</v>
      </c>
      <c r="AE614" s="72"/>
      <c r="AF614" s="71">
        <v>89347553.698063225</v>
      </c>
      <c r="AG614" s="71">
        <v>3982094.5763801322</v>
      </c>
      <c r="AH614" s="71">
        <v>296908.93008212862</v>
      </c>
      <c r="AI614" s="71">
        <v>185444356.75916576</v>
      </c>
      <c r="AJ614" s="71">
        <v>232729774.04211491</v>
      </c>
      <c r="AK614" s="71">
        <v>0</v>
      </c>
      <c r="AL614" s="71">
        <v>0</v>
      </c>
      <c r="AM614" s="71">
        <v>15463017.247646991</v>
      </c>
      <c r="AN614" s="71">
        <v>0</v>
      </c>
      <c r="AO614" s="71">
        <v>0</v>
      </c>
      <c r="AP614" s="71">
        <v>527263705.25345314</v>
      </c>
      <c r="AQ614" s="72"/>
      <c r="AR614" s="71">
        <v>1935</v>
      </c>
      <c r="AS614" s="71">
        <v>264</v>
      </c>
      <c r="AT614" s="71">
        <v>0</v>
      </c>
      <c r="AU614" s="71">
        <v>0</v>
      </c>
      <c r="AV614" s="71">
        <v>0</v>
      </c>
      <c r="AW614" s="71">
        <v>0</v>
      </c>
      <c r="AX614" s="71"/>
      <c r="AY614" s="72"/>
      <c r="AZ614" s="71">
        <v>7677.5000000000036</v>
      </c>
      <c r="BA614" s="71">
        <v>5332.2999999999984</v>
      </c>
      <c r="BB614" s="71">
        <v>0</v>
      </c>
      <c r="BC614" s="71">
        <v>0</v>
      </c>
      <c r="BD614" s="71">
        <v>0</v>
      </c>
      <c r="BE614" s="71">
        <v>0</v>
      </c>
      <c r="BF614" s="71"/>
      <c r="BG614" s="72"/>
      <c r="BH614" s="71">
        <v>0</v>
      </c>
      <c r="BI614" s="71">
        <v>0</v>
      </c>
      <c r="BJ614" s="71">
        <v>19.126999999999999</v>
      </c>
      <c r="BK614" s="71">
        <v>0</v>
      </c>
      <c r="BL614" s="71">
        <v>32.957000000000001</v>
      </c>
      <c r="BM614" s="71">
        <v>0</v>
      </c>
      <c r="BN614" s="72"/>
      <c r="BO614" s="71">
        <v>0</v>
      </c>
      <c r="BP614" s="71">
        <v>0</v>
      </c>
      <c r="BQ614" s="71">
        <v>1</v>
      </c>
      <c r="BR614" s="71">
        <v>0</v>
      </c>
      <c r="BS614" s="71">
        <v>3</v>
      </c>
      <c r="BT614" s="71">
        <v>0</v>
      </c>
      <c r="BU614"/>
      <c r="BV614" s="70">
        <v>42.494</v>
      </c>
      <c r="BW614" s="70">
        <v>0</v>
      </c>
      <c r="BX614" s="70">
        <v>0</v>
      </c>
      <c r="BY614" s="70">
        <v>0.95399999999999996</v>
      </c>
      <c r="BZ614" s="70">
        <v>8.6359999999999992</v>
      </c>
      <c r="CA614" s="70">
        <v>0</v>
      </c>
      <c r="CB614" s="70">
        <v>0</v>
      </c>
      <c r="CC614" s="70">
        <v>0</v>
      </c>
      <c r="CD614" s="70">
        <v>0</v>
      </c>
    </row>
    <row r="615" spans="1:82">
      <c r="A615" s="70" t="s">
        <v>2344</v>
      </c>
      <c r="B615" s="70">
        <v>476</v>
      </c>
      <c r="C615" s="70">
        <v>19</v>
      </c>
      <c r="D615" s="70">
        <v>28</v>
      </c>
      <c r="E615" s="70">
        <v>2022</v>
      </c>
      <c r="F615" s="70" t="s">
        <v>161</v>
      </c>
      <c r="G615" s="1064" t="s">
        <v>2325</v>
      </c>
      <c r="H615" s="70" t="s">
        <v>2326</v>
      </c>
      <c r="I615" s="148"/>
      <c r="J615" s="71">
        <v>67.591693748657747</v>
      </c>
      <c r="K615" s="71">
        <v>4.6262951009293731</v>
      </c>
      <c r="L615" s="71">
        <v>1.2803243966945037</v>
      </c>
      <c r="M615" s="71">
        <v>90.299123517347553</v>
      </c>
      <c r="N615" s="71">
        <v>138.86377600697747</v>
      </c>
      <c r="O615" s="71">
        <v>61.803611714527861</v>
      </c>
      <c r="P615" s="71">
        <v>59.311252005569635</v>
      </c>
      <c r="Q615" s="71">
        <v>6.8857699986836183</v>
      </c>
      <c r="R615" s="71">
        <v>0</v>
      </c>
      <c r="S615" s="71">
        <v>19.873360713407632</v>
      </c>
      <c r="T615" s="72"/>
      <c r="U615" s="71">
        <v>14682224</v>
      </c>
      <c r="V615" s="71">
        <v>2742</v>
      </c>
      <c r="W615" s="71">
        <v>21</v>
      </c>
      <c r="X615" s="71">
        <v>29677</v>
      </c>
      <c r="Y615" s="71">
        <v>57891</v>
      </c>
      <c r="Z615" s="71">
        <v>43204</v>
      </c>
      <c r="AA615" s="71">
        <v>12959</v>
      </c>
      <c r="AB615" s="71">
        <v>116966</v>
      </c>
      <c r="AC615" s="71">
        <v>0</v>
      </c>
      <c r="AD615" s="71">
        <v>19.873360713407632</v>
      </c>
      <c r="AE615" s="72"/>
      <c r="AF615" s="71">
        <v>83246667.187323198</v>
      </c>
      <c r="AG615" s="71">
        <v>4114724.9977452997</v>
      </c>
      <c r="AH615" s="71">
        <v>321730.29608250404</v>
      </c>
      <c r="AI615" s="71">
        <v>177811499.26383188</v>
      </c>
      <c r="AJ615" s="71">
        <v>271194485.0478968</v>
      </c>
      <c r="AK615" s="71">
        <v>0</v>
      </c>
      <c r="AL615" s="71">
        <v>0</v>
      </c>
      <c r="AM615" s="71">
        <v>15103503.117622679</v>
      </c>
      <c r="AN615" s="71">
        <v>0</v>
      </c>
      <c r="AO615" s="71">
        <v>0</v>
      </c>
      <c r="AP615" s="71">
        <v>551792609.91050243</v>
      </c>
      <c r="AQ615" s="72"/>
      <c r="AR615" s="71">
        <v>2090</v>
      </c>
      <c r="AS615" s="71">
        <v>264</v>
      </c>
      <c r="AT615" s="71">
        <v>0</v>
      </c>
      <c r="AU615" s="71">
        <v>0</v>
      </c>
      <c r="AV615" s="71">
        <v>0</v>
      </c>
      <c r="AW615" s="71">
        <v>0</v>
      </c>
      <c r="AX615" s="71"/>
      <c r="AY615" s="72"/>
      <c r="AZ615" s="71">
        <v>8493.7999999999956</v>
      </c>
      <c r="BA615" s="71">
        <v>5332.2999999999984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2345</v>
      </c>
      <c r="B616" s="70">
        <v>476</v>
      </c>
      <c r="C616" s="70">
        <v>20</v>
      </c>
      <c r="D616" s="70">
        <v>28</v>
      </c>
      <c r="E616" s="70">
        <v>2023</v>
      </c>
      <c r="F616" s="70" t="s">
        <v>1539</v>
      </c>
      <c r="G616" s="1064" t="s">
        <v>2325</v>
      </c>
      <c r="H616" s="70" t="s">
        <v>2326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2223</v>
      </c>
      <c r="AS616" s="71">
        <v>266</v>
      </c>
      <c r="AT616" s="71">
        <v>0</v>
      </c>
      <c r="AU616" s="71">
        <v>0</v>
      </c>
      <c r="AV616" s="71">
        <v>0</v>
      </c>
      <c r="AW616" s="71">
        <v>0</v>
      </c>
      <c r="AX616" s="71"/>
      <c r="AY616" s="72"/>
      <c r="AZ616" s="71">
        <v>9188.299999999992</v>
      </c>
      <c r="BA616" s="71">
        <v>5365.2999999999984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2346</v>
      </c>
      <c r="B617" s="70">
        <v>476</v>
      </c>
      <c r="C617" s="70">
        <v>21</v>
      </c>
      <c r="D617" s="70">
        <v>28</v>
      </c>
      <c r="E617" s="70">
        <v>2024</v>
      </c>
      <c r="F617" s="70" t="s">
        <v>1558</v>
      </c>
      <c r="G617" s="70" t="s">
        <v>2325</v>
      </c>
      <c r="H617" s="70" t="s">
        <v>2326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2503</v>
      </c>
      <c r="B618" s="70">
        <v>511</v>
      </c>
      <c r="C618" s="70">
        <v>1</v>
      </c>
      <c r="D618" s="70">
        <v>31</v>
      </c>
      <c r="E618" s="70">
        <v>1990</v>
      </c>
      <c r="F618" s="70" t="s">
        <v>787</v>
      </c>
      <c r="G618" s="70" t="s">
        <v>2504</v>
      </c>
      <c r="H618" s="70" t="s">
        <v>2505</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2506</v>
      </c>
      <c r="B619" s="70">
        <v>512</v>
      </c>
      <c r="C619" s="70">
        <v>2</v>
      </c>
      <c r="D619" s="70">
        <v>31</v>
      </c>
      <c r="E619" s="70">
        <v>2005</v>
      </c>
      <c r="F619" s="70" t="s">
        <v>789</v>
      </c>
      <c r="G619" s="70" t="s">
        <v>2504</v>
      </c>
      <c r="H619" s="70" t="s">
        <v>2505</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2507</v>
      </c>
      <c r="B620" s="70">
        <v>513</v>
      </c>
      <c r="C620" s="70">
        <v>3</v>
      </c>
      <c r="D620" s="70">
        <v>31</v>
      </c>
      <c r="E620" s="70">
        <v>2006</v>
      </c>
      <c r="F620" s="70" t="s">
        <v>790</v>
      </c>
      <c r="G620" s="70" t="s">
        <v>2504</v>
      </c>
      <c r="H620" s="70" t="s">
        <v>2505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2508</v>
      </c>
      <c r="B621" s="70">
        <v>514</v>
      </c>
      <c r="C621" s="70">
        <v>4</v>
      </c>
      <c r="D621" s="70">
        <v>31</v>
      </c>
      <c r="E621" s="70">
        <v>2007</v>
      </c>
      <c r="F621" s="70" t="s">
        <v>791</v>
      </c>
      <c r="G621" s="70" t="s">
        <v>2504</v>
      </c>
      <c r="H621" s="70" t="s">
        <v>2505</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2509</v>
      </c>
      <c r="B622" s="70">
        <v>515</v>
      </c>
      <c r="C622" s="70">
        <v>5</v>
      </c>
      <c r="D622" s="70">
        <v>31</v>
      </c>
      <c r="E622" s="70">
        <v>2008</v>
      </c>
      <c r="F622" s="70" t="s">
        <v>792</v>
      </c>
      <c r="G622" s="70" t="s">
        <v>2504</v>
      </c>
      <c r="H622" s="70" t="s">
        <v>2505</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2510</v>
      </c>
      <c r="B623" s="70">
        <v>516</v>
      </c>
      <c r="C623" s="70">
        <v>6</v>
      </c>
      <c r="D623" s="70">
        <v>31</v>
      </c>
      <c r="E623" s="70">
        <v>2009</v>
      </c>
      <c r="F623" s="70" t="s">
        <v>176</v>
      </c>
      <c r="G623" s="70" t="s">
        <v>2504</v>
      </c>
      <c r="H623" s="70" t="s">
        <v>2505</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2511</v>
      </c>
      <c r="B624" s="70">
        <v>517</v>
      </c>
      <c r="C624" s="70">
        <v>7</v>
      </c>
      <c r="D624" s="70">
        <v>31</v>
      </c>
      <c r="E624" s="70">
        <v>2010</v>
      </c>
      <c r="F624" s="70" t="s">
        <v>177</v>
      </c>
      <c r="G624" s="70" t="s">
        <v>2504</v>
      </c>
      <c r="H624" s="70" t="s">
        <v>2505</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2512</v>
      </c>
      <c r="B625" s="70">
        <v>518</v>
      </c>
      <c r="C625" s="70">
        <v>8</v>
      </c>
      <c r="D625" s="70">
        <v>31</v>
      </c>
      <c r="E625" s="70">
        <v>2011</v>
      </c>
      <c r="F625" s="70" t="s">
        <v>178</v>
      </c>
      <c r="G625" s="70" t="s">
        <v>2504</v>
      </c>
      <c r="H625" s="70" t="s">
        <v>2505</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2513</v>
      </c>
      <c r="B626" s="70">
        <v>519</v>
      </c>
      <c r="C626" s="70">
        <v>9</v>
      </c>
      <c r="D626" s="70">
        <v>31</v>
      </c>
      <c r="E626" s="70">
        <v>2012</v>
      </c>
      <c r="F626" s="70" t="s">
        <v>179</v>
      </c>
      <c r="G626" s="70" t="s">
        <v>2504</v>
      </c>
      <c r="H626" s="70" t="s">
        <v>2505</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2514</v>
      </c>
      <c r="B627" s="70">
        <v>520</v>
      </c>
      <c r="C627" s="70">
        <v>10</v>
      </c>
      <c r="D627" s="70">
        <v>31</v>
      </c>
      <c r="E627" s="70">
        <v>2013</v>
      </c>
      <c r="F627" s="70" t="s">
        <v>180</v>
      </c>
      <c r="G627" s="70" t="s">
        <v>2504</v>
      </c>
      <c r="H627" s="70" t="s">
        <v>2505</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2515</v>
      </c>
      <c r="B628" s="70">
        <v>521</v>
      </c>
      <c r="C628" s="70">
        <v>11</v>
      </c>
      <c r="D628" s="70">
        <v>31</v>
      </c>
      <c r="E628" s="70">
        <v>2014</v>
      </c>
      <c r="F628" s="70" t="s">
        <v>181</v>
      </c>
      <c r="G628" s="70" t="s">
        <v>2504</v>
      </c>
      <c r="H628" s="70" t="s">
        <v>2505</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2516</v>
      </c>
      <c r="B629" s="70">
        <v>522</v>
      </c>
      <c r="C629" s="70">
        <v>12</v>
      </c>
      <c r="D629" s="70">
        <v>31</v>
      </c>
      <c r="E629" s="70">
        <v>2015</v>
      </c>
      <c r="F629" s="70" t="s">
        <v>182</v>
      </c>
      <c r="G629" s="70" t="s">
        <v>2504</v>
      </c>
      <c r="H629" s="70" t="s">
        <v>2505</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2517</v>
      </c>
      <c r="B630" s="70">
        <v>523</v>
      </c>
      <c r="C630" s="70">
        <v>13</v>
      </c>
      <c r="D630" s="70">
        <v>31</v>
      </c>
      <c r="E630" s="70">
        <v>2016</v>
      </c>
      <c r="F630" s="70" t="s">
        <v>155</v>
      </c>
      <c r="G630" s="70" t="s">
        <v>2504</v>
      </c>
      <c r="H630" s="70" t="s">
        <v>2505</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2518</v>
      </c>
      <c r="B631" s="70">
        <v>524</v>
      </c>
      <c r="C631" s="70">
        <v>14</v>
      </c>
      <c r="D631" s="70">
        <v>31</v>
      </c>
      <c r="E631" s="70">
        <v>2017</v>
      </c>
      <c r="F631" s="70" t="s">
        <v>156</v>
      </c>
      <c r="G631" s="70" t="s">
        <v>2504</v>
      </c>
      <c r="H631" s="70" t="s">
        <v>2505</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2519</v>
      </c>
      <c r="B632" s="70">
        <v>525</v>
      </c>
      <c r="C632" s="70">
        <v>15</v>
      </c>
      <c r="D632" s="70">
        <v>31</v>
      </c>
      <c r="E632" s="70">
        <v>2018</v>
      </c>
      <c r="F632" s="70" t="s">
        <v>183</v>
      </c>
      <c r="G632" s="70" t="s">
        <v>2504</v>
      </c>
      <c r="H632" s="70" t="s">
        <v>2505</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2520</v>
      </c>
      <c r="B633" s="70">
        <v>526</v>
      </c>
      <c r="C633" s="70">
        <v>16</v>
      </c>
      <c r="D633" s="70">
        <v>31</v>
      </c>
      <c r="E633" s="70">
        <v>2019</v>
      </c>
      <c r="F633" s="70" t="s">
        <v>158</v>
      </c>
      <c r="G633" s="70" t="s">
        <v>2504</v>
      </c>
      <c r="H633" s="70" t="s">
        <v>2505</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2521</v>
      </c>
      <c r="B634" s="70">
        <v>527</v>
      </c>
      <c r="C634" s="70">
        <v>17</v>
      </c>
      <c r="D634" s="70">
        <v>31</v>
      </c>
      <c r="E634" s="70">
        <v>2020</v>
      </c>
      <c r="F634" s="70" t="s">
        <v>159</v>
      </c>
      <c r="G634" s="1064" t="s">
        <v>2504</v>
      </c>
      <c r="H634" s="70" t="s">
        <v>2505</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2522</v>
      </c>
      <c r="B635" s="70">
        <v>527</v>
      </c>
      <c r="C635" s="70">
        <v>18</v>
      </c>
      <c r="D635" s="70">
        <v>31</v>
      </c>
      <c r="E635" s="70">
        <v>2021</v>
      </c>
      <c r="F635" s="70" t="s">
        <v>160</v>
      </c>
      <c r="G635" s="1064" t="s">
        <v>2504</v>
      </c>
      <c r="H635" s="70" t="s">
        <v>2505</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2523</v>
      </c>
      <c r="B636" s="70">
        <v>527</v>
      </c>
      <c r="C636" s="70">
        <v>19</v>
      </c>
      <c r="D636" s="70">
        <v>31</v>
      </c>
      <c r="E636" s="70">
        <v>2022</v>
      </c>
      <c r="F636" s="70" t="s">
        <v>161</v>
      </c>
      <c r="G636" s="70" t="s">
        <v>2504</v>
      </c>
      <c r="H636" s="70" t="s">
        <v>2505</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2524</v>
      </c>
      <c r="B637" s="70">
        <v>527</v>
      </c>
      <c r="C637" s="70">
        <v>20</v>
      </c>
      <c r="D637" s="70">
        <v>31</v>
      </c>
      <c r="E637" s="70">
        <v>2023</v>
      </c>
      <c r="F637" s="70" t="s">
        <v>1539</v>
      </c>
      <c r="G637" s="70" t="s">
        <v>2504</v>
      </c>
      <c r="H637" s="70" t="s">
        <v>2505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2525</v>
      </c>
      <c r="B638" s="70">
        <v>527</v>
      </c>
      <c r="C638" s="70">
        <v>21</v>
      </c>
      <c r="D638" s="70">
        <v>31</v>
      </c>
      <c r="E638" s="70">
        <v>2024</v>
      </c>
      <c r="F638" s="70" t="s">
        <v>1558</v>
      </c>
      <c r="G638" s="70" t="s">
        <v>2504</v>
      </c>
      <c r="H638" s="70" t="s">
        <v>2505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1845</v>
      </c>
      <c r="B9" s="70">
        <v>1</v>
      </c>
      <c r="C9" s="70">
        <v>1</v>
      </c>
      <c r="D9" s="70">
        <v>1</v>
      </c>
      <c r="E9" s="70">
        <v>1990</v>
      </c>
      <c r="F9" s="70" t="s">
        <v>787</v>
      </c>
      <c r="G9" s="1073" t="s">
        <v>1846</v>
      </c>
      <c r="H9" s="70" t="s">
        <v>1847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1848</v>
      </c>
      <c r="B10" s="70">
        <v>2</v>
      </c>
      <c r="C10" s="70">
        <v>2</v>
      </c>
      <c r="D10" s="70">
        <v>1</v>
      </c>
      <c r="E10" s="70">
        <v>2005</v>
      </c>
      <c r="F10" s="70" t="s">
        <v>789</v>
      </c>
      <c r="G10" s="1073" t="s">
        <v>1846</v>
      </c>
      <c r="H10" s="70" t="s">
        <v>1847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1849</v>
      </c>
      <c r="B11" s="70">
        <v>3</v>
      </c>
      <c r="C11" s="70">
        <v>3</v>
      </c>
      <c r="D11" s="70">
        <v>1</v>
      </c>
      <c r="E11" s="70">
        <v>2006</v>
      </c>
      <c r="F11" s="70" t="s">
        <v>790</v>
      </c>
      <c r="G11" s="1073" t="s">
        <v>1846</v>
      </c>
      <c r="H11" s="70" t="s">
        <v>1847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1850</v>
      </c>
      <c r="B12" s="70">
        <v>4</v>
      </c>
      <c r="C12" s="70">
        <v>4</v>
      </c>
      <c r="D12" s="70">
        <v>1</v>
      </c>
      <c r="E12" s="70">
        <v>2007</v>
      </c>
      <c r="F12" s="70" t="s">
        <v>791</v>
      </c>
      <c r="G12" s="1073" t="s">
        <v>1846</v>
      </c>
      <c r="H12" s="70" t="s">
        <v>1847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1851</v>
      </c>
      <c r="B13" s="70">
        <v>5</v>
      </c>
      <c r="C13" s="70">
        <v>5</v>
      </c>
      <c r="D13" s="70">
        <v>1</v>
      </c>
      <c r="E13" s="70">
        <v>2008</v>
      </c>
      <c r="F13" s="70" t="s">
        <v>792</v>
      </c>
      <c r="G13" s="1073" t="s">
        <v>1846</v>
      </c>
      <c r="H13" s="70" t="s">
        <v>1847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1852</v>
      </c>
      <c r="B14" s="70">
        <v>6</v>
      </c>
      <c r="C14" s="70">
        <v>6</v>
      </c>
      <c r="D14" s="70">
        <v>1</v>
      </c>
      <c r="E14" s="70">
        <v>2009</v>
      </c>
      <c r="F14" s="70" t="s">
        <v>176</v>
      </c>
      <c r="G14" s="1073" t="s">
        <v>1846</v>
      </c>
      <c r="H14" s="70" t="s">
        <v>1847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25.4</v>
      </c>
      <c r="AN14" s="73">
        <v>0</v>
      </c>
      <c r="AO14" s="73">
        <v>0</v>
      </c>
      <c r="AP14" s="73">
        <v>0</v>
      </c>
      <c r="AQ14" s="73">
        <v>0</v>
      </c>
      <c r="AR14" s="73">
        <v>0</v>
      </c>
      <c r="AS14" s="73">
        <v>42.991</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3.3279999999999998</v>
      </c>
      <c r="BN14" s="73">
        <v>0</v>
      </c>
      <c r="BO14" s="73">
        <v>0</v>
      </c>
      <c r="BP14" s="73">
        <v>0</v>
      </c>
      <c r="BQ14" s="73">
        <v>0</v>
      </c>
      <c r="BR14" s="73">
        <v>0</v>
      </c>
      <c r="BS14" s="73">
        <v>0</v>
      </c>
      <c r="BT14" s="73">
        <v>0</v>
      </c>
      <c r="BU14" s="73">
        <v>0</v>
      </c>
      <c r="BV14" s="73">
        <v>0</v>
      </c>
      <c r="BW14" s="73">
        <v>0</v>
      </c>
      <c r="BX14" s="73">
        <v>0</v>
      </c>
      <c r="BY14" s="73">
        <v>0</v>
      </c>
      <c r="BZ14" s="73">
        <v>0</v>
      </c>
      <c r="CA14" s="73">
        <v>0</v>
      </c>
      <c r="CB14" s="73">
        <v>5.6980000000000004</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25.4</v>
      </c>
      <c r="EO14" s="73">
        <v>0</v>
      </c>
      <c r="EP14" s="73">
        <v>0</v>
      </c>
      <c r="EQ14" s="73">
        <v>0</v>
      </c>
      <c r="ER14" s="73">
        <v>0</v>
      </c>
      <c r="ES14" s="73">
        <v>0</v>
      </c>
      <c r="ET14" s="73">
        <v>42.991</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3.3279999999999998</v>
      </c>
      <c r="FO14" s="73">
        <v>0</v>
      </c>
      <c r="FP14" s="73">
        <v>0</v>
      </c>
      <c r="FQ14" s="73">
        <v>0</v>
      </c>
      <c r="FR14" s="73">
        <v>0</v>
      </c>
      <c r="FS14" s="73">
        <v>0</v>
      </c>
      <c r="FT14" s="73">
        <v>0</v>
      </c>
      <c r="FU14" s="73">
        <v>0</v>
      </c>
      <c r="FV14" s="73">
        <v>0</v>
      </c>
      <c r="FW14" s="73">
        <v>0</v>
      </c>
      <c r="FX14" s="73">
        <v>0</v>
      </c>
      <c r="FY14" s="73">
        <v>0</v>
      </c>
      <c r="FZ14" s="73">
        <v>0</v>
      </c>
      <c r="GA14" s="73">
        <v>0</v>
      </c>
      <c r="GB14" s="73">
        <v>0</v>
      </c>
      <c r="GC14" s="73">
        <v>5.6980000000000004</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25.4</v>
      </c>
      <c r="HL14" s="73">
        <v>42.991</v>
      </c>
      <c r="HM14" s="73">
        <v>0</v>
      </c>
      <c r="HN14" s="73">
        <v>0</v>
      </c>
      <c r="HO14" s="73">
        <v>3.3279999999999998</v>
      </c>
      <c r="HP14" s="73">
        <v>0</v>
      </c>
      <c r="HQ14" s="73">
        <v>0</v>
      </c>
      <c r="HR14" s="73">
        <v>5.6980000000000004</v>
      </c>
      <c r="HS14" s="73">
        <v>0</v>
      </c>
      <c r="HT14" s="73">
        <v>0</v>
      </c>
      <c r="HU14" s="73">
        <v>0</v>
      </c>
      <c r="HV14" s="73">
        <v>0</v>
      </c>
      <c r="HW14" s="73">
        <v>0</v>
      </c>
      <c r="HX14" s="73">
        <v>0</v>
      </c>
      <c r="HY14" s="73">
        <v>0</v>
      </c>
      <c r="HZ14" s="73">
        <v>0</v>
      </c>
      <c r="IA14" s="73">
        <v>0</v>
      </c>
      <c r="IB14" s="73">
        <v>0</v>
      </c>
      <c r="IC14" s="73">
        <v>0</v>
      </c>
      <c r="ID14" s="73">
        <v>0</v>
      </c>
      <c r="IE14" s="73">
        <v>0</v>
      </c>
      <c r="IF14" s="73">
        <v>25.4</v>
      </c>
      <c r="IG14" s="73">
        <v>42.991</v>
      </c>
      <c r="IH14" s="73">
        <v>0</v>
      </c>
      <c r="II14" s="73">
        <v>0</v>
      </c>
      <c r="IJ14" s="73">
        <v>3.3279999999999998</v>
      </c>
      <c r="IK14" s="73">
        <v>0</v>
      </c>
      <c r="IL14" s="73">
        <v>0</v>
      </c>
      <c r="IM14" s="73">
        <v>5.6980000000000004</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1</v>
      </c>
      <c r="KA14" s="71">
        <v>0</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1</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1</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1</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1</v>
      </c>
      <c r="QZ14" s="71">
        <v>0</v>
      </c>
      <c r="RA14" s="71">
        <v>0</v>
      </c>
      <c r="RB14" s="71">
        <v>1</v>
      </c>
      <c r="RC14" s="71">
        <v>0</v>
      </c>
      <c r="RD14" s="71">
        <v>0</v>
      </c>
      <c r="RE14" s="71">
        <v>1</v>
      </c>
      <c r="RF14" s="71">
        <v>0</v>
      </c>
      <c r="RG14" s="71">
        <v>0</v>
      </c>
      <c r="RH14" s="71">
        <v>0</v>
      </c>
      <c r="RI14" s="71">
        <v>0</v>
      </c>
      <c r="RJ14" s="71">
        <v>0</v>
      </c>
      <c r="RK14" s="71">
        <v>0</v>
      </c>
      <c r="RL14" s="71">
        <v>0</v>
      </c>
      <c r="RM14" s="71">
        <v>0</v>
      </c>
      <c r="RN14" s="71">
        <v>0</v>
      </c>
      <c r="RO14" s="71">
        <v>0</v>
      </c>
      <c r="RP14" s="71">
        <v>0</v>
      </c>
      <c r="RQ14" s="71">
        <v>0</v>
      </c>
      <c r="RR14" s="71">
        <v>0</v>
      </c>
      <c r="RS14" s="71">
        <v>1</v>
      </c>
      <c r="RT14" s="71">
        <v>1</v>
      </c>
      <c r="RU14" s="71">
        <v>0</v>
      </c>
      <c r="RV14" s="71">
        <v>0</v>
      </c>
      <c r="RW14" s="71">
        <v>1</v>
      </c>
      <c r="RX14" s="71">
        <v>0</v>
      </c>
      <c r="RY14" s="71">
        <v>0</v>
      </c>
      <c r="RZ14" s="71">
        <v>1</v>
      </c>
      <c r="SA14" s="71">
        <v>0</v>
      </c>
      <c r="SB14" s="71">
        <v>0</v>
      </c>
      <c r="SC14" s="71">
        <v>0</v>
      </c>
      <c r="SD14" s="71">
        <v>0</v>
      </c>
      <c r="SE14" s="71">
        <v>0</v>
      </c>
      <c r="SF14" s="71">
        <v>0</v>
      </c>
      <c r="SG14" s="71">
        <v>0</v>
      </c>
      <c r="SH14" s="71">
        <v>0</v>
      </c>
    </row>
    <row r="15" spans="1:503">
      <c r="A15" s="16" t="s">
        <v>1853</v>
      </c>
      <c r="B15" s="70">
        <v>7</v>
      </c>
      <c r="C15" s="70">
        <v>7</v>
      </c>
      <c r="D15" s="70">
        <v>1</v>
      </c>
      <c r="E15" s="70">
        <v>2010</v>
      </c>
      <c r="F15" s="70" t="s">
        <v>177</v>
      </c>
      <c r="G15" s="1073" t="s">
        <v>1846</v>
      </c>
      <c r="H15" s="70" t="s">
        <v>1847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24.4</v>
      </c>
      <c r="AN15" s="73">
        <v>0</v>
      </c>
      <c r="AO15" s="73">
        <v>0</v>
      </c>
      <c r="AP15" s="73">
        <v>0</v>
      </c>
      <c r="AQ15" s="73">
        <v>0</v>
      </c>
      <c r="AR15" s="73">
        <v>0</v>
      </c>
      <c r="AS15" s="73">
        <v>42.021999999999998</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3.1829999999999998</v>
      </c>
      <c r="BN15" s="73">
        <v>0</v>
      </c>
      <c r="BO15" s="73">
        <v>0</v>
      </c>
      <c r="BP15" s="73">
        <v>0</v>
      </c>
      <c r="BQ15" s="73">
        <v>0</v>
      </c>
      <c r="BR15" s="73">
        <v>0</v>
      </c>
      <c r="BS15" s="73">
        <v>0</v>
      </c>
      <c r="BT15" s="73">
        <v>0</v>
      </c>
      <c r="BU15" s="73">
        <v>0</v>
      </c>
      <c r="BV15" s="73">
        <v>0</v>
      </c>
      <c r="BW15" s="73">
        <v>0</v>
      </c>
      <c r="BX15" s="73">
        <v>0</v>
      </c>
      <c r="BY15" s="73">
        <v>0</v>
      </c>
      <c r="BZ15" s="73">
        <v>0</v>
      </c>
      <c r="CA15" s="73">
        <v>0</v>
      </c>
      <c r="CB15" s="73">
        <v>5.87</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24.4</v>
      </c>
      <c r="EO15" s="73">
        <v>0</v>
      </c>
      <c r="EP15" s="73">
        <v>0</v>
      </c>
      <c r="EQ15" s="73">
        <v>0</v>
      </c>
      <c r="ER15" s="73">
        <v>0</v>
      </c>
      <c r="ES15" s="73">
        <v>0</v>
      </c>
      <c r="ET15" s="73">
        <v>42.021999999999998</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3.1829999999999998</v>
      </c>
      <c r="FO15" s="73">
        <v>0</v>
      </c>
      <c r="FP15" s="73">
        <v>0</v>
      </c>
      <c r="FQ15" s="73">
        <v>0</v>
      </c>
      <c r="FR15" s="73">
        <v>0</v>
      </c>
      <c r="FS15" s="73">
        <v>0</v>
      </c>
      <c r="FT15" s="73">
        <v>0</v>
      </c>
      <c r="FU15" s="73">
        <v>0</v>
      </c>
      <c r="FV15" s="73">
        <v>0</v>
      </c>
      <c r="FW15" s="73">
        <v>0</v>
      </c>
      <c r="FX15" s="73">
        <v>0</v>
      </c>
      <c r="FY15" s="73">
        <v>0</v>
      </c>
      <c r="FZ15" s="73">
        <v>0</v>
      </c>
      <c r="GA15" s="73">
        <v>0</v>
      </c>
      <c r="GB15" s="73">
        <v>0</v>
      </c>
      <c r="GC15" s="73">
        <v>5.87</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24.4</v>
      </c>
      <c r="HL15" s="73">
        <v>42.021999999999998</v>
      </c>
      <c r="HM15" s="73">
        <v>0</v>
      </c>
      <c r="HN15" s="73">
        <v>0</v>
      </c>
      <c r="HO15" s="73">
        <v>3.1829999999999998</v>
      </c>
      <c r="HP15" s="73">
        <v>0</v>
      </c>
      <c r="HQ15" s="73">
        <v>0</v>
      </c>
      <c r="HR15" s="73">
        <v>5.87</v>
      </c>
      <c r="HS15" s="73">
        <v>0</v>
      </c>
      <c r="HT15" s="73">
        <v>0</v>
      </c>
      <c r="HU15" s="73">
        <v>0</v>
      </c>
      <c r="HV15" s="73">
        <v>0</v>
      </c>
      <c r="HW15" s="73">
        <v>0</v>
      </c>
      <c r="HX15" s="73">
        <v>0</v>
      </c>
      <c r="HY15" s="73">
        <v>0</v>
      </c>
      <c r="HZ15" s="73">
        <v>0</v>
      </c>
      <c r="IA15" s="73">
        <v>0</v>
      </c>
      <c r="IB15" s="73">
        <v>0</v>
      </c>
      <c r="IC15" s="73">
        <v>0</v>
      </c>
      <c r="ID15" s="73">
        <v>0</v>
      </c>
      <c r="IE15" s="73">
        <v>0</v>
      </c>
      <c r="IF15" s="73">
        <v>24.4</v>
      </c>
      <c r="IG15" s="73">
        <v>42.021999999999998</v>
      </c>
      <c r="IH15" s="73">
        <v>0</v>
      </c>
      <c r="II15" s="73">
        <v>0</v>
      </c>
      <c r="IJ15" s="73">
        <v>3.1829999999999998</v>
      </c>
      <c r="IK15" s="73">
        <v>0</v>
      </c>
      <c r="IL15" s="73">
        <v>0</v>
      </c>
      <c r="IM15" s="73">
        <v>5.87</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1</v>
      </c>
      <c r="KA15" s="71">
        <v>0</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1</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1</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1</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1</v>
      </c>
      <c r="QZ15" s="71">
        <v>0</v>
      </c>
      <c r="RA15" s="71">
        <v>0</v>
      </c>
      <c r="RB15" s="71">
        <v>1</v>
      </c>
      <c r="RC15" s="71">
        <v>0</v>
      </c>
      <c r="RD15" s="71">
        <v>0</v>
      </c>
      <c r="RE15" s="71">
        <v>1</v>
      </c>
      <c r="RF15" s="71">
        <v>0</v>
      </c>
      <c r="RG15" s="71">
        <v>0</v>
      </c>
      <c r="RH15" s="71">
        <v>0</v>
      </c>
      <c r="RI15" s="71">
        <v>0</v>
      </c>
      <c r="RJ15" s="71">
        <v>0</v>
      </c>
      <c r="RK15" s="71">
        <v>0</v>
      </c>
      <c r="RL15" s="71">
        <v>0</v>
      </c>
      <c r="RM15" s="71">
        <v>0</v>
      </c>
      <c r="RN15" s="71">
        <v>0</v>
      </c>
      <c r="RO15" s="71">
        <v>0</v>
      </c>
      <c r="RP15" s="71">
        <v>0</v>
      </c>
      <c r="RQ15" s="71">
        <v>0</v>
      </c>
      <c r="RR15" s="71">
        <v>0</v>
      </c>
      <c r="RS15" s="71">
        <v>1</v>
      </c>
      <c r="RT15" s="71">
        <v>1</v>
      </c>
      <c r="RU15" s="71">
        <v>0</v>
      </c>
      <c r="RV15" s="71">
        <v>0</v>
      </c>
      <c r="RW15" s="71">
        <v>1</v>
      </c>
      <c r="RX15" s="71">
        <v>0</v>
      </c>
      <c r="RY15" s="71">
        <v>0</v>
      </c>
      <c r="RZ15" s="71">
        <v>1</v>
      </c>
      <c r="SA15" s="71">
        <v>0</v>
      </c>
      <c r="SB15" s="71">
        <v>0</v>
      </c>
      <c r="SC15" s="71">
        <v>0</v>
      </c>
      <c r="SD15" s="71">
        <v>0</v>
      </c>
      <c r="SE15" s="71">
        <v>0</v>
      </c>
      <c r="SF15" s="71">
        <v>0</v>
      </c>
      <c r="SG15" s="71">
        <v>0</v>
      </c>
      <c r="SH15" s="71">
        <v>0</v>
      </c>
    </row>
    <row r="16" spans="1:503">
      <c r="A16" s="16" t="s">
        <v>1854</v>
      </c>
      <c r="B16" s="70">
        <v>8</v>
      </c>
      <c r="C16" s="70">
        <v>8</v>
      </c>
      <c r="D16" s="70">
        <v>1</v>
      </c>
      <c r="E16" s="70">
        <v>2011</v>
      </c>
      <c r="F16" s="70" t="s">
        <v>178</v>
      </c>
      <c r="G16" s="1073" t="s">
        <v>1846</v>
      </c>
      <c r="H16" s="70" t="s">
        <v>1847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19.994</v>
      </c>
      <c r="AN16" s="73">
        <v>0</v>
      </c>
      <c r="AO16" s="73">
        <v>0</v>
      </c>
      <c r="AP16" s="73">
        <v>0</v>
      </c>
      <c r="AQ16" s="73">
        <v>0</v>
      </c>
      <c r="AR16" s="73">
        <v>0</v>
      </c>
      <c r="AS16" s="73">
        <v>40.735999999999997</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2.5619999999999998</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3.8530000000000002</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19.994</v>
      </c>
      <c r="EO16" s="73">
        <v>0</v>
      </c>
      <c r="EP16" s="73">
        <v>0</v>
      </c>
      <c r="EQ16" s="73">
        <v>0</v>
      </c>
      <c r="ER16" s="73">
        <v>0</v>
      </c>
      <c r="ES16" s="73">
        <v>0</v>
      </c>
      <c r="ET16" s="73">
        <v>40.735999999999997</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2.5619999999999998</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3.8530000000000002</v>
      </c>
      <c r="HE16" s="73">
        <v>0</v>
      </c>
      <c r="HF16" s="73">
        <v>0</v>
      </c>
      <c r="HG16" s="73">
        <v>0</v>
      </c>
      <c r="HH16" s="73">
        <v>0</v>
      </c>
      <c r="HI16" s="73">
        <v>0</v>
      </c>
      <c r="HJ16" s="73">
        <v>0</v>
      </c>
      <c r="HK16" s="73">
        <v>19.994</v>
      </c>
      <c r="HL16" s="73">
        <v>40.735999999999997</v>
      </c>
      <c r="HM16" s="73">
        <v>0</v>
      </c>
      <c r="HN16" s="73">
        <v>0</v>
      </c>
      <c r="HO16" s="73">
        <v>2.5619999999999998</v>
      </c>
      <c r="HP16" s="73">
        <v>0</v>
      </c>
      <c r="HQ16" s="73">
        <v>0</v>
      </c>
      <c r="HR16" s="73">
        <v>0</v>
      </c>
      <c r="HS16" s="73">
        <v>0</v>
      </c>
      <c r="HT16" s="73">
        <v>0</v>
      </c>
      <c r="HU16" s="73">
        <v>0</v>
      </c>
      <c r="HV16" s="73">
        <v>0</v>
      </c>
      <c r="HW16" s="73">
        <v>0</v>
      </c>
      <c r="HX16" s="73">
        <v>0</v>
      </c>
      <c r="HY16" s="73">
        <v>3.8530000000000002</v>
      </c>
      <c r="HZ16" s="73">
        <v>0</v>
      </c>
      <c r="IA16" s="73">
        <v>0</v>
      </c>
      <c r="IB16" s="73">
        <v>0</v>
      </c>
      <c r="IC16" s="73">
        <v>0</v>
      </c>
      <c r="ID16" s="73">
        <v>0</v>
      </c>
      <c r="IE16" s="73">
        <v>0</v>
      </c>
      <c r="IF16" s="73">
        <v>19.994</v>
      </c>
      <c r="IG16" s="73">
        <v>40.735999999999997</v>
      </c>
      <c r="IH16" s="73">
        <v>0</v>
      </c>
      <c r="II16" s="73">
        <v>0</v>
      </c>
      <c r="IJ16" s="73">
        <v>2.5619999999999998</v>
      </c>
      <c r="IK16" s="73">
        <v>0</v>
      </c>
      <c r="IL16" s="73">
        <v>0</v>
      </c>
      <c r="IM16" s="73">
        <v>0</v>
      </c>
      <c r="IN16" s="73">
        <v>0</v>
      </c>
      <c r="IO16" s="73">
        <v>0</v>
      </c>
      <c r="IP16" s="73">
        <v>0</v>
      </c>
      <c r="IQ16" s="73">
        <v>0</v>
      </c>
      <c r="IR16" s="73">
        <v>0</v>
      </c>
      <c r="IS16" s="73">
        <v>0</v>
      </c>
      <c r="IT16" s="73">
        <v>3.8530000000000002</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1</v>
      </c>
      <c r="KA16" s="71">
        <v>0</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1</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1</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1</v>
      </c>
      <c r="QR16" s="71">
        <v>0</v>
      </c>
      <c r="QS16" s="71">
        <v>0</v>
      </c>
      <c r="QT16" s="71">
        <v>0</v>
      </c>
      <c r="QU16" s="71">
        <v>0</v>
      </c>
      <c r="QV16" s="71">
        <v>0</v>
      </c>
      <c r="QW16" s="71">
        <v>0</v>
      </c>
      <c r="QX16" s="71">
        <v>1</v>
      </c>
      <c r="QY16" s="71">
        <v>1</v>
      </c>
      <c r="QZ16" s="71">
        <v>0</v>
      </c>
      <c r="RA16" s="71">
        <v>0</v>
      </c>
      <c r="RB16" s="71">
        <v>1</v>
      </c>
      <c r="RC16" s="71">
        <v>0</v>
      </c>
      <c r="RD16" s="71">
        <v>0</v>
      </c>
      <c r="RE16" s="71">
        <v>0</v>
      </c>
      <c r="RF16" s="71">
        <v>0</v>
      </c>
      <c r="RG16" s="71">
        <v>0</v>
      </c>
      <c r="RH16" s="71">
        <v>0</v>
      </c>
      <c r="RI16" s="71">
        <v>0</v>
      </c>
      <c r="RJ16" s="71">
        <v>0</v>
      </c>
      <c r="RK16" s="71">
        <v>0</v>
      </c>
      <c r="RL16" s="71">
        <v>1</v>
      </c>
      <c r="RM16" s="71">
        <v>0</v>
      </c>
      <c r="RN16" s="71">
        <v>0</v>
      </c>
      <c r="RO16" s="71">
        <v>0</v>
      </c>
      <c r="RP16" s="71">
        <v>0</v>
      </c>
      <c r="RQ16" s="71">
        <v>0</v>
      </c>
      <c r="RR16" s="71">
        <v>0</v>
      </c>
      <c r="RS16" s="71">
        <v>1</v>
      </c>
      <c r="RT16" s="71">
        <v>1</v>
      </c>
      <c r="RU16" s="71">
        <v>0</v>
      </c>
      <c r="RV16" s="71">
        <v>0</v>
      </c>
      <c r="RW16" s="71">
        <v>1</v>
      </c>
      <c r="RX16" s="71">
        <v>0</v>
      </c>
      <c r="RY16" s="71">
        <v>0</v>
      </c>
      <c r="RZ16" s="71">
        <v>0</v>
      </c>
      <c r="SA16" s="71">
        <v>0</v>
      </c>
      <c r="SB16" s="71">
        <v>0</v>
      </c>
      <c r="SC16" s="71">
        <v>0</v>
      </c>
      <c r="SD16" s="71">
        <v>0</v>
      </c>
      <c r="SE16" s="71">
        <v>0</v>
      </c>
      <c r="SF16" s="71">
        <v>0</v>
      </c>
      <c r="SG16" s="71">
        <v>1</v>
      </c>
      <c r="SH16" s="71">
        <v>0</v>
      </c>
    </row>
    <row r="17" spans="1:502">
      <c r="A17" s="16" t="s">
        <v>1855</v>
      </c>
      <c r="B17" s="70">
        <v>9</v>
      </c>
      <c r="C17" s="70">
        <v>9</v>
      </c>
      <c r="D17" s="70">
        <v>1</v>
      </c>
      <c r="E17" s="70">
        <v>2012</v>
      </c>
      <c r="F17" s="70" t="s">
        <v>179</v>
      </c>
      <c r="G17" s="1073" t="s">
        <v>1846</v>
      </c>
      <c r="H17" s="70" t="s">
        <v>1847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23.178999999999998</v>
      </c>
      <c r="AN17" s="73">
        <v>0</v>
      </c>
      <c r="AO17" s="73">
        <v>0</v>
      </c>
      <c r="AP17" s="73">
        <v>0</v>
      </c>
      <c r="AQ17" s="73">
        <v>0</v>
      </c>
      <c r="AR17" s="73">
        <v>0</v>
      </c>
      <c r="AS17" s="73">
        <v>32.530999999999999</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3.2029999999999998</v>
      </c>
      <c r="BN17" s="73">
        <v>0</v>
      </c>
      <c r="BO17" s="73">
        <v>0</v>
      </c>
      <c r="BP17" s="73">
        <v>0</v>
      </c>
      <c r="BQ17" s="73">
        <v>0</v>
      </c>
      <c r="BR17" s="73">
        <v>0</v>
      </c>
      <c r="BS17" s="73">
        <v>0</v>
      </c>
      <c r="BT17" s="73">
        <v>0</v>
      </c>
      <c r="BU17" s="73">
        <v>0</v>
      </c>
      <c r="BV17" s="73">
        <v>0</v>
      </c>
      <c r="BW17" s="73">
        <v>0</v>
      </c>
      <c r="BX17" s="73">
        <v>0</v>
      </c>
      <c r="BY17" s="73">
        <v>0</v>
      </c>
      <c r="BZ17" s="73">
        <v>0</v>
      </c>
      <c r="CA17" s="73">
        <v>0</v>
      </c>
      <c r="CB17" s="73">
        <v>7.3419999999999996</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4.609</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23.178999999999998</v>
      </c>
      <c r="EO17" s="73">
        <v>0</v>
      </c>
      <c r="EP17" s="73">
        <v>0</v>
      </c>
      <c r="EQ17" s="73">
        <v>0</v>
      </c>
      <c r="ER17" s="73">
        <v>0</v>
      </c>
      <c r="ES17" s="73">
        <v>0</v>
      </c>
      <c r="ET17" s="73">
        <v>32.530999999999999</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3.2029999999999998</v>
      </c>
      <c r="FO17" s="73">
        <v>0</v>
      </c>
      <c r="FP17" s="73">
        <v>0</v>
      </c>
      <c r="FQ17" s="73">
        <v>0</v>
      </c>
      <c r="FR17" s="73">
        <v>0</v>
      </c>
      <c r="FS17" s="73">
        <v>0</v>
      </c>
      <c r="FT17" s="73">
        <v>0</v>
      </c>
      <c r="FU17" s="73">
        <v>0</v>
      </c>
      <c r="FV17" s="73">
        <v>0</v>
      </c>
      <c r="FW17" s="73">
        <v>0</v>
      </c>
      <c r="FX17" s="73">
        <v>0</v>
      </c>
      <c r="FY17" s="73">
        <v>0</v>
      </c>
      <c r="FZ17" s="73">
        <v>0</v>
      </c>
      <c r="GA17" s="73">
        <v>0</v>
      </c>
      <c r="GB17" s="73">
        <v>0</v>
      </c>
      <c r="GC17" s="73">
        <v>7.3419999999999996</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4.609</v>
      </c>
      <c r="HE17" s="73">
        <v>0</v>
      </c>
      <c r="HF17" s="73">
        <v>0</v>
      </c>
      <c r="HG17" s="73">
        <v>0</v>
      </c>
      <c r="HH17" s="73">
        <v>0</v>
      </c>
      <c r="HI17" s="73">
        <v>0</v>
      </c>
      <c r="HJ17" s="73">
        <v>0</v>
      </c>
      <c r="HK17" s="73">
        <v>23.178999999999998</v>
      </c>
      <c r="HL17" s="73">
        <v>32.530999999999999</v>
      </c>
      <c r="HM17" s="73">
        <v>0</v>
      </c>
      <c r="HN17" s="73">
        <v>0</v>
      </c>
      <c r="HO17" s="73">
        <v>3.2029999999999998</v>
      </c>
      <c r="HP17" s="73">
        <v>0</v>
      </c>
      <c r="HQ17" s="73">
        <v>0</v>
      </c>
      <c r="HR17" s="73">
        <v>7.3419999999999996</v>
      </c>
      <c r="HS17" s="73">
        <v>0</v>
      </c>
      <c r="HT17" s="73">
        <v>0</v>
      </c>
      <c r="HU17" s="73">
        <v>0</v>
      </c>
      <c r="HV17" s="73">
        <v>0</v>
      </c>
      <c r="HW17" s="73">
        <v>0</v>
      </c>
      <c r="HX17" s="73">
        <v>0</v>
      </c>
      <c r="HY17" s="73">
        <v>4.609</v>
      </c>
      <c r="HZ17" s="73">
        <v>0</v>
      </c>
      <c r="IA17" s="73">
        <v>0</v>
      </c>
      <c r="IB17" s="73">
        <v>0</v>
      </c>
      <c r="IC17" s="73">
        <v>0</v>
      </c>
      <c r="ID17" s="73">
        <v>0</v>
      </c>
      <c r="IE17" s="73">
        <v>0</v>
      </c>
      <c r="IF17" s="73">
        <v>23.178999999999998</v>
      </c>
      <c r="IG17" s="73">
        <v>32.530999999999999</v>
      </c>
      <c r="IH17" s="73">
        <v>0</v>
      </c>
      <c r="II17" s="73">
        <v>0</v>
      </c>
      <c r="IJ17" s="73">
        <v>3.2029999999999998</v>
      </c>
      <c r="IK17" s="73">
        <v>0</v>
      </c>
      <c r="IL17" s="73">
        <v>0</v>
      </c>
      <c r="IM17" s="73">
        <v>7.3419999999999996</v>
      </c>
      <c r="IN17" s="73">
        <v>0</v>
      </c>
      <c r="IO17" s="73">
        <v>0</v>
      </c>
      <c r="IP17" s="73">
        <v>0</v>
      </c>
      <c r="IQ17" s="73">
        <v>0</v>
      </c>
      <c r="IR17" s="73">
        <v>0</v>
      </c>
      <c r="IS17" s="73">
        <v>0</v>
      </c>
      <c r="IT17" s="73">
        <v>4.609</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1</v>
      </c>
      <c r="KA17" s="71">
        <v>0</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1</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1</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1</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1</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1</v>
      </c>
      <c r="QR17" s="71">
        <v>0</v>
      </c>
      <c r="QS17" s="71">
        <v>0</v>
      </c>
      <c r="QT17" s="71">
        <v>0</v>
      </c>
      <c r="QU17" s="71">
        <v>0</v>
      </c>
      <c r="QV17" s="71">
        <v>0</v>
      </c>
      <c r="QW17" s="71">
        <v>0</v>
      </c>
      <c r="QX17" s="71">
        <v>1</v>
      </c>
      <c r="QY17" s="71">
        <v>1</v>
      </c>
      <c r="QZ17" s="71">
        <v>0</v>
      </c>
      <c r="RA17" s="71">
        <v>0</v>
      </c>
      <c r="RB17" s="71">
        <v>1</v>
      </c>
      <c r="RC17" s="71">
        <v>0</v>
      </c>
      <c r="RD17" s="71">
        <v>0</v>
      </c>
      <c r="RE17" s="71">
        <v>1</v>
      </c>
      <c r="RF17" s="71">
        <v>0</v>
      </c>
      <c r="RG17" s="71">
        <v>0</v>
      </c>
      <c r="RH17" s="71">
        <v>0</v>
      </c>
      <c r="RI17" s="71">
        <v>0</v>
      </c>
      <c r="RJ17" s="71">
        <v>0</v>
      </c>
      <c r="RK17" s="71">
        <v>0</v>
      </c>
      <c r="RL17" s="71">
        <v>1</v>
      </c>
      <c r="RM17" s="71">
        <v>0</v>
      </c>
      <c r="RN17" s="71">
        <v>0</v>
      </c>
      <c r="RO17" s="71">
        <v>0</v>
      </c>
      <c r="RP17" s="71">
        <v>0</v>
      </c>
      <c r="RQ17" s="71">
        <v>0</v>
      </c>
      <c r="RR17" s="71">
        <v>0</v>
      </c>
      <c r="RS17" s="71">
        <v>1</v>
      </c>
      <c r="RT17" s="71">
        <v>1</v>
      </c>
      <c r="RU17" s="71">
        <v>0</v>
      </c>
      <c r="RV17" s="71">
        <v>0</v>
      </c>
      <c r="RW17" s="71">
        <v>1</v>
      </c>
      <c r="RX17" s="71">
        <v>0</v>
      </c>
      <c r="RY17" s="71">
        <v>0</v>
      </c>
      <c r="RZ17" s="71">
        <v>1</v>
      </c>
      <c r="SA17" s="71">
        <v>0</v>
      </c>
      <c r="SB17" s="71">
        <v>0</v>
      </c>
      <c r="SC17" s="71">
        <v>0</v>
      </c>
      <c r="SD17" s="71">
        <v>0</v>
      </c>
      <c r="SE17" s="71">
        <v>0</v>
      </c>
      <c r="SF17" s="71">
        <v>0</v>
      </c>
      <c r="SG17" s="71">
        <v>1</v>
      </c>
      <c r="SH17" s="71">
        <v>0</v>
      </c>
    </row>
    <row r="18" spans="1:502">
      <c r="A18" s="16" t="s">
        <v>1856</v>
      </c>
      <c r="B18" s="70">
        <v>10</v>
      </c>
      <c r="C18" s="70">
        <v>10</v>
      </c>
      <c r="D18" s="70">
        <v>1</v>
      </c>
      <c r="E18" s="70">
        <v>2013</v>
      </c>
      <c r="F18" s="70" t="s">
        <v>180</v>
      </c>
      <c r="G18" s="1073" t="s">
        <v>1846</v>
      </c>
      <c r="H18" s="70" t="s">
        <v>1847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25.137</v>
      </c>
      <c r="AN18" s="73">
        <v>0</v>
      </c>
      <c r="AO18" s="73">
        <v>0</v>
      </c>
      <c r="AP18" s="73">
        <v>0</v>
      </c>
      <c r="AQ18" s="73">
        <v>0</v>
      </c>
      <c r="AR18" s="73">
        <v>0</v>
      </c>
      <c r="AS18" s="73">
        <v>34.927999999999997</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3.387</v>
      </c>
      <c r="BN18" s="73">
        <v>0</v>
      </c>
      <c r="BO18" s="73">
        <v>0</v>
      </c>
      <c r="BP18" s="73">
        <v>0</v>
      </c>
      <c r="BQ18" s="73">
        <v>0</v>
      </c>
      <c r="BR18" s="73">
        <v>0</v>
      </c>
      <c r="BS18" s="73">
        <v>0</v>
      </c>
      <c r="BT18" s="73">
        <v>0</v>
      </c>
      <c r="BU18" s="73">
        <v>0</v>
      </c>
      <c r="BV18" s="73">
        <v>0</v>
      </c>
      <c r="BW18" s="73">
        <v>0</v>
      </c>
      <c r="BX18" s="73">
        <v>0</v>
      </c>
      <c r="BY18" s="73">
        <v>0</v>
      </c>
      <c r="BZ18" s="73">
        <v>0</v>
      </c>
      <c r="CA18" s="73">
        <v>0</v>
      </c>
      <c r="CB18" s="73">
        <v>8.9770000000000003</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4.53</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25.137</v>
      </c>
      <c r="EO18" s="73">
        <v>0</v>
      </c>
      <c r="EP18" s="73">
        <v>0</v>
      </c>
      <c r="EQ18" s="73">
        <v>0</v>
      </c>
      <c r="ER18" s="73">
        <v>0</v>
      </c>
      <c r="ES18" s="73">
        <v>0</v>
      </c>
      <c r="ET18" s="73">
        <v>34.927999999999997</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3.387</v>
      </c>
      <c r="FO18" s="73">
        <v>0</v>
      </c>
      <c r="FP18" s="73">
        <v>0</v>
      </c>
      <c r="FQ18" s="73">
        <v>0</v>
      </c>
      <c r="FR18" s="73">
        <v>0</v>
      </c>
      <c r="FS18" s="73">
        <v>0</v>
      </c>
      <c r="FT18" s="73">
        <v>0</v>
      </c>
      <c r="FU18" s="73">
        <v>0</v>
      </c>
      <c r="FV18" s="73">
        <v>0</v>
      </c>
      <c r="FW18" s="73">
        <v>0</v>
      </c>
      <c r="FX18" s="73">
        <v>0</v>
      </c>
      <c r="FY18" s="73">
        <v>0</v>
      </c>
      <c r="FZ18" s="73">
        <v>0</v>
      </c>
      <c r="GA18" s="73">
        <v>0</v>
      </c>
      <c r="GB18" s="73">
        <v>0</v>
      </c>
      <c r="GC18" s="73">
        <v>8.9770000000000003</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4.53</v>
      </c>
      <c r="HE18" s="73">
        <v>0</v>
      </c>
      <c r="HF18" s="73">
        <v>0</v>
      </c>
      <c r="HG18" s="73">
        <v>0</v>
      </c>
      <c r="HH18" s="73">
        <v>0</v>
      </c>
      <c r="HI18" s="73">
        <v>0</v>
      </c>
      <c r="HJ18" s="73">
        <v>0</v>
      </c>
      <c r="HK18" s="73">
        <v>25.137</v>
      </c>
      <c r="HL18" s="73">
        <v>34.927999999999997</v>
      </c>
      <c r="HM18" s="73">
        <v>0</v>
      </c>
      <c r="HN18" s="73">
        <v>0</v>
      </c>
      <c r="HO18" s="73">
        <v>3.387</v>
      </c>
      <c r="HP18" s="73">
        <v>0</v>
      </c>
      <c r="HQ18" s="73">
        <v>0</v>
      </c>
      <c r="HR18" s="73">
        <v>8.9770000000000003</v>
      </c>
      <c r="HS18" s="73">
        <v>0</v>
      </c>
      <c r="HT18" s="73">
        <v>0</v>
      </c>
      <c r="HU18" s="73">
        <v>0</v>
      </c>
      <c r="HV18" s="73">
        <v>0</v>
      </c>
      <c r="HW18" s="73">
        <v>0</v>
      </c>
      <c r="HX18" s="73">
        <v>0</v>
      </c>
      <c r="HY18" s="73">
        <v>4.53</v>
      </c>
      <c r="HZ18" s="73">
        <v>0</v>
      </c>
      <c r="IA18" s="73">
        <v>0</v>
      </c>
      <c r="IB18" s="73">
        <v>0</v>
      </c>
      <c r="IC18" s="73">
        <v>0</v>
      </c>
      <c r="ID18" s="73">
        <v>0</v>
      </c>
      <c r="IE18" s="73">
        <v>0</v>
      </c>
      <c r="IF18" s="73">
        <v>25.137</v>
      </c>
      <c r="IG18" s="73">
        <v>34.927999999999997</v>
      </c>
      <c r="IH18" s="73">
        <v>0</v>
      </c>
      <c r="II18" s="73">
        <v>0</v>
      </c>
      <c r="IJ18" s="73">
        <v>3.387</v>
      </c>
      <c r="IK18" s="73">
        <v>0</v>
      </c>
      <c r="IL18" s="73">
        <v>0</v>
      </c>
      <c r="IM18" s="73">
        <v>8.9770000000000003</v>
      </c>
      <c r="IN18" s="73">
        <v>0</v>
      </c>
      <c r="IO18" s="73">
        <v>0</v>
      </c>
      <c r="IP18" s="73">
        <v>0</v>
      </c>
      <c r="IQ18" s="73">
        <v>0</v>
      </c>
      <c r="IR18" s="73">
        <v>0</v>
      </c>
      <c r="IS18" s="73">
        <v>0</v>
      </c>
      <c r="IT18" s="73">
        <v>4.53</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1</v>
      </c>
      <c r="KA18" s="71">
        <v>0</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1</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1</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1</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1</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1</v>
      </c>
      <c r="QR18" s="71">
        <v>0</v>
      </c>
      <c r="QS18" s="71">
        <v>0</v>
      </c>
      <c r="QT18" s="71">
        <v>0</v>
      </c>
      <c r="QU18" s="71">
        <v>0</v>
      </c>
      <c r="QV18" s="71">
        <v>0</v>
      </c>
      <c r="QW18" s="71">
        <v>0</v>
      </c>
      <c r="QX18" s="71">
        <v>1</v>
      </c>
      <c r="QY18" s="71">
        <v>1</v>
      </c>
      <c r="QZ18" s="71">
        <v>0</v>
      </c>
      <c r="RA18" s="71">
        <v>0</v>
      </c>
      <c r="RB18" s="71">
        <v>1</v>
      </c>
      <c r="RC18" s="71">
        <v>0</v>
      </c>
      <c r="RD18" s="71">
        <v>0</v>
      </c>
      <c r="RE18" s="71">
        <v>1</v>
      </c>
      <c r="RF18" s="71">
        <v>0</v>
      </c>
      <c r="RG18" s="71">
        <v>0</v>
      </c>
      <c r="RH18" s="71">
        <v>0</v>
      </c>
      <c r="RI18" s="71">
        <v>0</v>
      </c>
      <c r="RJ18" s="71">
        <v>0</v>
      </c>
      <c r="RK18" s="71">
        <v>0</v>
      </c>
      <c r="RL18" s="71">
        <v>1</v>
      </c>
      <c r="RM18" s="71">
        <v>0</v>
      </c>
      <c r="RN18" s="71">
        <v>0</v>
      </c>
      <c r="RO18" s="71">
        <v>0</v>
      </c>
      <c r="RP18" s="71">
        <v>0</v>
      </c>
      <c r="RQ18" s="71">
        <v>0</v>
      </c>
      <c r="RR18" s="71">
        <v>0</v>
      </c>
      <c r="RS18" s="71">
        <v>1</v>
      </c>
      <c r="RT18" s="71">
        <v>1</v>
      </c>
      <c r="RU18" s="71">
        <v>0</v>
      </c>
      <c r="RV18" s="71">
        <v>0</v>
      </c>
      <c r="RW18" s="71">
        <v>1</v>
      </c>
      <c r="RX18" s="71">
        <v>0</v>
      </c>
      <c r="RY18" s="71">
        <v>0</v>
      </c>
      <c r="RZ18" s="71">
        <v>1</v>
      </c>
      <c r="SA18" s="71">
        <v>0</v>
      </c>
      <c r="SB18" s="71">
        <v>0</v>
      </c>
      <c r="SC18" s="71">
        <v>0</v>
      </c>
      <c r="SD18" s="71">
        <v>0</v>
      </c>
      <c r="SE18" s="71">
        <v>0</v>
      </c>
      <c r="SF18" s="71">
        <v>0</v>
      </c>
      <c r="SG18" s="71">
        <v>1</v>
      </c>
      <c r="SH18" s="71">
        <v>0</v>
      </c>
    </row>
    <row r="19" spans="1:502">
      <c r="A19" s="16" t="s">
        <v>1857</v>
      </c>
      <c r="B19" s="70">
        <v>11</v>
      </c>
      <c r="C19" s="70">
        <v>11</v>
      </c>
      <c r="D19" s="70">
        <v>1</v>
      </c>
      <c r="E19" s="70">
        <v>2014</v>
      </c>
      <c r="F19" s="70" t="s">
        <v>181</v>
      </c>
      <c r="G19" s="1073" t="s">
        <v>1846</v>
      </c>
      <c r="H19" s="70" t="s">
        <v>1847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22.904</v>
      </c>
      <c r="AN19" s="73">
        <v>0</v>
      </c>
      <c r="AO19" s="73">
        <v>0</v>
      </c>
      <c r="AP19" s="73">
        <v>0</v>
      </c>
      <c r="AQ19" s="73">
        <v>0</v>
      </c>
      <c r="AR19" s="73">
        <v>0</v>
      </c>
      <c r="AS19" s="73">
        <v>34.661000000000001</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5.2539999999999996</v>
      </c>
      <c r="BN19" s="73">
        <v>0</v>
      </c>
      <c r="BO19" s="73">
        <v>0</v>
      </c>
      <c r="BP19" s="73">
        <v>0</v>
      </c>
      <c r="BQ19" s="73">
        <v>0</v>
      </c>
      <c r="BR19" s="73">
        <v>0</v>
      </c>
      <c r="BS19" s="73">
        <v>0</v>
      </c>
      <c r="BT19" s="73">
        <v>0</v>
      </c>
      <c r="BU19" s="73">
        <v>0</v>
      </c>
      <c r="BV19" s="73">
        <v>0</v>
      </c>
      <c r="BW19" s="73">
        <v>0</v>
      </c>
      <c r="BX19" s="73">
        <v>0</v>
      </c>
      <c r="BY19" s="73">
        <v>0</v>
      </c>
      <c r="BZ19" s="73">
        <v>0</v>
      </c>
      <c r="CA19" s="73">
        <v>0</v>
      </c>
      <c r="CB19" s="73">
        <v>9.0129999999999999</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4.2409999999999997</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22.904</v>
      </c>
      <c r="EO19" s="73">
        <v>0</v>
      </c>
      <c r="EP19" s="73">
        <v>0</v>
      </c>
      <c r="EQ19" s="73">
        <v>0</v>
      </c>
      <c r="ER19" s="73">
        <v>0</v>
      </c>
      <c r="ES19" s="73">
        <v>0</v>
      </c>
      <c r="ET19" s="73">
        <v>34.661000000000001</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5.2539999999999996</v>
      </c>
      <c r="FO19" s="73">
        <v>0</v>
      </c>
      <c r="FP19" s="73">
        <v>0</v>
      </c>
      <c r="FQ19" s="73">
        <v>0</v>
      </c>
      <c r="FR19" s="73">
        <v>0</v>
      </c>
      <c r="FS19" s="73">
        <v>0</v>
      </c>
      <c r="FT19" s="73">
        <v>0</v>
      </c>
      <c r="FU19" s="73">
        <v>0</v>
      </c>
      <c r="FV19" s="73">
        <v>0</v>
      </c>
      <c r="FW19" s="73">
        <v>0</v>
      </c>
      <c r="FX19" s="73">
        <v>0</v>
      </c>
      <c r="FY19" s="73">
        <v>0</v>
      </c>
      <c r="FZ19" s="73">
        <v>0</v>
      </c>
      <c r="GA19" s="73">
        <v>0</v>
      </c>
      <c r="GB19" s="73">
        <v>0</v>
      </c>
      <c r="GC19" s="73">
        <v>9.0129999999999999</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4.2409999999999997</v>
      </c>
      <c r="HE19" s="73">
        <v>0</v>
      </c>
      <c r="HF19" s="73">
        <v>0</v>
      </c>
      <c r="HG19" s="73">
        <v>0</v>
      </c>
      <c r="HH19" s="73">
        <v>0</v>
      </c>
      <c r="HI19" s="73">
        <v>0</v>
      </c>
      <c r="HJ19" s="73">
        <v>0</v>
      </c>
      <c r="HK19" s="73">
        <v>22.904</v>
      </c>
      <c r="HL19" s="73">
        <v>34.661000000000001</v>
      </c>
      <c r="HM19" s="73">
        <v>0</v>
      </c>
      <c r="HN19" s="73">
        <v>0</v>
      </c>
      <c r="HO19" s="73">
        <v>5.2539999999999996</v>
      </c>
      <c r="HP19" s="73">
        <v>0</v>
      </c>
      <c r="HQ19" s="73">
        <v>0</v>
      </c>
      <c r="HR19" s="73">
        <v>9.0129999999999999</v>
      </c>
      <c r="HS19" s="73">
        <v>0</v>
      </c>
      <c r="HT19" s="73">
        <v>0</v>
      </c>
      <c r="HU19" s="73">
        <v>0</v>
      </c>
      <c r="HV19" s="73">
        <v>0</v>
      </c>
      <c r="HW19" s="73">
        <v>0</v>
      </c>
      <c r="HX19" s="73">
        <v>0</v>
      </c>
      <c r="HY19" s="73">
        <v>4.2409999999999997</v>
      </c>
      <c r="HZ19" s="73">
        <v>0</v>
      </c>
      <c r="IA19" s="73">
        <v>0</v>
      </c>
      <c r="IB19" s="73">
        <v>0</v>
      </c>
      <c r="IC19" s="73">
        <v>0</v>
      </c>
      <c r="ID19" s="73">
        <v>0</v>
      </c>
      <c r="IE19" s="73">
        <v>0</v>
      </c>
      <c r="IF19" s="73">
        <v>22.904</v>
      </c>
      <c r="IG19" s="73">
        <v>34.661000000000001</v>
      </c>
      <c r="IH19" s="73">
        <v>0</v>
      </c>
      <c r="II19" s="73">
        <v>0</v>
      </c>
      <c r="IJ19" s="73">
        <v>5.2539999999999996</v>
      </c>
      <c r="IK19" s="73">
        <v>0</v>
      </c>
      <c r="IL19" s="73">
        <v>0</v>
      </c>
      <c r="IM19" s="73">
        <v>9.0129999999999999</v>
      </c>
      <c r="IN19" s="73">
        <v>0</v>
      </c>
      <c r="IO19" s="73">
        <v>0</v>
      </c>
      <c r="IP19" s="73">
        <v>0</v>
      </c>
      <c r="IQ19" s="73">
        <v>0</v>
      </c>
      <c r="IR19" s="73">
        <v>0</v>
      </c>
      <c r="IS19" s="73">
        <v>0</v>
      </c>
      <c r="IT19" s="73">
        <v>4.2409999999999997</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1</v>
      </c>
      <c r="KA19" s="71">
        <v>0</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0</v>
      </c>
      <c r="LN19" s="71">
        <v>0</v>
      </c>
      <c r="LO19" s="71">
        <v>1</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1</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1</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0</v>
      </c>
      <c r="PO19" s="71">
        <v>0</v>
      </c>
      <c r="PP19" s="71">
        <v>1</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1</v>
      </c>
      <c r="QR19" s="71">
        <v>0</v>
      </c>
      <c r="QS19" s="71">
        <v>0</v>
      </c>
      <c r="QT19" s="71">
        <v>0</v>
      </c>
      <c r="QU19" s="71">
        <v>0</v>
      </c>
      <c r="QV19" s="71">
        <v>0</v>
      </c>
      <c r="QW19" s="71">
        <v>0</v>
      </c>
      <c r="QX19" s="71">
        <v>1</v>
      </c>
      <c r="QY19" s="71">
        <v>1</v>
      </c>
      <c r="QZ19" s="71">
        <v>0</v>
      </c>
      <c r="RA19" s="71">
        <v>0</v>
      </c>
      <c r="RB19" s="71">
        <v>2</v>
      </c>
      <c r="RC19" s="71">
        <v>0</v>
      </c>
      <c r="RD19" s="71">
        <v>0</v>
      </c>
      <c r="RE19" s="71">
        <v>1</v>
      </c>
      <c r="RF19" s="71">
        <v>0</v>
      </c>
      <c r="RG19" s="71">
        <v>0</v>
      </c>
      <c r="RH19" s="71">
        <v>0</v>
      </c>
      <c r="RI19" s="71">
        <v>0</v>
      </c>
      <c r="RJ19" s="71">
        <v>0</v>
      </c>
      <c r="RK19" s="71">
        <v>0</v>
      </c>
      <c r="RL19" s="71">
        <v>1</v>
      </c>
      <c r="RM19" s="71">
        <v>0</v>
      </c>
      <c r="RN19" s="71">
        <v>0</v>
      </c>
      <c r="RO19" s="71">
        <v>0</v>
      </c>
      <c r="RP19" s="71">
        <v>0</v>
      </c>
      <c r="RQ19" s="71">
        <v>0</v>
      </c>
      <c r="RR19" s="71">
        <v>0</v>
      </c>
      <c r="RS19" s="71">
        <v>1</v>
      </c>
      <c r="RT19" s="71">
        <v>1</v>
      </c>
      <c r="RU19" s="71">
        <v>0</v>
      </c>
      <c r="RV19" s="71">
        <v>0</v>
      </c>
      <c r="RW19" s="71">
        <v>2</v>
      </c>
      <c r="RX19" s="71">
        <v>0</v>
      </c>
      <c r="RY19" s="71">
        <v>0</v>
      </c>
      <c r="RZ19" s="71">
        <v>1</v>
      </c>
      <c r="SA19" s="71">
        <v>0</v>
      </c>
      <c r="SB19" s="71">
        <v>0</v>
      </c>
      <c r="SC19" s="71">
        <v>0</v>
      </c>
      <c r="SD19" s="71">
        <v>0</v>
      </c>
      <c r="SE19" s="71">
        <v>0</v>
      </c>
      <c r="SF19" s="71">
        <v>0</v>
      </c>
      <c r="SG19" s="71">
        <v>1</v>
      </c>
      <c r="SH19" s="71">
        <v>0</v>
      </c>
    </row>
    <row r="20" spans="1:502">
      <c r="A20" s="16" t="s">
        <v>1858</v>
      </c>
      <c r="B20" s="70">
        <v>12</v>
      </c>
      <c r="C20" s="70">
        <v>12</v>
      </c>
      <c r="D20" s="70">
        <v>1</v>
      </c>
      <c r="E20" s="70">
        <v>2015</v>
      </c>
      <c r="F20" s="70" t="s">
        <v>182</v>
      </c>
      <c r="G20" s="1073" t="s">
        <v>1846</v>
      </c>
      <c r="H20" s="70" t="s">
        <v>1847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18.690000000000001</v>
      </c>
      <c r="AN20" s="73">
        <v>0</v>
      </c>
      <c r="AO20" s="73">
        <v>0</v>
      </c>
      <c r="AP20" s="73">
        <v>0</v>
      </c>
      <c r="AQ20" s="73">
        <v>0</v>
      </c>
      <c r="AR20" s="73">
        <v>0</v>
      </c>
      <c r="AS20" s="73">
        <v>34.277999999999999</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5.0949999999999998</v>
      </c>
      <c r="BN20" s="73">
        <v>0</v>
      </c>
      <c r="BO20" s="73">
        <v>0</v>
      </c>
      <c r="BP20" s="73">
        <v>0</v>
      </c>
      <c r="BQ20" s="73">
        <v>0</v>
      </c>
      <c r="BR20" s="73">
        <v>0</v>
      </c>
      <c r="BS20" s="73">
        <v>0</v>
      </c>
      <c r="BT20" s="73">
        <v>0</v>
      </c>
      <c r="BU20" s="73">
        <v>0</v>
      </c>
      <c r="BV20" s="73">
        <v>0</v>
      </c>
      <c r="BW20" s="73">
        <v>0</v>
      </c>
      <c r="BX20" s="73">
        <v>0</v>
      </c>
      <c r="BY20" s="73">
        <v>0</v>
      </c>
      <c r="BZ20" s="73">
        <v>0</v>
      </c>
      <c r="CA20" s="73">
        <v>0</v>
      </c>
      <c r="CB20" s="73">
        <v>8.7850000000000001</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4.17</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18.690000000000001</v>
      </c>
      <c r="EO20" s="73">
        <v>0</v>
      </c>
      <c r="EP20" s="73">
        <v>0</v>
      </c>
      <c r="EQ20" s="73">
        <v>0</v>
      </c>
      <c r="ER20" s="73">
        <v>0</v>
      </c>
      <c r="ES20" s="73">
        <v>0</v>
      </c>
      <c r="ET20" s="73">
        <v>34.277999999999999</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5.0949999999999998</v>
      </c>
      <c r="FO20" s="73">
        <v>0</v>
      </c>
      <c r="FP20" s="73">
        <v>0</v>
      </c>
      <c r="FQ20" s="73">
        <v>0</v>
      </c>
      <c r="FR20" s="73">
        <v>0</v>
      </c>
      <c r="FS20" s="73">
        <v>0</v>
      </c>
      <c r="FT20" s="73">
        <v>0</v>
      </c>
      <c r="FU20" s="73">
        <v>0</v>
      </c>
      <c r="FV20" s="73">
        <v>0</v>
      </c>
      <c r="FW20" s="73">
        <v>0</v>
      </c>
      <c r="FX20" s="73">
        <v>0</v>
      </c>
      <c r="FY20" s="73">
        <v>0</v>
      </c>
      <c r="FZ20" s="73">
        <v>0</v>
      </c>
      <c r="GA20" s="73">
        <v>0</v>
      </c>
      <c r="GB20" s="73">
        <v>0</v>
      </c>
      <c r="GC20" s="73">
        <v>8.7850000000000001</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4.17</v>
      </c>
      <c r="HE20" s="73">
        <v>0</v>
      </c>
      <c r="HF20" s="73">
        <v>0</v>
      </c>
      <c r="HG20" s="73">
        <v>0</v>
      </c>
      <c r="HH20" s="73">
        <v>0</v>
      </c>
      <c r="HI20" s="73">
        <v>0</v>
      </c>
      <c r="HJ20" s="73">
        <v>0</v>
      </c>
      <c r="HK20" s="73">
        <v>18.690000000000001</v>
      </c>
      <c r="HL20" s="73">
        <v>34.277999999999999</v>
      </c>
      <c r="HM20" s="73">
        <v>0</v>
      </c>
      <c r="HN20" s="73">
        <v>0</v>
      </c>
      <c r="HO20" s="73">
        <v>5.0949999999999998</v>
      </c>
      <c r="HP20" s="73">
        <v>0</v>
      </c>
      <c r="HQ20" s="73">
        <v>0</v>
      </c>
      <c r="HR20" s="73">
        <v>8.7850000000000001</v>
      </c>
      <c r="HS20" s="73">
        <v>0</v>
      </c>
      <c r="HT20" s="73">
        <v>0</v>
      </c>
      <c r="HU20" s="73">
        <v>0</v>
      </c>
      <c r="HV20" s="73">
        <v>0</v>
      </c>
      <c r="HW20" s="73">
        <v>0</v>
      </c>
      <c r="HX20" s="73">
        <v>0</v>
      </c>
      <c r="HY20" s="73">
        <v>4.17</v>
      </c>
      <c r="HZ20" s="73">
        <v>0</v>
      </c>
      <c r="IA20" s="73">
        <v>0</v>
      </c>
      <c r="IB20" s="73">
        <v>0</v>
      </c>
      <c r="IC20" s="73">
        <v>0</v>
      </c>
      <c r="ID20" s="73">
        <v>0</v>
      </c>
      <c r="IE20" s="73">
        <v>0</v>
      </c>
      <c r="IF20" s="73">
        <v>18.690000000000001</v>
      </c>
      <c r="IG20" s="73">
        <v>34.277999999999999</v>
      </c>
      <c r="IH20" s="73">
        <v>0</v>
      </c>
      <c r="II20" s="73">
        <v>0</v>
      </c>
      <c r="IJ20" s="73">
        <v>5.0949999999999998</v>
      </c>
      <c r="IK20" s="73">
        <v>0</v>
      </c>
      <c r="IL20" s="73">
        <v>0</v>
      </c>
      <c r="IM20" s="73">
        <v>8.7850000000000001</v>
      </c>
      <c r="IN20" s="73">
        <v>0</v>
      </c>
      <c r="IO20" s="73">
        <v>0</v>
      </c>
      <c r="IP20" s="73">
        <v>0</v>
      </c>
      <c r="IQ20" s="73">
        <v>0</v>
      </c>
      <c r="IR20" s="73">
        <v>0</v>
      </c>
      <c r="IS20" s="73">
        <v>0</v>
      </c>
      <c r="IT20" s="73">
        <v>4.17</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1</v>
      </c>
      <c r="KA20" s="71">
        <v>0</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2</v>
      </c>
      <c r="LA20" s="71">
        <v>0</v>
      </c>
      <c r="LB20" s="71">
        <v>0</v>
      </c>
      <c r="LC20" s="71">
        <v>0</v>
      </c>
      <c r="LD20" s="71">
        <v>0</v>
      </c>
      <c r="LE20" s="71">
        <v>0</v>
      </c>
      <c r="LF20" s="71">
        <v>0</v>
      </c>
      <c r="LG20" s="71">
        <v>0</v>
      </c>
      <c r="LH20" s="71">
        <v>0</v>
      </c>
      <c r="LI20" s="71">
        <v>0</v>
      </c>
      <c r="LJ20" s="71">
        <v>0</v>
      </c>
      <c r="LK20" s="71">
        <v>0</v>
      </c>
      <c r="LL20" s="71">
        <v>0</v>
      </c>
      <c r="LM20" s="71">
        <v>0</v>
      </c>
      <c r="LN20" s="71">
        <v>0</v>
      </c>
      <c r="LO20" s="71">
        <v>1</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1</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1</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2</v>
      </c>
      <c r="PB20" s="71">
        <v>0</v>
      </c>
      <c r="PC20" s="71">
        <v>0</v>
      </c>
      <c r="PD20" s="71">
        <v>0</v>
      </c>
      <c r="PE20" s="71">
        <v>0</v>
      </c>
      <c r="PF20" s="71">
        <v>0</v>
      </c>
      <c r="PG20" s="71">
        <v>0</v>
      </c>
      <c r="PH20" s="71">
        <v>0</v>
      </c>
      <c r="PI20" s="71">
        <v>0</v>
      </c>
      <c r="PJ20" s="71">
        <v>0</v>
      </c>
      <c r="PK20" s="71">
        <v>0</v>
      </c>
      <c r="PL20" s="71">
        <v>0</v>
      </c>
      <c r="PM20" s="71">
        <v>0</v>
      </c>
      <c r="PN20" s="71">
        <v>0</v>
      </c>
      <c r="PO20" s="71">
        <v>0</v>
      </c>
      <c r="PP20" s="71">
        <v>1</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1</v>
      </c>
      <c r="QR20" s="71">
        <v>0</v>
      </c>
      <c r="QS20" s="71">
        <v>0</v>
      </c>
      <c r="QT20" s="71">
        <v>0</v>
      </c>
      <c r="QU20" s="71">
        <v>0</v>
      </c>
      <c r="QV20" s="71">
        <v>0</v>
      </c>
      <c r="QW20" s="71">
        <v>0</v>
      </c>
      <c r="QX20" s="71">
        <v>1</v>
      </c>
      <c r="QY20" s="71">
        <v>1</v>
      </c>
      <c r="QZ20" s="71">
        <v>0</v>
      </c>
      <c r="RA20" s="71">
        <v>0</v>
      </c>
      <c r="RB20" s="71">
        <v>2</v>
      </c>
      <c r="RC20" s="71">
        <v>0</v>
      </c>
      <c r="RD20" s="71">
        <v>0</v>
      </c>
      <c r="RE20" s="71">
        <v>1</v>
      </c>
      <c r="RF20" s="71">
        <v>0</v>
      </c>
      <c r="RG20" s="71">
        <v>0</v>
      </c>
      <c r="RH20" s="71">
        <v>0</v>
      </c>
      <c r="RI20" s="71">
        <v>0</v>
      </c>
      <c r="RJ20" s="71">
        <v>0</v>
      </c>
      <c r="RK20" s="71">
        <v>0</v>
      </c>
      <c r="RL20" s="71">
        <v>1</v>
      </c>
      <c r="RM20" s="71">
        <v>0</v>
      </c>
      <c r="RN20" s="71">
        <v>0</v>
      </c>
      <c r="RO20" s="71">
        <v>0</v>
      </c>
      <c r="RP20" s="71">
        <v>0</v>
      </c>
      <c r="RQ20" s="71">
        <v>0</v>
      </c>
      <c r="RR20" s="71">
        <v>0</v>
      </c>
      <c r="RS20" s="71">
        <v>1</v>
      </c>
      <c r="RT20" s="71">
        <v>1</v>
      </c>
      <c r="RU20" s="71">
        <v>0</v>
      </c>
      <c r="RV20" s="71">
        <v>0</v>
      </c>
      <c r="RW20" s="71">
        <v>2</v>
      </c>
      <c r="RX20" s="71">
        <v>0</v>
      </c>
      <c r="RY20" s="71">
        <v>0</v>
      </c>
      <c r="RZ20" s="71">
        <v>1</v>
      </c>
      <c r="SA20" s="71">
        <v>0</v>
      </c>
      <c r="SB20" s="71">
        <v>0</v>
      </c>
      <c r="SC20" s="71">
        <v>0</v>
      </c>
      <c r="SD20" s="71">
        <v>0</v>
      </c>
      <c r="SE20" s="71">
        <v>0</v>
      </c>
      <c r="SF20" s="71">
        <v>0</v>
      </c>
      <c r="SG20" s="71">
        <v>1</v>
      </c>
      <c r="SH20" s="71">
        <v>0</v>
      </c>
    </row>
    <row r="21" spans="1:502">
      <c r="A21" s="16" t="s">
        <v>1859</v>
      </c>
      <c r="B21" s="70">
        <v>13</v>
      </c>
      <c r="C21" s="70">
        <v>13</v>
      </c>
      <c r="D21" s="70">
        <v>1</v>
      </c>
      <c r="E21" s="70">
        <v>2016</v>
      </c>
      <c r="F21" s="70" t="s">
        <v>155</v>
      </c>
      <c r="G21" s="1073" t="s">
        <v>1846</v>
      </c>
      <c r="H21" s="70" t="s">
        <v>1847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15.006</v>
      </c>
      <c r="AN21" s="73">
        <v>0</v>
      </c>
      <c r="AO21" s="73">
        <v>0</v>
      </c>
      <c r="AP21" s="73">
        <v>0</v>
      </c>
      <c r="AQ21" s="73">
        <v>0</v>
      </c>
      <c r="AR21" s="73">
        <v>0</v>
      </c>
      <c r="AS21" s="73">
        <v>33.36</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4.3810000000000002</v>
      </c>
      <c r="BN21" s="73">
        <v>0</v>
      </c>
      <c r="BO21" s="73">
        <v>0</v>
      </c>
      <c r="BP21" s="73">
        <v>0</v>
      </c>
      <c r="BQ21" s="73">
        <v>0</v>
      </c>
      <c r="BR21" s="73">
        <v>0</v>
      </c>
      <c r="BS21" s="73">
        <v>0</v>
      </c>
      <c r="BT21" s="73">
        <v>0</v>
      </c>
      <c r="BU21" s="73">
        <v>0</v>
      </c>
      <c r="BV21" s="73">
        <v>0</v>
      </c>
      <c r="BW21" s="73">
        <v>0</v>
      </c>
      <c r="BX21" s="73">
        <v>0</v>
      </c>
      <c r="BY21" s="73">
        <v>0</v>
      </c>
      <c r="BZ21" s="73">
        <v>0</v>
      </c>
      <c r="CA21" s="73">
        <v>0</v>
      </c>
      <c r="CB21" s="73">
        <v>7.7409999999999997</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4.1159999999999997</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15.006</v>
      </c>
      <c r="EO21" s="73">
        <v>0</v>
      </c>
      <c r="EP21" s="73">
        <v>0</v>
      </c>
      <c r="EQ21" s="73">
        <v>0</v>
      </c>
      <c r="ER21" s="73">
        <v>0</v>
      </c>
      <c r="ES21" s="73">
        <v>0</v>
      </c>
      <c r="ET21" s="73">
        <v>33.36</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4.3810000000000002</v>
      </c>
      <c r="FO21" s="73">
        <v>0</v>
      </c>
      <c r="FP21" s="73">
        <v>0</v>
      </c>
      <c r="FQ21" s="73">
        <v>0</v>
      </c>
      <c r="FR21" s="73">
        <v>0</v>
      </c>
      <c r="FS21" s="73">
        <v>0</v>
      </c>
      <c r="FT21" s="73">
        <v>0</v>
      </c>
      <c r="FU21" s="73">
        <v>0</v>
      </c>
      <c r="FV21" s="73">
        <v>0</v>
      </c>
      <c r="FW21" s="73">
        <v>0</v>
      </c>
      <c r="FX21" s="73">
        <v>0</v>
      </c>
      <c r="FY21" s="73">
        <v>0</v>
      </c>
      <c r="FZ21" s="73">
        <v>0</v>
      </c>
      <c r="GA21" s="73">
        <v>0</v>
      </c>
      <c r="GB21" s="73">
        <v>0</v>
      </c>
      <c r="GC21" s="73">
        <v>7.7409999999999997</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4.1159999999999997</v>
      </c>
      <c r="HE21" s="73">
        <v>0</v>
      </c>
      <c r="HF21" s="73">
        <v>0</v>
      </c>
      <c r="HG21" s="73">
        <v>0</v>
      </c>
      <c r="HH21" s="73">
        <v>0</v>
      </c>
      <c r="HI21" s="73">
        <v>0</v>
      </c>
      <c r="HJ21" s="73">
        <v>0</v>
      </c>
      <c r="HK21" s="73">
        <v>15.006</v>
      </c>
      <c r="HL21" s="73">
        <v>33.36</v>
      </c>
      <c r="HM21" s="73">
        <v>0</v>
      </c>
      <c r="HN21" s="73">
        <v>0</v>
      </c>
      <c r="HO21" s="73">
        <v>4.3810000000000002</v>
      </c>
      <c r="HP21" s="73">
        <v>0</v>
      </c>
      <c r="HQ21" s="73">
        <v>0</v>
      </c>
      <c r="HR21" s="73">
        <v>7.7409999999999997</v>
      </c>
      <c r="HS21" s="73">
        <v>0</v>
      </c>
      <c r="HT21" s="73">
        <v>0</v>
      </c>
      <c r="HU21" s="73">
        <v>0</v>
      </c>
      <c r="HV21" s="73">
        <v>0</v>
      </c>
      <c r="HW21" s="73">
        <v>0</v>
      </c>
      <c r="HX21" s="73">
        <v>0</v>
      </c>
      <c r="HY21" s="73">
        <v>4.1159999999999997</v>
      </c>
      <c r="HZ21" s="73">
        <v>0</v>
      </c>
      <c r="IA21" s="73">
        <v>0</v>
      </c>
      <c r="IB21" s="73">
        <v>0</v>
      </c>
      <c r="IC21" s="73">
        <v>0</v>
      </c>
      <c r="ID21" s="73">
        <v>0</v>
      </c>
      <c r="IE21" s="73">
        <v>0</v>
      </c>
      <c r="IF21" s="73">
        <v>15.006</v>
      </c>
      <c r="IG21" s="73">
        <v>33.36</v>
      </c>
      <c r="IH21" s="73">
        <v>0</v>
      </c>
      <c r="II21" s="73">
        <v>0</v>
      </c>
      <c r="IJ21" s="73">
        <v>4.3810000000000002</v>
      </c>
      <c r="IK21" s="73">
        <v>0</v>
      </c>
      <c r="IL21" s="73">
        <v>0</v>
      </c>
      <c r="IM21" s="73">
        <v>7.7409999999999997</v>
      </c>
      <c r="IN21" s="73">
        <v>0</v>
      </c>
      <c r="IO21" s="73">
        <v>0</v>
      </c>
      <c r="IP21" s="73">
        <v>0</v>
      </c>
      <c r="IQ21" s="73">
        <v>0</v>
      </c>
      <c r="IR21" s="73">
        <v>0</v>
      </c>
      <c r="IS21" s="73">
        <v>0</v>
      </c>
      <c r="IT21" s="73">
        <v>4.1159999999999997</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1</v>
      </c>
      <c r="KA21" s="71">
        <v>0</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0</v>
      </c>
      <c r="LJ21" s="71">
        <v>0</v>
      </c>
      <c r="LK21" s="71">
        <v>0</v>
      </c>
      <c r="LL21" s="71">
        <v>0</v>
      </c>
      <c r="LM21" s="71">
        <v>0</v>
      </c>
      <c r="LN21" s="71">
        <v>0</v>
      </c>
      <c r="LO21" s="71">
        <v>1</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1</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1</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0</v>
      </c>
      <c r="PK21" s="71">
        <v>0</v>
      </c>
      <c r="PL21" s="71">
        <v>0</v>
      </c>
      <c r="PM21" s="71">
        <v>0</v>
      </c>
      <c r="PN21" s="71">
        <v>0</v>
      </c>
      <c r="PO21" s="71">
        <v>0</v>
      </c>
      <c r="PP21" s="71">
        <v>1</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1</v>
      </c>
      <c r="QR21" s="71">
        <v>0</v>
      </c>
      <c r="QS21" s="71">
        <v>0</v>
      </c>
      <c r="QT21" s="71">
        <v>0</v>
      </c>
      <c r="QU21" s="71">
        <v>0</v>
      </c>
      <c r="QV21" s="71">
        <v>0</v>
      </c>
      <c r="QW21" s="71">
        <v>0</v>
      </c>
      <c r="QX21" s="71">
        <v>1</v>
      </c>
      <c r="QY21" s="71">
        <v>1</v>
      </c>
      <c r="QZ21" s="71">
        <v>0</v>
      </c>
      <c r="RA21" s="71">
        <v>0</v>
      </c>
      <c r="RB21" s="71">
        <v>2</v>
      </c>
      <c r="RC21" s="71">
        <v>0</v>
      </c>
      <c r="RD21" s="71">
        <v>0</v>
      </c>
      <c r="RE21" s="71">
        <v>1</v>
      </c>
      <c r="RF21" s="71">
        <v>0</v>
      </c>
      <c r="RG21" s="71">
        <v>0</v>
      </c>
      <c r="RH21" s="71">
        <v>0</v>
      </c>
      <c r="RI21" s="71">
        <v>0</v>
      </c>
      <c r="RJ21" s="71">
        <v>0</v>
      </c>
      <c r="RK21" s="71">
        <v>0</v>
      </c>
      <c r="RL21" s="71">
        <v>1</v>
      </c>
      <c r="RM21" s="71">
        <v>0</v>
      </c>
      <c r="RN21" s="71">
        <v>0</v>
      </c>
      <c r="RO21" s="71">
        <v>0</v>
      </c>
      <c r="RP21" s="71">
        <v>0</v>
      </c>
      <c r="RQ21" s="71">
        <v>0</v>
      </c>
      <c r="RR21" s="71">
        <v>0</v>
      </c>
      <c r="RS21" s="71">
        <v>1</v>
      </c>
      <c r="RT21" s="71">
        <v>1</v>
      </c>
      <c r="RU21" s="71">
        <v>0</v>
      </c>
      <c r="RV21" s="71">
        <v>0</v>
      </c>
      <c r="RW21" s="71">
        <v>2</v>
      </c>
      <c r="RX21" s="71">
        <v>0</v>
      </c>
      <c r="RY21" s="71">
        <v>0</v>
      </c>
      <c r="RZ21" s="71">
        <v>1</v>
      </c>
      <c r="SA21" s="71">
        <v>0</v>
      </c>
      <c r="SB21" s="71">
        <v>0</v>
      </c>
      <c r="SC21" s="71">
        <v>0</v>
      </c>
      <c r="SD21" s="71">
        <v>0</v>
      </c>
      <c r="SE21" s="71">
        <v>0</v>
      </c>
      <c r="SF21" s="71">
        <v>0</v>
      </c>
      <c r="SG21" s="71">
        <v>1</v>
      </c>
      <c r="SH21" s="71">
        <v>0</v>
      </c>
    </row>
    <row r="22" spans="1:502">
      <c r="A22" s="16" t="s">
        <v>1860</v>
      </c>
      <c r="B22" s="70">
        <v>14</v>
      </c>
      <c r="C22" s="70">
        <v>14</v>
      </c>
      <c r="D22" s="70">
        <v>1</v>
      </c>
      <c r="E22" s="70">
        <v>2017</v>
      </c>
      <c r="F22" s="70" t="s">
        <v>156</v>
      </c>
      <c r="G22" s="1073" t="s">
        <v>1846</v>
      </c>
      <c r="H22" s="70" t="s">
        <v>1847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13.836</v>
      </c>
      <c r="AN22" s="73">
        <v>0</v>
      </c>
      <c r="AO22" s="73">
        <v>0</v>
      </c>
      <c r="AP22" s="73">
        <v>0</v>
      </c>
      <c r="AQ22" s="73">
        <v>0</v>
      </c>
      <c r="AR22" s="73">
        <v>0</v>
      </c>
      <c r="AS22" s="73">
        <v>32.484999999999999</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2.5590000000000002</v>
      </c>
      <c r="BN22" s="73">
        <v>0</v>
      </c>
      <c r="BO22" s="73">
        <v>0</v>
      </c>
      <c r="BP22" s="73">
        <v>0</v>
      </c>
      <c r="BQ22" s="73">
        <v>0</v>
      </c>
      <c r="BR22" s="73">
        <v>0</v>
      </c>
      <c r="BS22" s="73">
        <v>0</v>
      </c>
      <c r="BT22" s="73">
        <v>0</v>
      </c>
      <c r="BU22" s="73">
        <v>0</v>
      </c>
      <c r="BV22" s="73">
        <v>0</v>
      </c>
      <c r="BW22" s="73">
        <v>0</v>
      </c>
      <c r="BX22" s="73">
        <v>0</v>
      </c>
      <c r="BY22" s="73">
        <v>0</v>
      </c>
      <c r="BZ22" s="73">
        <v>2.859</v>
      </c>
      <c r="CA22" s="73">
        <v>0</v>
      </c>
      <c r="CB22" s="73">
        <v>7.5049999999999999</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13.836</v>
      </c>
      <c r="EO22" s="73">
        <v>0</v>
      </c>
      <c r="EP22" s="73">
        <v>0</v>
      </c>
      <c r="EQ22" s="73">
        <v>0</v>
      </c>
      <c r="ER22" s="73">
        <v>0</v>
      </c>
      <c r="ES22" s="73">
        <v>0</v>
      </c>
      <c r="ET22" s="73">
        <v>32.484999999999999</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2.5590000000000002</v>
      </c>
      <c r="FO22" s="73">
        <v>0</v>
      </c>
      <c r="FP22" s="73">
        <v>0</v>
      </c>
      <c r="FQ22" s="73">
        <v>0</v>
      </c>
      <c r="FR22" s="73">
        <v>0</v>
      </c>
      <c r="FS22" s="73">
        <v>0</v>
      </c>
      <c r="FT22" s="73">
        <v>0</v>
      </c>
      <c r="FU22" s="73">
        <v>0</v>
      </c>
      <c r="FV22" s="73">
        <v>0</v>
      </c>
      <c r="FW22" s="73">
        <v>0</v>
      </c>
      <c r="FX22" s="73">
        <v>0</v>
      </c>
      <c r="FY22" s="73">
        <v>0</v>
      </c>
      <c r="FZ22" s="73">
        <v>0</v>
      </c>
      <c r="GA22" s="73">
        <v>2.859</v>
      </c>
      <c r="GB22" s="73">
        <v>0</v>
      </c>
      <c r="GC22" s="73">
        <v>7.5049999999999999</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13.836</v>
      </c>
      <c r="HL22" s="73">
        <v>32.484999999999999</v>
      </c>
      <c r="HM22" s="73">
        <v>0</v>
      </c>
      <c r="HN22" s="73">
        <v>0</v>
      </c>
      <c r="HO22" s="73">
        <v>2.5590000000000002</v>
      </c>
      <c r="HP22" s="73">
        <v>0</v>
      </c>
      <c r="HQ22" s="73">
        <v>2.859</v>
      </c>
      <c r="HR22" s="73">
        <v>7.5049999999999999</v>
      </c>
      <c r="HS22" s="73">
        <v>0</v>
      </c>
      <c r="HT22" s="73">
        <v>0</v>
      </c>
      <c r="HU22" s="73">
        <v>0</v>
      </c>
      <c r="HV22" s="73">
        <v>0</v>
      </c>
      <c r="HW22" s="73">
        <v>0</v>
      </c>
      <c r="HX22" s="73">
        <v>0</v>
      </c>
      <c r="HY22" s="73">
        <v>0</v>
      </c>
      <c r="HZ22" s="73">
        <v>0</v>
      </c>
      <c r="IA22" s="73">
        <v>0</v>
      </c>
      <c r="IB22" s="73">
        <v>0</v>
      </c>
      <c r="IC22" s="73">
        <v>0</v>
      </c>
      <c r="ID22" s="73">
        <v>0</v>
      </c>
      <c r="IE22" s="73">
        <v>0</v>
      </c>
      <c r="IF22" s="73">
        <v>13.836</v>
      </c>
      <c r="IG22" s="73">
        <v>32.484999999999999</v>
      </c>
      <c r="IH22" s="73">
        <v>0</v>
      </c>
      <c r="II22" s="73">
        <v>0</v>
      </c>
      <c r="IJ22" s="73">
        <v>2.5590000000000002</v>
      </c>
      <c r="IK22" s="73">
        <v>0</v>
      </c>
      <c r="IL22" s="73">
        <v>2.859</v>
      </c>
      <c r="IM22" s="73">
        <v>7.5049999999999999</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1</v>
      </c>
      <c r="KA22" s="71">
        <v>0</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1</v>
      </c>
      <c r="LN22" s="71">
        <v>0</v>
      </c>
      <c r="LO22" s="71">
        <v>1</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1</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1</v>
      </c>
      <c r="PO22" s="71">
        <v>0</v>
      </c>
      <c r="PP22" s="71">
        <v>1</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1</v>
      </c>
      <c r="QZ22" s="71">
        <v>0</v>
      </c>
      <c r="RA22" s="71">
        <v>0</v>
      </c>
      <c r="RB22" s="71">
        <v>1</v>
      </c>
      <c r="RC22" s="71">
        <v>0</v>
      </c>
      <c r="RD22" s="71">
        <v>1</v>
      </c>
      <c r="RE22" s="71">
        <v>1</v>
      </c>
      <c r="RF22" s="71">
        <v>0</v>
      </c>
      <c r="RG22" s="71">
        <v>0</v>
      </c>
      <c r="RH22" s="71">
        <v>0</v>
      </c>
      <c r="RI22" s="71">
        <v>0</v>
      </c>
      <c r="RJ22" s="71">
        <v>0</v>
      </c>
      <c r="RK22" s="71">
        <v>0</v>
      </c>
      <c r="RL22" s="71">
        <v>0</v>
      </c>
      <c r="RM22" s="71">
        <v>0</v>
      </c>
      <c r="RN22" s="71">
        <v>0</v>
      </c>
      <c r="RO22" s="71">
        <v>0</v>
      </c>
      <c r="RP22" s="71">
        <v>0</v>
      </c>
      <c r="RQ22" s="71">
        <v>0</v>
      </c>
      <c r="RR22" s="71">
        <v>0</v>
      </c>
      <c r="RS22" s="71">
        <v>1</v>
      </c>
      <c r="RT22" s="71">
        <v>1</v>
      </c>
      <c r="RU22" s="71">
        <v>0</v>
      </c>
      <c r="RV22" s="71">
        <v>0</v>
      </c>
      <c r="RW22" s="71">
        <v>1</v>
      </c>
      <c r="RX22" s="71">
        <v>0</v>
      </c>
      <c r="RY22" s="71">
        <v>1</v>
      </c>
      <c r="RZ22" s="71">
        <v>1</v>
      </c>
      <c r="SA22" s="71">
        <v>0</v>
      </c>
      <c r="SB22" s="71">
        <v>0</v>
      </c>
      <c r="SC22" s="71">
        <v>0</v>
      </c>
      <c r="SD22" s="71">
        <v>0</v>
      </c>
      <c r="SE22" s="71">
        <v>0</v>
      </c>
      <c r="SF22" s="71">
        <v>0</v>
      </c>
      <c r="SG22" s="71">
        <v>0</v>
      </c>
      <c r="SH22" s="71">
        <v>0</v>
      </c>
    </row>
    <row r="23" spans="1:502">
      <c r="A23" s="16" t="s">
        <v>1861</v>
      </c>
      <c r="B23" s="70">
        <v>15</v>
      </c>
      <c r="C23" s="70">
        <v>15</v>
      </c>
      <c r="D23" s="70">
        <v>1</v>
      </c>
      <c r="E23" s="70">
        <v>2018</v>
      </c>
      <c r="F23" s="70" t="s">
        <v>183</v>
      </c>
      <c r="G23" s="1073" t="s">
        <v>1846</v>
      </c>
      <c r="H23" s="70" t="s">
        <v>1847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12.221</v>
      </c>
      <c r="AN23" s="73">
        <v>0</v>
      </c>
      <c r="AO23" s="73">
        <v>0</v>
      </c>
      <c r="AP23" s="73">
        <v>0</v>
      </c>
      <c r="AQ23" s="73">
        <v>0</v>
      </c>
      <c r="AR23" s="73">
        <v>0</v>
      </c>
      <c r="AS23" s="73">
        <v>34.063000000000002</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2.4119999999999999</v>
      </c>
      <c r="BN23" s="73">
        <v>0</v>
      </c>
      <c r="BO23" s="73">
        <v>0</v>
      </c>
      <c r="BP23" s="73">
        <v>0</v>
      </c>
      <c r="BQ23" s="73">
        <v>0</v>
      </c>
      <c r="BR23" s="73">
        <v>0</v>
      </c>
      <c r="BS23" s="73">
        <v>0</v>
      </c>
      <c r="BT23" s="73">
        <v>0</v>
      </c>
      <c r="BU23" s="73">
        <v>0</v>
      </c>
      <c r="BV23" s="73">
        <v>0</v>
      </c>
      <c r="BW23" s="73">
        <v>0</v>
      </c>
      <c r="BX23" s="73">
        <v>0</v>
      </c>
      <c r="BY23" s="73">
        <v>0</v>
      </c>
      <c r="BZ23" s="73">
        <v>2.7719999999999998</v>
      </c>
      <c r="CA23" s="73">
        <v>0</v>
      </c>
      <c r="CB23" s="73">
        <v>6.5529999999999999</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12.221</v>
      </c>
      <c r="EO23" s="73">
        <v>0</v>
      </c>
      <c r="EP23" s="73">
        <v>0</v>
      </c>
      <c r="EQ23" s="73">
        <v>0</v>
      </c>
      <c r="ER23" s="73">
        <v>0</v>
      </c>
      <c r="ES23" s="73">
        <v>0</v>
      </c>
      <c r="ET23" s="73">
        <v>34.063000000000002</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2.4119999999999999</v>
      </c>
      <c r="FO23" s="73">
        <v>0</v>
      </c>
      <c r="FP23" s="73">
        <v>0</v>
      </c>
      <c r="FQ23" s="73">
        <v>0</v>
      </c>
      <c r="FR23" s="73">
        <v>0</v>
      </c>
      <c r="FS23" s="73">
        <v>0</v>
      </c>
      <c r="FT23" s="73">
        <v>0</v>
      </c>
      <c r="FU23" s="73">
        <v>0</v>
      </c>
      <c r="FV23" s="73">
        <v>0</v>
      </c>
      <c r="FW23" s="73">
        <v>0</v>
      </c>
      <c r="FX23" s="73">
        <v>0</v>
      </c>
      <c r="FY23" s="73">
        <v>0</v>
      </c>
      <c r="FZ23" s="73">
        <v>0</v>
      </c>
      <c r="GA23" s="73">
        <v>2.7719999999999998</v>
      </c>
      <c r="GB23" s="73">
        <v>0</v>
      </c>
      <c r="GC23" s="73">
        <v>6.5529999999999999</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12.221</v>
      </c>
      <c r="HL23" s="73">
        <v>34.063000000000002</v>
      </c>
      <c r="HM23" s="73">
        <v>0</v>
      </c>
      <c r="HN23" s="73">
        <v>0</v>
      </c>
      <c r="HO23" s="73">
        <v>2.4119999999999999</v>
      </c>
      <c r="HP23" s="73">
        <v>0</v>
      </c>
      <c r="HQ23" s="73">
        <v>2.7719999999999998</v>
      </c>
      <c r="HR23" s="73">
        <v>6.5529999999999999</v>
      </c>
      <c r="HS23" s="73">
        <v>0</v>
      </c>
      <c r="HT23" s="73">
        <v>0</v>
      </c>
      <c r="HU23" s="73">
        <v>0</v>
      </c>
      <c r="HV23" s="73">
        <v>0</v>
      </c>
      <c r="HW23" s="73">
        <v>0</v>
      </c>
      <c r="HX23" s="73">
        <v>0</v>
      </c>
      <c r="HY23" s="73">
        <v>0</v>
      </c>
      <c r="HZ23" s="73">
        <v>0</v>
      </c>
      <c r="IA23" s="73">
        <v>0</v>
      </c>
      <c r="IB23" s="73">
        <v>0</v>
      </c>
      <c r="IC23" s="73">
        <v>0</v>
      </c>
      <c r="ID23" s="73">
        <v>0</v>
      </c>
      <c r="IE23" s="73">
        <v>0</v>
      </c>
      <c r="IF23" s="73">
        <v>12.221</v>
      </c>
      <c r="IG23" s="73">
        <v>34.063000000000002</v>
      </c>
      <c r="IH23" s="73">
        <v>0</v>
      </c>
      <c r="II23" s="73">
        <v>0</v>
      </c>
      <c r="IJ23" s="73">
        <v>2.4119999999999999</v>
      </c>
      <c r="IK23" s="73">
        <v>0</v>
      </c>
      <c r="IL23" s="73">
        <v>2.7719999999999998</v>
      </c>
      <c r="IM23" s="73">
        <v>6.5529999999999999</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1</v>
      </c>
      <c r="KA23" s="71">
        <v>0</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1</v>
      </c>
      <c r="LN23" s="71">
        <v>0</v>
      </c>
      <c r="LO23" s="71">
        <v>1</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1</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1</v>
      </c>
      <c r="PO23" s="71">
        <v>0</v>
      </c>
      <c r="PP23" s="71">
        <v>1</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1</v>
      </c>
      <c r="QZ23" s="71">
        <v>0</v>
      </c>
      <c r="RA23" s="71">
        <v>0</v>
      </c>
      <c r="RB23" s="71">
        <v>1</v>
      </c>
      <c r="RC23" s="71">
        <v>0</v>
      </c>
      <c r="RD23" s="71">
        <v>1</v>
      </c>
      <c r="RE23" s="71">
        <v>1</v>
      </c>
      <c r="RF23" s="71">
        <v>0</v>
      </c>
      <c r="RG23" s="71">
        <v>0</v>
      </c>
      <c r="RH23" s="71">
        <v>0</v>
      </c>
      <c r="RI23" s="71">
        <v>0</v>
      </c>
      <c r="RJ23" s="71">
        <v>0</v>
      </c>
      <c r="RK23" s="71">
        <v>0</v>
      </c>
      <c r="RL23" s="71">
        <v>0</v>
      </c>
      <c r="RM23" s="71">
        <v>0</v>
      </c>
      <c r="RN23" s="71">
        <v>0</v>
      </c>
      <c r="RO23" s="71">
        <v>0</v>
      </c>
      <c r="RP23" s="71">
        <v>0</v>
      </c>
      <c r="RQ23" s="71">
        <v>0</v>
      </c>
      <c r="RR23" s="71">
        <v>0</v>
      </c>
      <c r="RS23" s="71">
        <v>1</v>
      </c>
      <c r="RT23" s="71">
        <v>1</v>
      </c>
      <c r="RU23" s="71">
        <v>0</v>
      </c>
      <c r="RV23" s="71">
        <v>0</v>
      </c>
      <c r="RW23" s="71">
        <v>1</v>
      </c>
      <c r="RX23" s="71">
        <v>0</v>
      </c>
      <c r="RY23" s="71">
        <v>1</v>
      </c>
      <c r="RZ23" s="71">
        <v>1</v>
      </c>
      <c r="SA23" s="71">
        <v>0</v>
      </c>
      <c r="SB23" s="71">
        <v>0</v>
      </c>
      <c r="SC23" s="71">
        <v>0</v>
      </c>
      <c r="SD23" s="71">
        <v>0</v>
      </c>
      <c r="SE23" s="71">
        <v>0</v>
      </c>
      <c r="SF23" s="71">
        <v>0</v>
      </c>
      <c r="SG23" s="71">
        <v>0</v>
      </c>
      <c r="SH23" s="71">
        <v>0</v>
      </c>
    </row>
    <row r="24" spans="1:502">
      <c r="A24" s="16" t="s">
        <v>1862</v>
      </c>
      <c r="B24" s="70">
        <v>16</v>
      </c>
      <c r="C24" s="70">
        <v>16</v>
      </c>
      <c r="D24" s="70">
        <v>1</v>
      </c>
      <c r="E24" s="70">
        <v>2019</v>
      </c>
      <c r="F24" s="70" t="s">
        <v>158</v>
      </c>
      <c r="G24" s="1073" t="s">
        <v>1846</v>
      </c>
      <c r="H24" s="70" t="s">
        <v>1847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10.563000000000001</v>
      </c>
      <c r="AN24" s="73">
        <v>0</v>
      </c>
      <c r="AO24" s="73">
        <v>0</v>
      </c>
      <c r="AP24" s="73">
        <v>0</v>
      </c>
      <c r="AQ24" s="73">
        <v>0</v>
      </c>
      <c r="AR24" s="73">
        <v>0</v>
      </c>
      <c r="AS24" s="73">
        <v>35.545999999999999</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2.302</v>
      </c>
      <c r="BN24" s="73">
        <v>0</v>
      </c>
      <c r="BO24" s="73">
        <v>0</v>
      </c>
      <c r="BP24" s="73">
        <v>0</v>
      </c>
      <c r="BQ24" s="73">
        <v>0</v>
      </c>
      <c r="BR24" s="73">
        <v>0</v>
      </c>
      <c r="BS24" s="73">
        <v>0</v>
      </c>
      <c r="BT24" s="73">
        <v>0</v>
      </c>
      <c r="BU24" s="73">
        <v>0</v>
      </c>
      <c r="BV24" s="73">
        <v>0</v>
      </c>
      <c r="BW24" s="73">
        <v>0</v>
      </c>
      <c r="BX24" s="73">
        <v>0</v>
      </c>
      <c r="BY24" s="73">
        <v>0</v>
      </c>
      <c r="BZ24" s="73">
        <v>2.8690000000000002</v>
      </c>
      <c r="CA24" s="73">
        <v>0</v>
      </c>
      <c r="CB24" s="73">
        <v>6.3540000000000001</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13.555999999999999</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10.563000000000001</v>
      </c>
      <c r="EO24" s="73">
        <v>0</v>
      </c>
      <c r="EP24" s="73">
        <v>0</v>
      </c>
      <c r="EQ24" s="73">
        <v>0</v>
      </c>
      <c r="ER24" s="73">
        <v>0</v>
      </c>
      <c r="ES24" s="73">
        <v>0</v>
      </c>
      <c r="ET24" s="73">
        <v>35.545999999999999</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2.302</v>
      </c>
      <c r="FO24" s="73">
        <v>0</v>
      </c>
      <c r="FP24" s="73">
        <v>0</v>
      </c>
      <c r="FQ24" s="73">
        <v>0</v>
      </c>
      <c r="FR24" s="73">
        <v>0</v>
      </c>
      <c r="FS24" s="73">
        <v>0</v>
      </c>
      <c r="FT24" s="73">
        <v>0</v>
      </c>
      <c r="FU24" s="73">
        <v>0</v>
      </c>
      <c r="FV24" s="73">
        <v>0</v>
      </c>
      <c r="FW24" s="73">
        <v>0</v>
      </c>
      <c r="FX24" s="73">
        <v>0</v>
      </c>
      <c r="FY24" s="73">
        <v>0</v>
      </c>
      <c r="FZ24" s="73">
        <v>0</v>
      </c>
      <c r="GA24" s="73">
        <v>2.8690000000000002</v>
      </c>
      <c r="GB24" s="73">
        <v>0</v>
      </c>
      <c r="GC24" s="73">
        <v>6.3540000000000001</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13.555999999999999</v>
      </c>
      <c r="HE24" s="73">
        <v>0</v>
      </c>
      <c r="HF24" s="73">
        <v>0</v>
      </c>
      <c r="HG24" s="73">
        <v>0</v>
      </c>
      <c r="HH24" s="73">
        <v>0</v>
      </c>
      <c r="HI24" s="73">
        <v>0</v>
      </c>
      <c r="HJ24" s="73">
        <v>0</v>
      </c>
      <c r="HK24" s="73">
        <v>10.563000000000001</v>
      </c>
      <c r="HL24" s="73">
        <v>35.545999999999999</v>
      </c>
      <c r="HM24" s="73">
        <v>0</v>
      </c>
      <c r="HN24" s="73">
        <v>0</v>
      </c>
      <c r="HO24" s="73">
        <v>2.302</v>
      </c>
      <c r="HP24" s="73">
        <v>0</v>
      </c>
      <c r="HQ24" s="73">
        <v>2.8690000000000002</v>
      </c>
      <c r="HR24" s="73">
        <v>6.3540000000000001</v>
      </c>
      <c r="HS24" s="73">
        <v>0</v>
      </c>
      <c r="HT24" s="73">
        <v>0</v>
      </c>
      <c r="HU24" s="73">
        <v>0</v>
      </c>
      <c r="HV24" s="73">
        <v>0</v>
      </c>
      <c r="HW24" s="73">
        <v>0</v>
      </c>
      <c r="HX24" s="73">
        <v>0</v>
      </c>
      <c r="HY24" s="73">
        <v>13.555999999999999</v>
      </c>
      <c r="HZ24" s="73">
        <v>0</v>
      </c>
      <c r="IA24" s="73">
        <v>0</v>
      </c>
      <c r="IB24" s="73">
        <v>0</v>
      </c>
      <c r="IC24" s="73">
        <v>0</v>
      </c>
      <c r="ID24" s="73">
        <v>0</v>
      </c>
      <c r="IE24" s="73">
        <v>0</v>
      </c>
      <c r="IF24" s="73">
        <v>10.563000000000001</v>
      </c>
      <c r="IG24" s="73">
        <v>35.545999999999999</v>
      </c>
      <c r="IH24" s="73">
        <v>0</v>
      </c>
      <c r="II24" s="73">
        <v>0</v>
      </c>
      <c r="IJ24" s="73">
        <v>2.302</v>
      </c>
      <c r="IK24" s="73">
        <v>0</v>
      </c>
      <c r="IL24" s="73">
        <v>2.8690000000000002</v>
      </c>
      <c r="IM24" s="73">
        <v>6.3540000000000001</v>
      </c>
      <c r="IN24" s="73">
        <v>0</v>
      </c>
      <c r="IO24" s="73">
        <v>0</v>
      </c>
      <c r="IP24" s="73">
        <v>0</v>
      </c>
      <c r="IQ24" s="73">
        <v>0</v>
      </c>
      <c r="IR24" s="73">
        <v>0</v>
      </c>
      <c r="IS24" s="73">
        <v>0</v>
      </c>
      <c r="IT24" s="73">
        <v>13.555999999999999</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1</v>
      </c>
      <c r="KA24" s="71">
        <v>0</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1</v>
      </c>
      <c r="LN24" s="71">
        <v>0</v>
      </c>
      <c r="LO24" s="71">
        <v>1</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1</v>
      </c>
      <c r="OB24" s="71">
        <v>0</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1</v>
      </c>
      <c r="PO24" s="71">
        <v>0</v>
      </c>
      <c r="PP24" s="71">
        <v>1</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1</v>
      </c>
      <c r="QY24" s="71">
        <v>1</v>
      </c>
      <c r="QZ24" s="71">
        <v>0</v>
      </c>
      <c r="RA24" s="71">
        <v>0</v>
      </c>
      <c r="RB24" s="71">
        <v>1</v>
      </c>
      <c r="RC24" s="71">
        <v>0</v>
      </c>
      <c r="RD24" s="71">
        <v>1</v>
      </c>
      <c r="RE24" s="71">
        <v>1</v>
      </c>
      <c r="RF24" s="71">
        <v>0</v>
      </c>
      <c r="RG24" s="71">
        <v>0</v>
      </c>
      <c r="RH24" s="71">
        <v>0</v>
      </c>
      <c r="RI24" s="71">
        <v>0</v>
      </c>
      <c r="RJ24" s="71">
        <v>0</v>
      </c>
      <c r="RK24" s="71">
        <v>0</v>
      </c>
      <c r="RL24" s="71">
        <v>1</v>
      </c>
      <c r="RM24" s="71">
        <v>0</v>
      </c>
      <c r="RN24" s="71">
        <v>0</v>
      </c>
      <c r="RO24" s="71">
        <v>0</v>
      </c>
      <c r="RP24" s="71">
        <v>0</v>
      </c>
      <c r="RQ24" s="71">
        <v>0</v>
      </c>
      <c r="RR24" s="71">
        <v>0</v>
      </c>
      <c r="RS24" s="71">
        <v>1</v>
      </c>
      <c r="RT24" s="71">
        <v>1</v>
      </c>
      <c r="RU24" s="71">
        <v>0</v>
      </c>
      <c r="RV24" s="71">
        <v>0</v>
      </c>
      <c r="RW24" s="71">
        <v>1</v>
      </c>
      <c r="RX24" s="71">
        <v>0</v>
      </c>
      <c r="RY24" s="71">
        <v>1</v>
      </c>
      <c r="RZ24" s="71">
        <v>1</v>
      </c>
      <c r="SA24" s="71">
        <v>0</v>
      </c>
      <c r="SB24" s="71">
        <v>0</v>
      </c>
      <c r="SC24" s="71">
        <v>0</v>
      </c>
      <c r="SD24" s="71">
        <v>0</v>
      </c>
      <c r="SE24" s="71">
        <v>0</v>
      </c>
      <c r="SF24" s="71">
        <v>0</v>
      </c>
      <c r="SG24" s="71">
        <v>1</v>
      </c>
      <c r="SH24" s="71">
        <v>0</v>
      </c>
    </row>
    <row r="25" spans="1:502">
      <c r="A25" s="16" t="s">
        <v>1863</v>
      </c>
      <c r="B25" s="70">
        <v>17</v>
      </c>
      <c r="C25" s="70">
        <v>17</v>
      </c>
      <c r="D25" s="70">
        <v>1</v>
      </c>
      <c r="E25" s="70">
        <v>2020</v>
      </c>
      <c r="F25" s="70" t="s">
        <v>159</v>
      </c>
      <c r="G25" s="1073" t="s">
        <v>1846</v>
      </c>
      <c r="H25" s="70" t="s">
        <v>1847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8.3629999999999995</v>
      </c>
      <c r="AN25" s="73">
        <v>0</v>
      </c>
      <c r="AO25" s="73">
        <v>0</v>
      </c>
      <c r="AP25" s="73">
        <v>0</v>
      </c>
      <c r="AQ25" s="73">
        <v>0</v>
      </c>
      <c r="AR25" s="73">
        <v>0</v>
      </c>
      <c r="AS25" s="73">
        <v>33.695</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2.0089999999999999</v>
      </c>
      <c r="BN25" s="73">
        <v>0</v>
      </c>
      <c r="BO25" s="73">
        <v>0</v>
      </c>
      <c r="BP25" s="73">
        <v>0</v>
      </c>
      <c r="BQ25" s="73">
        <v>0</v>
      </c>
      <c r="BR25" s="73">
        <v>0</v>
      </c>
      <c r="BS25" s="73">
        <v>0</v>
      </c>
      <c r="BT25" s="73">
        <v>0</v>
      </c>
      <c r="BU25" s="73">
        <v>0</v>
      </c>
      <c r="BV25" s="73">
        <v>0</v>
      </c>
      <c r="BW25" s="73">
        <v>0</v>
      </c>
      <c r="BX25" s="73">
        <v>0</v>
      </c>
      <c r="BY25" s="73">
        <v>0</v>
      </c>
      <c r="BZ25" s="73">
        <v>2.5249999999999999</v>
      </c>
      <c r="CA25" s="73">
        <v>0</v>
      </c>
      <c r="CB25" s="73">
        <v>6.359</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13.752000000000001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8.3629999999999995</v>
      </c>
      <c r="EO25" s="73">
        <v>0</v>
      </c>
      <c r="EP25" s="73">
        <v>0</v>
      </c>
      <c r="EQ25" s="73">
        <v>0</v>
      </c>
      <c r="ER25" s="73">
        <v>0</v>
      </c>
      <c r="ES25" s="73">
        <v>0</v>
      </c>
      <c r="ET25" s="73">
        <v>33.695</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2.0089999999999999</v>
      </c>
      <c r="FO25" s="73">
        <v>0</v>
      </c>
      <c r="FP25" s="73">
        <v>0</v>
      </c>
      <c r="FQ25" s="73">
        <v>0</v>
      </c>
      <c r="FR25" s="73">
        <v>0</v>
      </c>
      <c r="FS25" s="73">
        <v>0</v>
      </c>
      <c r="FT25" s="73">
        <v>0</v>
      </c>
      <c r="FU25" s="73">
        <v>0</v>
      </c>
      <c r="FV25" s="73">
        <v>0</v>
      </c>
      <c r="FW25" s="73">
        <v>0</v>
      </c>
      <c r="FX25" s="73">
        <v>0</v>
      </c>
      <c r="FY25" s="73">
        <v>0</v>
      </c>
      <c r="FZ25" s="73">
        <v>0</v>
      </c>
      <c r="GA25" s="73">
        <v>2.5249999999999999</v>
      </c>
      <c r="GB25" s="73">
        <v>0</v>
      </c>
      <c r="GC25" s="73">
        <v>6.359</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13.752000000000001</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8.3629999999999995</v>
      </c>
      <c r="HL25" s="73">
        <v>33.695</v>
      </c>
      <c r="HM25" s="73">
        <v>0</v>
      </c>
      <c r="HN25" s="73">
        <v>0</v>
      </c>
      <c r="HO25" s="73">
        <v>2.0089999999999999</v>
      </c>
      <c r="HP25" s="73">
        <v>0</v>
      </c>
      <c r="HQ25" s="73">
        <v>2.5249999999999999</v>
      </c>
      <c r="HR25" s="73">
        <v>6.359</v>
      </c>
      <c r="HS25" s="73">
        <v>0</v>
      </c>
      <c r="HT25" s="73">
        <v>0</v>
      </c>
      <c r="HU25" s="73">
        <v>0</v>
      </c>
      <c r="HV25" s="73">
        <v>0</v>
      </c>
      <c r="HW25" s="73">
        <v>0</v>
      </c>
      <c r="HX25" s="73">
        <v>13.752000000000001</v>
      </c>
      <c r="HY25" s="73">
        <v>0</v>
      </c>
      <c r="HZ25" s="73">
        <v>0</v>
      </c>
      <c r="IA25" s="73">
        <v>0</v>
      </c>
      <c r="IB25" s="73">
        <v>0</v>
      </c>
      <c r="IC25" s="73">
        <v>0</v>
      </c>
      <c r="ID25" s="73">
        <v>0</v>
      </c>
      <c r="IE25" s="73">
        <v>0</v>
      </c>
      <c r="IF25" s="73">
        <v>8.3629999999999995</v>
      </c>
      <c r="IG25" s="73">
        <v>33.695</v>
      </c>
      <c r="IH25" s="73">
        <v>0</v>
      </c>
      <c r="II25" s="73">
        <v>0</v>
      </c>
      <c r="IJ25" s="73">
        <v>2.0089999999999999</v>
      </c>
      <c r="IK25" s="73">
        <v>0</v>
      </c>
      <c r="IL25" s="73">
        <v>2.5249999999999999</v>
      </c>
      <c r="IM25" s="73">
        <v>6.359</v>
      </c>
      <c r="IN25" s="73">
        <v>0</v>
      </c>
      <c r="IO25" s="73">
        <v>0</v>
      </c>
      <c r="IP25" s="73">
        <v>0</v>
      </c>
      <c r="IQ25" s="73">
        <v>0</v>
      </c>
      <c r="IR25" s="73">
        <v>0</v>
      </c>
      <c r="IS25" s="73">
        <v>13.752000000000001</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1</v>
      </c>
      <c r="KA25" s="71">
        <v>0</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1</v>
      </c>
      <c r="LN25" s="71">
        <v>0</v>
      </c>
      <c r="LO25" s="71">
        <v>1</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1</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1</v>
      </c>
      <c r="PO25" s="71">
        <v>0</v>
      </c>
      <c r="PP25" s="71">
        <v>1</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1</v>
      </c>
      <c r="QZ25" s="71">
        <v>0</v>
      </c>
      <c r="RA25" s="71">
        <v>0</v>
      </c>
      <c r="RB25" s="71">
        <v>1</v>
      </c>
      <c r="RC25" s="71">
        <v>0</v>
      </c>
      <c r="RD25" s="71">
        <v>1</v>
      </c>
      <c r="RE25" s="71">
        <v>1</v>
      </c>
      <c r="RF25" s="71">
        <v>0</v>
      </c>
      <c r="RG25" s="71">
        <v>0</v>
      </c>
      <c r="RH25" s="71">
        <v>0</v>
      </c>
      <c r="RI25" s="71">
        <v>0</v>
      </c>
      <c r="RJ25" s="71">
        <v>0</v>
      </c>
      <c r="RK25" s="71">
        <v>1</v>
      </c>
      <c r="RL25" s="71">
        <v>0</v>
      </c>
      <c r="RM25" s="71">
        <v>0</v>
      </c>
      <c r="RN25" s="71">
        <v>0</v>
      </c>
      <c r="RO25" s="71">
        <v>0</v>
      </c>
      <c r="RP25" s="71">
        <v>0</v>
      </c>
      <c r="RQ25" s="71">
        <v>0</v>
      </c>
      <c r="RR25" s="71">
        <v>0</v>
      </c>
      <c r="RS25" s="71">
        <v>1</v>
      </c>
      <c r="RT25" s="71">
        <v>1</v>
      </c>
      <c r="RU25" s="71">
        <v>0</v>
      </c>
      <c r="RV25" s="71">
        <v>0</v>
      </c>
      <c r="RW25" s="71">
        <v>1</v>
      </c>
      <c r="RX25" s="71">
        <v>0</v>
      </c>
      <c r="RY25" s="71">
        <v>1</v>
      </c>
      <c r="RZ25" s="71">
        <v>1</v>
      </c>
      <c r="SA25" s="71">
        <v>0</v>
      </c>
      <c r="SB25" s="71">
        <v>0</v>
      </c>
      <c r="SC25" s="71">
        <v>0</v>
      </c>
      <c r="SD25" s="71">
        <v>0</v>
      </c>
      <c r="SE25" s="71">
        <v>0</v>
      </c>
      <c r="SF25" s="71">
        <v>1</v>
      </c>
      <c r="SG25" s="71">
        <v>0</v>
      </c>
      <c r="SH25" s="71">
        <v>0</v>
      </c>
    </row>
    <row r="26" spans="1:502">
      <c r="A26" s="16" t="s">
        <v>1864</v>
      </c>
      <c r="B26" s="70">
        <v>18</v>
      </c>
      <c r="C26" s="70">
        <v>18</v>
      </c>
      <c r="D26" s="70">
        <v>1</v>
      </c>
      <c r="E26" s="70">
        <v>2021</v>
      </c>
      <c r="F26" s="70" t="s">
        <v>160</v>
      </c>
      <c r="G26" s="1073" t="s">
        <v>1846</v>
      </c>
      <c r="H26" s="70" t="s">
        <v>1847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7.6959999999999997</v>
      </c>
      <c r="AN26" s="73">
        <v>0</v>
      </c>
      <c r="AO26" s="73">
        <v>0</v>
      </c>
      <c r="AP26" s="73">
        <v>0</v>
      </c>
      <c r="AQ26" s="73">
        <v>0</v>
      </c>
      <c r="AR26" s="73">
        <v>0</v>
      </c>
      <c r="AS26" s="73">
        <v>34.470999999999997</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1.6539999999999999</v>
      </c>
      <c r="BN26" s="73">
        <v>0</v>
      </c>
      <c r="BO26" s="73">
        <v>0</v>
      </c>
      <c r="BP26" s="73">
        <v>0</v>
      </c>
      <c r="BQ26" s="73">
        <v>0</v>
      </c>
      <c r="BR26" s="73">
        <v>0</v>
      </c>
      <c r="BS26" s="73">
        <v>0</v>
      </c>
      <c r="BT26" s="73">
        <v>0</v>
      </c>
      <c r="BU26" s="73">
        <v>0</v>
      </c>
      <c r="BV26" s="73">
        <v>0</v>
      </c>
      <c r="BW26" s="73">
        <v>0</v>
      </c>
      <c r="BX26" s="73">
        <v>0</v>
      </c>
      <c r="BY26" s="73">
        <v>0</v>
      </c>
      <c r="BZ26" s="73">
        <v>1.9910000000000001</v>
      </c>
      <c r="CA26" s="73">
        <v>0</v>
      </c>
      <c r="CB26" s="73">
        <v>6.1150000000000002</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13.762</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7.6959999999999997</v>
      </c>
      <c r="EO26" s="73">
        <v>0</v>
      </c>
      <c r="EP26" s="73">
        <v>0</v>
      </c>
      <c r="EQ26" s="73">
        <v>0</v>
      </c>
      <c r="ER26" s="73">
        <v>0</v>
      </c>
      <c r="ES26" s="73">
        <v>0</v>
      </c>
      <c r="ET26" s="73">
        <v>34.470999999999997</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1.6539999999999999</v>
      </c>
      <c r="FO26" s="73">
        <v>0</v>
      </c>
      <c r="FP26" s="73">
        <v>0</v>
      </c>
      <c r="FQ26" s="73">
        <v>0</v>
      </c>
      <c r="FR26" s="73">
        <v>0</v>
      </c>
      <c r="FS26" s="73">
        <v>0</v>
      </c>
      <c r="FT26" s="73">
        <v>0</v>
      </c>
      <c r="FU26" s="73">
        <v>0</v>
      </c>
      <c r="FV26" s="73">
        <v>0</v>
      </c>
      <c r="FW26" s="73">
        <v>0</v>
      </c>
      <c r="FX26" s="73">
        <v>0</v>
      </c>
      <c r="FY26" s="73">
        <v>0</v>
      </c>
      <c r="FZ26" s="73">
        <v>0</v>
      </c>
      <c r="GA26" s="73">
        <v>1.9910000000000001</v>
      </c>
      <c r="GB26" s="73">
        <v>0</v>
      </c>
      <c r="GC26" s="73">
        <v>6.1150000000000002</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13.762</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7.6959999999999997</v>
      </c>
      <c r="HL26" s="73">
        <v>34.470999999999997</v>
      </c>
      <c r="HM26" s="73">
        <v>0</v>
      </c>
      <c r="HN26" s="73">
        <v>0</v>
      </c>
      <c r="HO26" s="73">
        <v>1.6539999999999999</v>
      </c>
      <c r="HP26" s="73">
        <v>0</v>
      </c>
      <c r="HQ26" s="73">
        <v>1.9910000000000001</v>
      </c>
      <c r="HR26" s="73">
        <v>6.1150000000000002</v>
      </c>
      <c r="HS26" s="73">
        <v>0</v>
      </c>
      <c r="HT26" s="73">
        <v>0</v>
      </c>
      <c r="HU26" s="73">
        <v>0</v>
      </c>
      <c r="HV26" s="73">
        <v>0</v>
      </c>
      <c r="HW26" s="73">
        <v>0</v>
      </c>
      <c r="HX26" s="73">
        <v>13.762</v>
      </c>
      <c r="HY26" s="73">
        <v>0</v>
      </c>
      <c r="HZ26" s="73">
        <v>0</v>
      </c>
      <c r="IA26" s="73">
        <v>0</v>
      </c>
      <c r="IB26" s="73">
        <v>0</v>
      </c>
      <c r="IC26" s="73">
        <v>0</v>
      </c>
      <c r="ID26" s="73">
        <v>0</v>
      </c>
      <c r="IE26" s="73">
        <v>0</v>
      </c>
      <c r="IF26" s="73">
        <v>7.6959999999999997</v>
      </c>
      <c r="IG26" s="73">
        <v>34.470999999999997</v>
      </c>
      <c r="IH26" s="73">
        <v>0</v>
      </c>
      <c r="II26" s="73">
        <v>0</v>
      </c>
      <c r="IJ26" s="73">
        <v>1.6539999999999999</v>
      </c>
      <c r="IK26" s="73">
        <v>0</v>
      </c>
      <c r="IL26" s="73">
        <v>1.9910000000000001</v>
      </c>
      <c r="IM26" s="73">
        <v>6.1150000000000002</v>
      </c>
      <c r="IN26" s="73">
        <v>0</v>
      </c>
      <c r="IO26" s="73">
        <v>0</v>
      </c>
      <c r="IP26" s="73">
        <v>0</v>
      </c>
      <c r="IQ26" s="73">
        <v>0</v>
      </c>
      <c r="IR26" s="73">
        <v>0</v>
      </c>
      <c r="IS26" s="73">
        <v>13.762</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1</v>
      </c>
      <c r="KA26" s="71">
        <v>0</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1</v>
      </c>
      <c r="LN26" s="71">
        <v>0</v>
      </c>
      <c r="LO26" s="71">
        <v>1</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1</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1</v>
      </c>
      <c r="PO26" s="71">
        <v>0</v>
      </c>
      <c r="PP26" s="71">
        <v>1</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1</v>
      </c>
      <c r="QZ26" s="71">
        <v>0</v>
      </c>
      <c r="RA26" s="71">
        <v>0</v>
      </c>
      <c r="RB26" s="71">
        <v>1</v>
      </c>
      <c r="RC26" s="71">
        <v>0</v>
      </c>
      <c r="RD26" s="71">
        <v>1</v>
      </c>
      <c r="RE26" s="71">
        <v>1</v>
      </c>
      <c r="RF26" s="71">
        <v>0</v>
      </c>
      <c r="RG26" s="71">
        <v>0</v>
      </c>
      <c r="RH26" s="71">
        <v>0</v>
      </c>
      <c r="RI26" s="71">
        <v>0</v>
      </c>
      <c r="RJ26" s="71">
        <v>0</v>
      </c>
      <c r="RK26" s="71">
        <v>1</v>
      </c>
      <c r="RL26" s="71">
        <v>0</v>
      </c>
      <c r="RM26" s="71">
        <v>0</v>
      </c>
      <c r="RN26" s="71">
        <v>0</v>
      </c>
      <c r="RO26" s="71">
        <v>0</v>
      </c>
      <c r="RP26" s="71">
        <v>0</v>
      </c>
      <c r="RQ26" s="71">
        <v>0</v>
      </c>
      <c r="RR26" s="71">
        <v>0</v>
      </c>
      <c r="RS26" s="71">
        <v>1</v>
      </c>
      <c r="RT26" s="71">
        <v>1</v>
      </c>
      <c r="RU26" s="71">
        <v>0</v>
      </c>
      <c r="RV26" s="71">
        <v>0</v>
      </c>
      <c r="RW26" s="71">
        <v>1</v>
      </c>
      <c r="RX26" s="71">
        <v>0</v>
      </c>
      <c r="RY26" s="71">
        <v>1</v>
      </c>
      <c r="RZ26" s="71">
        <v>1</v>
      </c>
      <c r="SA26" s="71">
        <v>0</v>
      </c>
      <c r="SB26" s="71">
        <v>0</v>
      </c>
      <c r="SC26" s="71">
        <v>0</v>
      </c>
      <c r="SD26" s="71">
        <v>0</v>
      </c>
      <c r="SE26" s="71">
        <v>0</v>
      </c>
      <c r="SF26" s="71">
        <v>1</v>
      </c>
      <c r="SG26" s="71">
        <v>0</v>
      </c>
      <c r="SH26" s="71">
        <v>0</v>
      </c>
    </row>
    <row r="27" spans="1:502">
      <c r="A27" s="16" t="s">
        <v>1865</v>
      </c>
      <c r="B27" s="70">
        <v>19</v>
      </c>
      <c r="C27" s="70">
        <v>19</v>
      </c>
      <c r="D27" s="70">
        <v>1</v>
      </c>
      <c r="E27" s="70">
        <v>2022</v>
      </c>
      <c r="F27" s="70" t="s">
        <v>161</v>
      </c>
      <c r="G27" s="1073" t="s">
        <v>1846</v>
      </c>
      <c r="H27" s="70" t="s">
        <v>1847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1866</v>
      </c>
      <c r="B28" s="70">
        <v>20</v>
      </c>
      <c r="C28" s="70">
        <v>20</v>
      </c>
      <c r="D28" s="70">
        <v>1</v>
      </c>
      <c r="E28" s="70">
        <v>2023</v>
      </c>
      <c r="F28" s="70" t="s">
        <v>1539</v>
      </c>
      <c r="G28" s="1073" t="s">
        <v>1846</v>
      </c>
      <c r="H28" s="70" t="s">
        <v>1847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1867</v>
      </c>
      <c r="B29" s="70">
        <v>21</v>
      </c>
      <c r="C29" s="70">
        <v>21</v>
      </c>
      <c r="D29" s="70">
        <v>1</v>
      </c>
      <c r="E29" s="70">
        <v>2024</v>
      </c>
      <c r="F29" s="70" t="s">
        <v>1558</v>
      </c>
      <c r="G29" s="1073" t="s">
        <v>1846</v>
      </c>
      <c r="H29" s="70" t="s">
        <v>1847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2526</v>
      </c>
      <c r="B30" s="70">
        <v>22</v>
      </c>
      <c r="C30" s="70">
        <v>22</v>
      </c>
      <c r="D30" s="70">
        <v>1</v>
      </c>
      <c r="E30" s="70">
        <v>2025</v>
      </c>
      <c r="F30" s="70" t="s">
        <v>1564</v>
      </c>
      <c r="G30" s="1073" t="s">
        <v>1846</v>
      </c>
      <c r="H30" s="70" t="s">
        <v>1847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2527</v>
      </c>
      <c r="B31" s="70">
        <v>23</v>
      </c>
      <c r="C31" s="70">
        <v>23</v>
      </c>
      <c r="D31" s="70">
        <v>1</v>
      </c>
      <c r="E31" s="70">
        <v>2026</v>
      </c>
      <c r="F31" s="70" t="s">
        <v>1565</v>
      </c>
      <c r="G31" s="1073" t="s">
        <v>1846</v>
      </c>
      <c r="H31" s="70" t="s">
        <v>1847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2528</v>
      </c>
      <c r="B32" s="70">
        <v>24</v>
      </c>
      <c r="C32" s="70">
        <v>24</v>
      </c>
      <c r="D32" s="70">
        <v>1</v>
      </c>
      <c r="E32" s="70">
        <v>2027</v>
      </c>
      <c r="F32" s="70" t="s">
        <v>1566</v>
      </c>
      <c r="G32" s="1073" t="s">
        <v>1846</v>
      </c>
      <c r="H32" s="70" t="s">
        <v>1847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2529</v>
      </c>
      <c r="B33" s="70">
        <v>25</v>
      </c>
      <c r="C33" s="70">
        <v>25</v>
      </c>
      <c r="D33" s="70">
        <v>1</v>
      </c>
      <c r="E33" s="70">
        <v>2028</v>
      </c>
      <c r="F33" s="70" t="s">
        <v>1567</v>
      </c>
      <c r="G33" s="1073" t="s">
        <v>1846</v>
      </c>
      <c r="H33" s="70" t="s">
        <v>1847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2530</v>
      </c>
      <c r="B34" s="70">
        <v>26</v>
      </c>
      <c r="C34" s="70">
        <v>26</v>
      </c>
      <c r="D34" s="70">
        <v>1</v>
      </c>
      <c r="E34" s="70">
        <v>2029</v>
      </c>
      <c r="F34" s="70" t="s">
        <v>1568</v>
      </c>
      <c r="G34" s="1073" t="s">
        <v>1846</v>
      </c>
      <c r="H34" s="70" t="s">
        <v>1847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2531</v>
      </c>
      <c r="B35" s="70">
        <v>27</v>
      </c>
      <c r="C35" s="70">
        <v>27</v>
      </c>
      <c r="D35" s="70">
        <v>1</v>
      </c>
      <c r="E35" s="70">
        <v>2030</v>
      </c>
      <c r="F35" s="70" t="s">
        <v>1569</v>
      </c>
      <c r="G35" s="1073" t="s">
        <v>1846</v>
      </c>
      <c r="H35" s="70" t="s">
        <v>1847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2454</v>
      </c>
      <c r="B10" s="70">
        <v>2</v>
      </c>
      <c r="C10" s="70">
        <v>18</v>
      </c>
      <c r="D10" s="70">
        <v>2</v>
      </c>
      <c r="E10" s="70">
        <v>2024</v>
      </c>
      <c r="F10" s="70" t="s">
        <v>1558</v>
      </c>
      <c r="G10" s="1073" t="s">
        <v>2451</v>
      </c>
      <c r="H10" s="70" t="s">
        <v>2452</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1867</v>
      </c>
      <c r="B11" s="70">
        <v>3</v>
      </c>
      <c r="C11" s="70">
        <v>18</v>
      </c>
      <c r="D11" s="70">
        <v>3</v>
      </c>
      <c r="E11" s="70">
        <v>2024</v>
      </c>
      <c r="F11" s="70" t="s">
        <v>1558</v>
      </c>
      <c r="G11" s="1073" t="s">
        <v>1846</v>
      </c>
      <c r="H11" s="70" t="s">
        <v>1847</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2474</v>
      </c>
      <c r="B12" s="70">
        <v>4</v>
      </c>
      <c r="C12" s="70">
        <v>18</v>
      </c>
      <c r="D12" s="70">
        <v>4</v>
      </c>
      <c r="E12" s="70">
        <v>2024</v>
      </c>
      <c r="F12" s="70" t="s">
        <v>1558</v>
      </c>
      <c r="G12" s="1073" t="s">
        <v>2471</v>
      </c>
      <c r="H12" s="70" t="s">
        <v>2472</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2498</v>
      </c>
      <c r="B13" s="70">
        <v>5</v>
      </c>
      <c r="C13" s="70">
        <v>18</v>
      </c>
      <c r="D13" s="70">
        <v>5</v>
      </c>
      <c r="E13" s="70">
        <v>2024</v>
      </c>
      <c r="F13" s="70" t="s">
        <v>1558</v>
      </c>
      <c r="G13" s="1073" t="s">
        <v>2495</v>
      </c>
      <c r="H13" s="70" t="s">
        <v>2496</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2434</v>
      </c>
      <c r="B14" s="70">
        <v>6</v>
      </c>
      <c r="C14" s="70">
        <v>18</v>
      </c>
      <c r="D14" s="70">
        <v>6</v>
      </c>
      <c r="E14" s="70">
        <v>2024</v>
      </c>
      <c r="F14" s="70" t="s">
        <v>1558</v>
      </c>
      <c r="G14" s="1073" t="s">
        <v>2431</v>
      </c>
      <c r="H14" s="70" t="s">
        <v>2432</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1643</v>
      </c>
      <c r="B15" s="70">
        <v>7</v>
      </c>
      <c r="C15" s="70">
        <v>18</v>
      </c>
      <c r="D15" s="70">
        <v>7</v>
      </c>
      <c r="E15" s="70">
        <v>2024</v>
      </c>
      <c r="F15" s="70" t="s">
        <v>1558</v>
      </c>
      <c r="G15" s="1073" t="s">
        <v>1640</v>
      </c>
      <c r="H15" s="70" t="s">
        <v>1641</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1663</v>
      </c>
      <c r="B16" s="70">
        <v>8</v>
      </c>
      <c r="C16" s="70">
        <v>18</v>
      </c>
      <c r="D16" s="70">
        <v>8</v>
      </c>
      <c r="E16" s="70">
        <v>2024</v>
      </c>
      <c r="F16" s="70" t="s">
        <v>1558</v>
      </c>
      <c r="G16" s="1073" t="s">
        <v>1660</v>
      </c>
      <c r="H16" s="70" t="s">
        <v>1661</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1655</v>
      </c>
      <c r="B17" s="70">
        <v>9</v>
      </c>
      <c r="C17" s="70">
        <v>18</v>
      </c>
      <c r="D17" s="70">
        <v>9</v>
      </c>
      <c r="E17" s="70">
        <v>2024</v>
      </c>
      <c r="F17" s="70" t="s">
        <v>1558</v>
      </c>
      <c r="G17" s="1073" t="s">
        <v>1652</v>
      </c>
      <c r="H17" s="70" t="s">
        <v>1653</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2466</v>
      </c>
      <c r="B18" s="70">
        <v>10</v>
      </c>
      <c r="C18" s="70">
        <v>18</v>
      </c>
      <c r="D18" s="70">
        <v>10</v>
      </c>
      <c r="E18" s="70">
        <v>2024</v>
      </c>
      <c r="F18" s="70" t="s">
        <v>1558</v>
      </c>
      <c r="G18" s="1073" t="s">
        <v>2463</v>
      </c>
      <c r="H18" s="70" t="s">
        <v>2464</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2350</v>
      </c>
      <c r="B19" s="70">
        <v>11</v>
      </c>
      <c r="C19" s="70">
        <v>18</v>
      </c>
      <c r="D19" s="70">
        <v>11</v>
      </c>
      <c r="E19" s="70">
        <v>2024</v>
      </c>
      <c r="F19" s="70" t="s">
        <v>1558</v>
      </c>
      <c r="G19" s="1073" t="s">
        <v>2347</v>
      </c>
      <c r="H19" s="70" t="s">
        <v>2348</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2398</v>
      </c>
      <c r="B20" s="70">
        <v>12</v>
      </c>
      <c r="C20" s="70">
        <v>18</v>
      </c>
      <c r="D20" s="70">
        <v>12</v>
      </c>
      <c r="E20" s="70">
        <v>2024</v>
      </c>
      <c r="F20" s="70" t="s">
        <v>1558</v>
      </c>
      <c r="G20" s="1073" t="s">
        <v>2395</v>
      </c>
      <c r="H20" s="70" t="s">
        <v>2396</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2502</v>
      </c>
      <c r="B21" s="70">
        <v>13</v>
      </c>
      <c r="C21" s="70">
        <v>18</v>
      </c>
      <c r="D21" s="70">
        <v>13</v>
      </c>
      <c r="E21" s="70">
        <v>2024</v>
      </c>
      <c r="F21" s="70" t="s">
        <v>1558</v>
      </c>
      <c r="G21" s="1073" t="s">
        <v>2499</v>
      </c>
      <c r="H21" s="70" t="s">
        <v>2500</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2406</v>
      </c>
      <c r="B22" s="70">
        <v>14</v>
      </c>
      <c r="C22" s="70">
        <v>18</v>
      </c>
      <c r="D22" s="70">
        <v>14</v>
      </c>
      <c r="E22" s="70">
        <v>2024</v>
      </c>
      <c r="F22" s="70" t="s">
        <v>1558</v>
      </c>
      <c r="G22" s="1073" t="s">
        <v>2403</v>
      </c>
      <c r="H22" s="70" t="s">
        <v>2404</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2362</v>
      </c>
      <c r="B23" s="70">
        <v>15</v>
      </c>
      <c r="C23" s="70">
        <v>18</v>
      </c>
      <c r="D23" s="70">
        <v>15</v>
      </c>
      <c r="E23" s="70">
        <v>2024</v>
      </c>
      <c r="F23" s="70" t="s">
        <v>1558</v>
      </c>
      <c r="G23" s="1073" t="s">
        <v>2359</v>
      </c>
      <c r="H23" s="70" t="s">
        <v>2360</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1667</v>
      </c>
      <c r="B24" s="70">
        <v>16</v>
      </c>
      <c r="C24" s="70">
        <v>18</v>
      </c>
      <c r="D24" s="70">
        <v>16</v>
      </c>
      <c r="E24" s="70">
        <v>2024</v>
      </c>
      <c r="F24" s="70" t="s">
        <v>1558</v>
      </c>
      <c r="G24" s="1073" t="s">
        <v>1664</v>
      </c>
      <c r="H24" s="70" t="s">
        <v>1665</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1683</v>
      </c>
      <c r="B25" s="70">
        <v>17</v>
      </c>
      <c r="C25" s="70">
        <v>18</v>
      </c>
      <c r="D25" s="70">
        <v>17</v>
      </c>
      <c r="E25" s="70">
        <v>2024</v>
      </c>
      <c r="F25" s="70" t="s">
        <v>1558</v>
      </c>
      <c r="G25" s="1073" t="s">
        <v>1680</v>
      </c>
      <c r="H25" s="70" t="s">
        <v>1681</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2490</v>
      </c>
      <c r="B26" s="70">
        <v>18</v>
      </c>
      <c r="C26" s="70">
        <v>18</v>
      </c>
      <c r="D26" s="70">
        <v>18</v>
      </c>
      <c r="E26" s="70">
        <v>2024</v>
      </c>
      <c r="F26" s="70" t="s">
        <v>1558</v>
      </c>
      <c r="G26" s="1073" t="s">
        <v>2487</v>
      </c>
      <c r="H26" s="70" t="s">
        <v>2488</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2442</v>
      </c>
      <c r="B27" s="70">
        <v>19</v>
      </c>
      <c r="C27" s="70">
        <v>18</v>
      </c>
      <c r="D27" s="70">
        <v>19</v>
      </c>
      <c r="E27" s="70">
        <v>2024</v>
      </c>
      <c r="F27" s="70" t="s">
        <v>1558</v>
      </c>
      <c r="G27" s="1073" t="s">
        <v>2439</v>
      </c>
      <c r="H27" s="70" t="s">
        <v>2440</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1671</v>
      </c>
      <c r="B28" s="70">
        <v>20</v>
      </c>
      <c r="C28" s="70">
        <v>18</v>
      </c>
      <c r="D28" s="70">
        <v>20</v>
      </c>
      <c r="E28" s="70">
        <v>2024</v>
      </c>
      <c r="F28" s="70" t="s">
        <v>1558</v>
      </c>
      <c r="G28" s="1073" t="s">
        <v>1668</v>
      </c>
      <c r="H28" s="70" t="s">
        <v>1669</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2390</v>
      </c>
      <c r="B29" s="70">
        <v>21</v>
      </c>
      <c r="C29" s="70">
        <v>18</v>
      </c>
      <c r="D29" s="70">
        <v>21</v>
      </c>
      <c r="E29" s="70">
        <v>2024</v>
      </c>
      <c r="F29" s="70" t="s">
        <v>1558</v>
      </c>
      <c r="G29" s="1073" t="s">
        <v>2387</v>
      </c>
      <c r="H29" s="70" t="s">
        <v>2388</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2402</v>
      </c>
      <c r="B30" s="70">
        <v>22</v>
      </c>
      <c r="C30" s="70">
        <v>18</v>
      </c>
      <c r="D30" s="70">
        <v>22</v>
      </c>
      <c r="E30" s="70">
        <v>2024</v>
      </c>
      <c r="F30" s="70" t="s">
        <v>1558</v>
      </c>
      <c r="G30" s="1073" t="s">
        <v>2399</v>
      </c>
      <c r="H30" s="70" t="s">
        <v>2400</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2358</v>
      </c>
      <c r="B31" s="70">
        <v>23</v>
      </c>
      <c r="C31" s="70">
        <v>18</v>
      </c>
      <c r="D31" s="70">
        <v>23</v>
      </c>
      <c r="E31" s="70">
        <v>2024</v>
      </c>
      <c r="F31" s="70" t="s">
        <v>1558</v>
      </c>
      <c r="G31" s="1073" t="s">
        <v>2355</v>
      </c>
      <c r="H31" s="70" t="s">
        <v>2356</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1558</v>
      </c>
      <c r="G32" s="1073" t="s">
        <v>1656</v>
      </c>
      <c r="H32" s="70" t="s">
        <v>1657</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2462</v>
      </c>
      <c r="B33" s="70">
        <v>25</v>
      </c>
      <c r="C33" s="70">
        <v>18</v>
      </c>
      <c r="D33" s="70">
        <v>25</v>
      </c>
      <c r="E33" s="70">
        <v>2024</v>
      </c>
      <c r="F33" s="70" t="s">
        <v>1558</v>
      </c>
      <c r="G33" s="1073" t="s">
        <v>2459</v>
      </c>
      <c r="H33" s="70" t="s">
        <v>2460</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2354</v>
      </c>
      <c r="B34" s="70">
        <v>26</v>
      </c>
      <c r="C34" s="70">
        <v>18</v>
      </c>
      <c r="D34" s="70">
        <v>26</v>
      </c>
      <c r="E34" s="70">
        <v>2024</v>
      </c>
      <c r="F34" s="70" t="s">
        <v>1558</v>
      </c>
      <c r="G34" s="1073" t="s">
        <v>2351</v>
      </c>
      <c r="H34" s="70" t="s">
        <v>2352</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1675</v>
      </c>
      <c r="B35" s="70">
        <v>27</v>
      </c>
      <c r="C35" s="70">
        <v>18</v>
      </c>
      <c r="D35" s="70">
        <v>27</v>
      </c>
      <c r="E35" s="70">
        <v>2024</v>
      </c>
      <c r="F35" s="70" t="s">
        <v>1558</v>
      </c>
      <c r="G35" s="1073" t="s">
        <v>1672</v>
      </c>
      <c r="H35" s="70" t="s">
        <v>1673</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2410</v>
      </c>
      <c r="B36" s="70">
        <v>28</v>
      </c>
      <c r="C36" s="70">
        <v>18</v>
      </c>
      <c r="D36" s="70">
        <v>28</v>
      </c>
      <c r="E36" s="70">
        <v>2024</v>
      </c>
      <c r="F36" s="70" t="s">
        <v>1558</v>
      </c>
      <c r="G36" s="1073" t="s">
        <v>2407</v>
      </c>
      <c r="H36" s="70" t="s">
        <v>2408</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2458</v>
      </c>
      <c r="B37" s="70">
        <v>29</v>
      </c>
      <c r="C37" s="70">
        <v>18</v>
      </c>
      <c r="D37" s="70">
        <v>29</v>
      </c>
      <c r="E37" s="70">
        <v>2024</v>
      </c>
      <c r="F37" s="70" t="s">
        <v>1558</v>
      </c>
      <c r="G37" s="1073" t="s">
        <v>2455</v>
      </c>
      <c r="H37" s="70" t="s">
        <v>2456</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2482</v>
      </c>
      <c r="B38" s="70">
        <v>30</v>
      </c>
      <c r="C38" s="70">
        <v>18</v>
      </c>
      <c r="D38" s="70">
        <v>30</v>
      </c>
      <c r="E38" s="70">
        <v>2024</v>
      </c>
      <c r="F38" s="70" t="s">
        <v>1558</v>
      </c>
      <c r="G38" s="1073" t="s">
        <v>2479</v>
      </c>
      <c r="H38" s="70" t="s">
        <v>2480</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2450</v>
      </c>
      <c r="B39" s="70">
        <v>31</v>
      </c>
      <c r="C39" s="70">
        <v>18</v>
      </c>
      <c r="D39" s="70">
        <v>31</v>
      </c>
      <c r="E39" s="70">
        <v>2024</v>
      </c>
      <c r="F39" s="70" t="s">
        <v>1558</v>
      </c>
      <c r="G39" s="1073" t="s">
        <v>2447</v>
      </c>
      <c r="H39" s="70" t="s">
        <v>2448</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2382</v>
      </c>
      <c r="B40" s="70">
        <v>32</v>
      </c>
      <c r="C40" s="70">
        <v>18</v>
      </c>
      <c r="D40" s="70">
        <v>32</v>
      </c>
      <c r="E40" s="70">
        <v>2024</v>
      </c>
      <c r="F40" s="70" t="s">
        <v>1558</v>
      </c>
      <c r="G40" s="1073" t="s">
        <v>2379</v>
      </c>
      <c r="H40" s="70" t="s">
        <v>2380</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2374</v>
      </c>
      <c r="B41" s="70">
        <v>33</v>
      </c>
      <c r="C41" s="70">
        <v>18</v>
      </c>
      <c r="D41" s="70">
        <v>33</v>
      </c>
      <c r="E41" s="70">
        <v>2024</v>
      </c>
      <c r="F41" s="70" t="s">
        <v>1558</v>
      </c>
      <c r="G41" s="1073" t="s">
        <v>2371</v>
      </c>
      <c r="H41" s="70" t="s">
        <v>2372</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2370</v>
      </c>
      <c r="B43" s="70">
        <v>35</v>
      </c>
      <c r="C43" s="70">
        <v>18</v>
      </c>
      <c r="D43" s="70">
        <v>35</v>
      </c>
      <c r="E43" s="70">
        <v>2024</v>
      </c>
      <c r="F43" s="70" t="s">
        <v>1558</v>
      </c>
      <c r="G43" s="1073" t="s">
        <v>2367</v>
      </c>
      <c r="H43" s="70" t="s">
        <v>2368</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2386</v>
      </c>
      <c r="B44" s="70">
        <v>36</v>
      </c>
      <c r="C44" s="70">
        <v>18</v>
      </c>
      <c r="D44" s="70">
        <v>36</v>
      </c>
      <c r="E44" s="70">
        <v>2024</v>
      </c>
      <c r="F44" s="70" t="s">
        <v>1558</v>
      </c>
      <c r="G44" s="1073" t="s">
        <v>2383</v>
      </c>
      <c r="H44" s="70" t="s">
        <v>2384</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2394</v>
      </c>
      <c r="B45" s="70">
        <v>37</v>
      </c>
      <c r="C45" s="70">
        <v>18</v>
      </c>
      <c r="D45" s="70">
        <v>37</v>
      </c>
      <c r="E45" s="70">
        <v>2024</v>
      </c>
      <c r="F45" s="70" t="s">
        <v>1558</v>
      </c>
      <c r="G45" s="1073" t="s">
        <v>2391</v>
      </c>
      <c r="H45" s="70" t="s">
        <v>2392</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2366</v>
      </c>
      <c r="B46" s="70">
        <v>38</v>
      </c>
      <c r="C46" s="70">
        <v>18</v>
      </c>
      <c r="D46" s="70">
        <v>38</v>
      </c>
      <c r="E46" s="70">
        <v>2024</v>
      </c>
      <c r="F46" s="70" t="s">
        <v>1558</v>
      </c>
      <c r="G46" s="1073" t="s">
        <v>2363</v>
      </c>
      <c r="H46" s="70" t="s">
        <v>2364</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2430</v>
      </c>
      <c r="B47" s="70">
        <v>39</v>
      </c>
      <c r="C47" s="70">
        <v>18</v>
      </c>
      <c r="D47" s="70">
        <v>39</v>
      </c>
      <c r="E47" s="70">
        <v>2024</v>
      </c>
      <c r="F47" s="70" t="s">
        <v>1558</v>
      </c>
      <c r="G47" s="1073" t="s">
        <v>2427</v>
      </c>
      <c r="H47" s="70" t="s">
        <v>2428</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2426</v>
      </c>
      <c r="B48" s="70">
        <v>40</v>
      </c>
      <c r="C48" s="70">
        <v>18</v>
      </c>
      <c r="D48" s="70">
        <v>40</v>
      </c>
      <c r="E48" s="70">
        <v>2024</v>
      </c>
      <c r="F48" s="70" t="s">
        <v>1558</v>
      </c>
      <c r="G48" s="1073" t="s">
        <v>2423</v>
      </c>
      <c r="H48" s="70" t="s">
        <v>2424</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2378</v>
      </c>
      <c r="B49" s="70">
        <v>41</v>
      </c>
      <c r="C49" s="70">
        <v>18</v>
      </c>
      <c r="D49" s="70">
        <v>41</v>
      </c>
      <c r="E49" s="70">
        <v>2024</v>
      </c>
      <c r="F49" s="70" t="s">
        <v>1558</v>
      </c>
      <c r="G49" s="1073" t="s">
        <v>2375</v>
      </c>
      <c r="H49" s="70" t="s">
        <v>2376</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2418</v>
      </c>
      <c r="B50" s="70">
        <v>42</v>
      </c>
      <c r="C50" s="70">
        <v>18</v>
      </c>
      <c r="D50" s="70">
        <v>42</v>
      </c>
      <c r="E50" s="70">
        <v>2024</v>
      </c>
      <c r="F50" s="70" t="s">
        <v>1558</v>
      </c>
      <c r="G50" s="1073" t="s">
        <v>2415</v>
      </c>
      <c r="H50" s="70" t="s">
        <v>2416</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1651</v>
      </c>
      <c r="B51" s="70">
        <v>43</v>
      </c>
      <c r="C51" s="70">
        <v>18</v>
      </c>
      <c r="D51" s="70">
        <v>43</v>
      </c>
      <c r="E51" s="70">
        <v>2024</v>
      </c>
      <c r="F51" s="70" t="s">
        <v>1558</v>
      </c>
      <c r="G51" s="1073" t="s">
        <v>1648</v>
      </c>
      <c r="H51" s="70" t="s">
        <v>1649</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1821</v>
      </c>
      <c r="B52" s="70">
        <v>44</v>
      </c>
      <c r="C52" s="70">
        <v>18</v>
      </c>
      <c r="D52" s="70">
        <v>44</v>
      </c>
      <c r="E52" s="70">
        <v>2024</v>
      </c>
      <c r="F52" s="70" t="s">
        <v>1558</v>
      </c>
      <c r="G52" s="1073" t="s">
        <v>1800</v>
      </c>
      <c r="H52" s="70" t="s">
        <v>1801</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2486</v>
      </c>
      <c r="B53" s="70">
        <v>45</v>
      </c>
      <c r="C53" s="70">
        <v>18</v>
      </c>
      <c r="D53" s="70">
        <v>45</v>
      </c>
      <c r="E53" s="70">
        <v>2024</v>
      </c>
      <c r="F53" s="70" t="s">
        <v>1558</v>
      </c>
      <c r="G53" s="1073" t="s">
        <v>2483</v>
      </c>
      <c r="H53" s="70" t="s">
        <v>2484</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2470</v>
      </c>
      <c r="B54" s="70">
        <v>46</v>
      </c>
      <c r="C54" s="70">
        <v>18</v>
      </c>
      <c r="D54" s="70">
        <v>46</v>
      </c>
      <c r="E54" s="70">
        <v>2024</v>
      </c>
      <c r="F54" s="70" t="s">
        <v>1558</v>
      </c>
      <c r="G54" s="1073" t="s">
        <v>2467</v>
      </c>
      <c r="H54" s="70" t="s">
        <v>2468</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2494</v>
      </c>
      <c r="B56" s="70">
        <v>48</v>
      </c>
      <c r="C56" s="70">
        <v>18</v>
      </c>
      <c r="D56" s="70">
        <v>48</v>
      </c>
      <c r="E56" s="70">
        <v>2024</v>
      </c>
      <c r="F56" s="70" t="s">
        <v>1558</v>
      </c>
      <c r="G56" s="1073" t="s">
        <v>2491</v>
      </c>
      <c r="H56" s="70" t="s">
        <v>2492</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2478</v>
      </c>
      <c r="B57" s="70">
        <v>49</v>
      </c>
      <c r="C57" s="70">
        <v>18</v>
      </c>
      <c r="D57" s="70">
        <v>49</v>
      </c>
      <c r="E57" s="70">
        <v>2024</v>
      </c>
      <c r="F57" s="70" t="s">
        <v>1558</v>
      </c>
      <c r="G57" s="1073" t="s">
        <v>2475</v>
      </c>
      <c r="H57" s="70" t="s">
        <v>2476</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1679</v>
      </c>
      <c r="B58" s="70">
        <v>50</v>
      </c>
      <c r="C58" s="70">
        <v>18</v>
      </c>
      <c r="D58" s="70">
        <v>50</v>
      </c>
      <c r="E58" s="70">
        <v>2024</v>
      </c>
      <c r="F58" s="70" t="s">
        <v>1558</v>
      </c>
      <c r="G58" s="1073" t="s">
        <v>1676</v>
      </c>
      <c r="H58" s="70" t="s">
        <v>1677</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2438</v>
      </c>
      <c r="B59" s="70">
        <v>51</v>
      </c>
      <c r="C59" s="70">
        <v>18</v>
      </c>
      <c r="D59" s="70">
        <v>51</v>
      </c>
      <c r="E59" s="70">
        <v>2024</v>
      </c>
      <c r="F59" s="70" t="s">
        <v>1558</v>
      </c>
      <c r="G59" s="1073" t="s">
        <v>2435</v>
      </c>
      <c r="H59" s="70" t="s">
        <v>2436</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2446</v>
      </c>
      <c r="B60" s="70">
        <v>52</v>
      </c>
      <c r="C60" s="70">
        <v>18</v>
      </c>
      <c r="D60" s="70">
        <v>52</v>
      </c>
      <c r="E60" s="70">
        <v>2024</v>
      </c>
      <c r="F60" s="70" t="s">
        <v>1558</v>
      </c>
      <c r="G60" s="1073" t="s">
        <v>2443</v>
      </c>
      <c r="H60" s="70" t="s">
        <v>2444</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2422</v>
      </c>
      <c r="B61" s="70">
        <v>53</v>
      </c>
      <c r="C61" s="70">
        <v>18</v>
      </c>
      <c r="D61" s="70">
        <v>53</v>
      </c>
      <c r="E61" s="70">
        <v>2024</v>
      </c>
      <c r="F61" s="70" t="s">
        <v>1558</v>
      </c>
      <c r="G61" s="1073" t="s">
        <v>2419</v>
      </c>
      <c r="H61" s="70" t="s">
        <v>2420</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2414</v>
      </c>
      <c r="B62" s="70">
        <v>54</v>
      </c>
      <c r="C62" s="70">
        <v>18</v>
      </c>
      <c r="D62" s="70">
        <v>54</v>
      </c>
      <c r="E62" s="70">
        <v>2024</v>
      </c>
      <c r="F62" s="70" t="s">
        <v>1558</v>
      </c>
      <c r="G62" s="1073" t="s">
        <v>2411</v>
      </c>
      <c r="H62" s="70" t="s">
        <v>2412</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1647</v>
      </c>
      <c r="B63" s="70">
        <v>55</v>
      </c>
      <c r="C63" s="70">
        <v>18</v>
      </c>
      <c r="D63" s="70">
        <v>55</v>
      </c>
      <c r="E63" s="70">
        <v>2024</v>
      </c>
      <c r="F63" s="70" t="s">
        <v>1558</v>
      </c>
      <c r="G63" s="1073" t="s">
        <v>1644</v>
      </c>
      <c r="H63" s="70" t="s">
        <v>1645</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1580</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1580</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1580</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1580</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1580</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1580</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1580</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1580</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1580</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2453</v>
      </c>
      <c r="B190" s="70">
        <v>182</v>
      </c>
      <c r="C190" s="70">
        <v>16</v>
      </c>
      <c r="D190" s="70">
        <v>2</v>
      </c>
      <c r="E190" s="70">
        <v>2022</v>
      </c>
      <c r="F190" s="70" t="s">
        <v>161</v>
      </c>
      <c r="G190" s="1073" t="s">
        <v>2451</v>
      </c>
      <c r="H190" s="70" t="s">
        <v>2452</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1865</v>
      </c>
      <c r="B191" s="70">
        <v>183</v>
      </c>
      <c r="C191" s="70">
        <v>16</v>
      </c>
      <c r="D191" s="70">
        <v>3</v>
      </c>
      <c r="E191" s="70">
        <v>2022</v>
      </c>
      <c r="F191" s="70" t="s">
        <v>161</v>
      </c>
      <c r="G191" s="1073" t="s">
        <v>1846</v>
      </c>
      <c r="H191" s="70" t="s">
        <v>1847</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2473</v>
      </c>
      <c r="B192" s="70">
        <v>184</v>
      </c>
      <c r="C192" s="70">
        <v>16</v>
      </c>
      <c r="D192" s="70">
        <v>4</v>
      </c>
      <c r="E192" s="70">
        <v>2022</v>
      </c>
      <c r="F192" s="70" t="s">
        <v>161</v>
      </c>
      <c r="G192" s="1073" t="s">
        <v>2471</v>
      </c>
      <c r="H192" s="70" t="s">
        <v>2472</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2497</v>
      </c>
      <c r="B193" s="70">
        <v>185</v>
      </c>
      <c r="C193" s="70">
        <v>16</v>
      </c>
      <c r="D193" s="70">
        <v>5</v>
      </c>
      <c r="E193" s="70">
        <v>2022</v>
      </c>
      <c r="F193" s="70" t="s">
        <v>161</v>
      </c>
      <c r="G193" s="1073" t="s">
        <v>2495</v>
      </c>
      <c r="H193" s="70" t="s">
        <v>2496</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2433</v>
      </c>
      <c r="B194" s="70">
        <v>186</v>
      </c>
      <c r="C194" s="70">
        <v>16</v>
      </c>
      <c r="D194" s="70">
        <v>6</v>
      </c>
      <c r="E194" s="70">
        <v>2022</v>
      </c>
      <c r="F194" s="70" t="s">
        <v>161</v>
      </c>
      <c r="G194" s="1073" t="s">
        <v>2431</v>
      </c>
      <c r="H194" s="70" t="s">
        <v>2432</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1642</v>
      </c>
      <c r="B195" s="70">
        <v>187</v>
      </c>
      <c r="C195" s="70">
        <v>16</v>
      </c>
      <c r="D195" s="70">
        <v>7</v>
      </c>
      <c r="E195" s="70">
        <v>2022</v>
      </c>
      <c r="F195" s="70" t="s">
        <v>161</v>
      </c>
      <c r="G195" s="1073" t="s">
        <v>1640</v>
      </c>
      <c r="H195" s="70" t="s">
        <v>1641</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1662</v>
      </c>
      <c r="B196" s="70">
        <v>188</v>
      </c>
      <c r="C196" s="70">
        <v>16</v>
      </c>
      <c r="D196" s="70">
        <v>8</v>
      </c>
      <c r="E196" s="70">
        <v>2022</v>
      </c>
      <c r="F196" s="70" t="s">
        <v>161</v>
      </c>
      <c r="G196" s="1073" t="s">
        <v>1660</v>
      </c>
      <c r="H196" s="70" t="s">
        <v>1661</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1654</v>
      </c>
      <c r="B197" s="70">
        <v>189</v>
      </c>
      <c r="C197" s="70">
        <v>16</v>
      </c>
      <c r="D197" s="70">
        <v>9</v>
      </c>
      <c r="E197" s="70">
        <v>2022</v>
      </c>
      <c r="F197" s="70" t="s">
        <v>161</v>
      </c>
      <c r="G197" s="1073" t="s">
        <v>1652</v>
      </c>
      <c r="H197" s="70" t="s">
        <v>1653</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2465</v>
      </c>
      <c r="B198" s="70">
        <v>190</v>
      </c>
      <c r="C198" s="70">
        <v>16</v>
      </c>
      <c r="D198" s="70">
        <v>10</v>
      </c>
      <c r="E198" s="70">
        <v>2022</v>
      </c>
      <c r="F198" s="70" t="s">
        <v>161</v>
      </c>
      <c r="G198" s="1073" t="s">
        <v>2463</v>
      </c>
      <c r="H198" s="70" t="s">
        <v>2464</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2349</v>
      </c>
      <c r="B199" s="70">
        <v>191</v>
      </c>
      <c r="C199" s="70">
        <v>16</v>
      </c>
      <c r="D199" s="70">
        <v>11</v>
      </c>
      <c r="E199" s="70">
        <v>2022</v>
      </c>
      <c r="F199" s="70" t="s">
        <v>161</v>
      </c>
      <c r="G199" s="1073" t="s">
        <v>2347</v>
      </c>
      <c r="H199" s="70" t="s">
        <v>2348</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2397</v>
      </c>
      <c r="B200" s="70">
        <v>192</v>
      </c>
      <c r="C200" s="70">
        <v>16</v>
      </c>
      <c r="D200" s="70">
        <v>12</v>
      </c>
      <c r="E200" s="70">
        <v>2022</v>
      </c>
      <c r="F200" s="70" t="s">
        <v>161</v>
      </c>
      <c r="G200" s="1073" t="s">
        <v>2395</v>
      </c>
      <c r="H200" s="70" t="s">
        <v>2396</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2501</v>
      </c>
      <c r="B201" s="70">
        <v>193</v>
      </c>
      <c r="C201" s="70">
        <v>16</v>
      </c>
      <c r="D201" s="70">
        <v>13</v>
      </c>
      <c r="E201" s="70">
        <v>2022</v>
      </c>
      <c r="F201" s="70" t="s">
        <v>161</v>
      </c>
      <c r="G201" s="1073" t="s">
        <v>2499</v>
      </c>
      <c r="H201" s="70" t="s">
        <v>2500</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2405</v>
      </c>
      <c r="B202" s="70">
        <v>194</v>
      </c>
      <c r="C202" s="70">
        <v>16</v>
      </c>
      <c r="D202" s="70">
        <v>14</v>
      </c>
      <c r="E202" s="70">
        <v>2022</v>
      </c>
      <c r="F202" s="70" t="s">
        <v>161</v>
      </c>
      <c r="G202" s="1073" t="s">
        <v>2403</v>
      </c>
      <c r="H202" s="70" t="s">
        <v>2404</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2361</v>
      </c>
      <c r="B203" s="70">
        <v>195</v>
      </c>
      <c r="C203" s="70">
        <v>16</v>
      </c>
      <c r="D203" s="70">
        <v>15</v>
      </c>
      <c r="E203" s="70">
        <v>2022</v>
      </c>
      <c r="F203" s="70" t="s">
        <v>161</v>
      </c>
      <c r="G203" s="1073" t="s">
        <v>2359</v>
      </c>
      <c r="H203" s="70" t="s">
        <v>2360</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1666</v>
      </c>
      <c r="B204" s="70">
        <v>196</v>
      </c>
      <c r="C204" s="70">
        <v>16</v>
      </c>
      <c r="D204" s="70">
        <v>16</v>
      </c>
      <c r="E204" s="70">
        <v>2022</v>
      </c>
      <c r="F204" s="70" t="s">
        <v>161</v>
      </c>
      <c r="G204" s="1073" t="s">
        <v>1664</v>
      </c>
      <c r="H204" s="70" t="s">
        <v>1665</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1682</v>
      </c>
      <c r="B205" s="70">
        <v>197</v>
      </c>
      <c r="C205" s="70">
        <v>16</v>
      </c>
      <c r="D205" s="70">
        <v>17</v>
      </c>
      <c r="E205" s="70">
        <v>2022</v>
      </c>
      <c r="F205" s="70" t="s">
        <v>161</v>
      </c>
      <c r="G205" s="1073" t="s">
        <v>1680</v>
      </c>
      <c r="H205" s="70" t="s">
        <v>1681</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2489</v>
      </c>
      <c r="B206" s="70">
        <v>198</v>
      </c>
      <c r="C206" s="70">
        <v>16</v>
      </c>
      <c r="D206" s="70">
        <v>18</v>
      </c>
      <c r="E206" s="70">
        <v>2022</v>
      </c>
      <c r="F206" s="70" t="s">
        <v>161</v>
      </c>
      <c r="G206" s="1073" t="s">
        <v>2487</v>
      </c>
      <c r="H206" s="70" t="s">
        <v>2488</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2441</v>
      </c>
      <c r="B207" s="70">
        <v>199</v>
      </c>
      <c r="C207" s="70">
        <v>16</v>
      </c>
      <c r="D207" s="70">
        <v>19</v>
      </c>
      <c r="E207" s="70">
        <v>2022</v>
      </c>
      <c r="F207" s="70" t="s">
        <v>161</v>
      </c>
      <c r="G207" s="1073" t="s">
        <v>2439</v>
      </c>
      <c r="H207" s="70" t="s">
        <v>2440</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1670</v>
      </c>
      <c r="B208" s="70">
        <v>200</v>
      </c>
      <c r="C208" s="70">
        <v>16</v>
      </c>
      <c r="D208" s="70">
        <v>20</v>
      </c>
      <c r="E208" s="70">
        <v>2022</v>
      </c>
      <c r="F208" s="70" t="s">
        <v>161</v>
      </c>
      <c r="G208" s="1073" t="s">
        <v>1668</v>
      </c>
      <c r="H208" s="70" t="s">
        <v>1669</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2389</v>
      </c>
      <c r="B209" s="70">
        <v>201</v>
      </c>
      <c r="C209" s="70">
        <v>16</v>
      </c>
      <c r="D209" s="70">
        <v>21</v>
      </c>
      <c r="E209" s="70">
        <v>2022</v>
      </c>
      <c r="F209" s="70" t="s">
        <v>161</v>
      </c>
      <c r="G209" s="1073" t="s">
        <v>2387</v>
      </c>
      <c r="H209" s="70" t="s">
        <v>2388</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2401</v>
      </c>
      <c r="B210" s="70">
        <v>202</v>
      </c>
      <c r="C210" s="70">
        <v>16</v>
      </c>
      <c r="D210" s="70">
        <v>22</v>
      </c>
      <c r="E210" s="70">
        <v>2022</v>
      </c>
      <c r="F210" s="70" t="s">
        <v>161</v>
      </c>
      <c r="G210" s="1073" t="s">
        <v>2399</v>
      </c>
      <c r="H210" s="70" t="s">
        <v>2400</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2357</v>
      </c>
      <c r="B211" s="70">
        <v>203</v>
      </c>
      <c r="C211" s="70">
        <v>16</v>
      </c>
      <c r="D211" s="70">
        <v>23</v>
      </c>
      <c r="E211" s="70">
        <v>2022</v>
      </c>
      <c r="F211" s="70" t="s">
        <v>161</v>
      </c>
      <c r="G211" s="1073" t="s">
        <v>2355</v>
      </c>
      <c r="H211" s="70" t="s">
        <v>2356</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1658</v>
      </c>
      <c r="B212" s="70">
        <v>204</v>
      </c>
      <c r="C212" s="70">
        <v>16</v>
      </c>
      <c r="D212" s="70">
        <v>24</v>
      </c>
      <c r="E212" s="70">
        <v>2022</v>
      </c>
      <c r="F212" s="70" t="s">
        <v>161</v>
      </c>
      <c r="G212" s="1073" t="s">
        <v>1656</v>
      </c>
      <c r="H212" s="70" t="s">
        <v>1657</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2461</v>
      </c>
      <c r="B213" s="70">
        <v>205</v>
      </c>
      <c r="C213" s="70">
        <v>16</v>
      </c>
      <c r="D213" s="70">
        <v>25</v>
      </c>
      <c r="E213" s="70">
        <v>2022</v>
      </c>
      <c r="F213" s="70" t="s">
        <v>161</v>
      </c>
      <c r="G213" s="1073" t="s">
        <v>2459</v>
      </c>
      <c r="H213" s="70" t="s">
        <v>2460</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2353</v>
      </c>
      <c r="B214" s="70">
        <v>206</v>
      </c>
      <c r="C214" s="70">
        <v>16</v>
      </c>
      <c r="D214" s="70">
        <v>26</v>
      </c>
      <c r="E214" s="70">
        <v>2022</v>
      </c>
      <c r="F214" s="70" t="s">
        <v>161</v>
      </c>
      <c r="G214" s="1073" t="s">
        <v>2351</v>
      </c>
      <c r="H214" s="70" t="s">
        <v>2352</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1674</v>
      </c>
      <c r="B215" s="70">
        <v>207</v>
      </c>
      <c r="C215" s="70">
        <v>16</v>
      </c>
      <c r="D215" s="70">
        <v>27</v>
      </c>
      <c r="E215" s="70">
        <v>2022</v>
      </c>
      <c r="F215" s="70" t="s">
        <v>161</v>
      </c>
      <c r="G215" s="1073" t="s">
        <v>1672</v>
      </c>
      <c r="H215" s="70" t="s">
        <v>1673</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2409</v>
      </c>
      <c r="B216" s="70">
        <v>208</v>
      </c>
      <c r="C216" s="70">
        <v>16</v>
      </c>
      <c r="D216" s="70">
        <v>28</v>
      </c>
      <c r="E216" s="70">
        <v>2022</v>
      </c>
      <c r="F216" s="70" t="s">
        <v>161</v>
      </c>
      <c r="G216" s="1073" t="s">
        <v>2407</v>
      </c>
      <c r="H216" s="70" t="s">
        <v>2408</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2457</v>
      </c>
      <c r="B217" s="70">
        <v>209</v>
      </c>
      <c r="C217" s="70">
        <v>16</v>
      </c>
      <c r="D217" s="70">
        <v>29</v>
      </c>
      <c r="E217" s="70">
        <v>2022</v>
      </c>
      <c r="F217" s="70" t="s">
        <v>161</v>
      </c>
      <c r="G217" s="1073" t="s">
        <v>2455</v>
      </c>
      <c r="H217" s="70" t="s">
        <v>2456</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2481</v>
      </c>
      <c r="B218" s="70">
        <v>210</v>
      </c>
      <c r="C218" s="70">
        <v>16</v>
      </c>
      <c r="D218" s="70">
        <v>30</v>
      </c>
      <c r="E218" s="70">
        <v>2022</v>
      </c>
      <c r="F218" s="70" t="s">
        <v>161</v>
      </c>
      <c r="G218" s="1073" t="s">
        <v>2479</v>
      </c>
      <c r="H218" s="70" t="s">
        <v>2480</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2449</v>
      </c>
      <c r="B219" s="70">
        <v>211</v>
      </c>
      <c r="C219" s="70">
        <v>16</v>
      </c>
      <c r="D219" s="70">
        <v>31</v>
      </c>
      <c r="E219" s="70">
        <v>2022</v>
      </c>
      <c r="F219" s="70" t="s">
        <v>161</v>
      </c>
      <c r="G219" s="1073" t="s">
        <v>2447</v>
      </c>
      <c r="H219" s="70" t="s">
        <v>2448</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2381</v>
      </c>
      <c r="B220" s="70">
        <v>212</v>
      </c>
      <c r="C220" s="70">
        <v>16</v>
      </c>
      <c r="D220" s="70">
        <v>32</v>
      </c>
      <c r="E220" s="70">
        <v>2022</v>
      </c>
      <c r="F220" s="70" t="s">
        <v>161</v>
      </c>
      <c r="G220" s="1073" t="s">
        <v>2379</v>
      </c>
      <c r="H220" s="70" t="s">
        <v>2380</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2373</v>
      </c>
      <c r="B221" s="70">
        <v>213</v>
      </c>
      <c r="C221" s="70">
        <v>16</v>
      </c>
      <c r="D221" s="70">
        <v>33</v>
      </c>
      <c r="E221" s="70">
        <v>2022</v>
      </c>
      <c r="F221" s="70" t="s">
        <v>161</v>
      </c>
      <c r="G221" s="1073" t="s">
        <v>2371</v>
      </c>
      <c r="H221" s="70" t="s">
        <v>2372</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2369</v>
      </c>
      <c r="B223" s="70">
        <v>215</v>
      </c>
      <c r="C223" s="70">
        <v>16</v>
      </c>
      <c r="D223" s="70">
        <v>35</v>
      </c>
      <c r="E223" s="70">
        <v>2022</v>
      </c>
      <c r="F223" s="70" t="s">
        <v>161</v>
      </c>
      <c r="G223" s="1073" t="s">
        <v>2367</v>
      </c>
      <c r="H223" s="70" t="s">
        <v>2368</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2385</v>
      </c>
      <c r="B224" s="70">
        <v>216</v>
      </c>
      <c r="C224" s="70">
        <v>16</v>
      </c>
      <c r="D224" s="70">
        <v>36</v>
      </c>
      <c r="E224" s="70">
        <v>2022</v>
      </c>
      <c r="F224" s="70" t="s">
        <v>161</v>
      </c>
      <c r="G224" s="1073" t="s">
        <v>2383</v>
      </c>
      <c r="H224" s="70" t="s">
        <v>2384</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2393</v>
      </c>
      <c r="B225" s="70">
        <v>217</v>
      </c>
      <c r="C225" s="70">
        <v>16</v>
      </c>
      <c r="D225" s="70">
        <v>37</v>
      </c>
      <c r="E225" s="70">
        <v>2022</v>
      </c>
      <c r="F225" s="70" t="s">
        <v>161</v>
      </c>
      <c r="G225" s="1073" t="s">
        <v>2391</v>
      </c>
      <c r="H225" s="70" t="s">
        <v>2392</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2365</v>
      </c>
      <c r="B226" s="70">
        <v>218</v>
      </c>
      <c r="C226" s="70">
        <v>16</v>
      </c>
      <c r="D226" s="70">
        <v>38</v>
      </c>
      <c r="E226" s="70">
        <v>2022</v>
      </c>
      <c r="F226" s="70" t="s">
        <v>161</v>
      </c>
      <c r="G226" s="1073" t="s">
        <v>2363</v>
      </c>
      <c r="H226" s="70" t="s">
        <v>2364</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2429</v>
      </c>
      <c r="B227" s="70">
        <v>219</v>
      </c>
      <c r="C227" s="70">
        <v>16</v>
      </c>
      <c r="D227" s="70">
        <v>39</v>
      </c>
      <c r="E227" s="70">
        <v>2022</v>
      </c>
      <c r="F227" s="70" t="s">
        <v>161</v>
      </c>
      <c r="G227" s="1073" t="s">
        <v>2427</v>
      </c>
      <c r="H227" s="70" t="s">
        <v>2428</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2425</v>
      </c>
      <c r="B228" s="70">
        <v>220</v>
      </c>
      <c r="C228" s="70">
        <v>16</v>
      </c>
      <c r="D228" s="70">
        <v>40</v>
      </c>
      <c r="E228" s="70">
        <v>2022</v>
      </c>
      <c r="F228" s="70" t="s">
        <v>161</v>
      </c>
      <c r="G228" s="1073" t="s">
        <v>2423</v>
      </c>
      <c r="H228" s="70" t="s">
        <v>2424</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2377</v>
      </c>
      <c r="B229" s="70">
        <v>221</v>
      </c>
      <c r="C229" s="70">
        <v>16</v>
      </c>
      <c r="D229" s="70">
        <v>41</v>
      </c>
      <c r="E229" s="70">
        <v>2022</v>
      </c>
      <c r="F229" s="70" t="s">
        <v>161</v>
      </c>
      <c r="G229" s="1073" t="s">
        <v>2375</v>
      </c>
      <c r="H229" s="70" t="s">
        <v>2376</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2417</v>
      </c>
      <c r="B230" s="70">
        <v>222</v>
      </c>
      <c r="C230" s="70">
        <v>16</v>
      </c>
      <c r="D230" s="70">
        <v>42</v>
      </c>
      <c r="E230" s="70">
        <v>2022</v>
      </c>
      <c r="F230" s="70" t="s">
        <v>161</v>
      </c>
      <c r="G230" s="1073" t="s">
        <v>2415</v>
      </c>
      <c r="H230" s="70" t="s">
        <v>2416</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1650</v>
      </c>
      <c r="B231" s="70">
        <v>223</v>
      </c>
      <c r="C231" s="70">
        <v>16</v>
      </c>
      <c r="D231" s="70">
        <v>43</v>
      </c>
      <c r="E231" s="70">
        <v>2022</v>
      </c>
      <c r="F231" s="70" t="s">
        <v>161</v>
      </c>
      <c r="G231" s="1073" t="s">
        <v>1648</v>
      </c>
      <c r="H231" s="70" t="s">
        <v>1649</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1819</v>
      </c>
      <c r="B232" s="70">
        <v>224</v>
      </c>
      <c r="C232" s="70">
        <v>16</v>
      </c>
      <c r="D232" s="70">
        <v>44</v>
      </c>
      <c r="E232" s="70">
        <v>2022</v>
      </c>
      <c r="F232" s="70" t="s">
        <v>161</v>
      </c>
      <c r="G232" s="1073" t="s">
        <v>1800</v>
      </c>
      <c r="H232" s="70" t="s">
        <v>1801</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2485</v>
      </c>
      <c r="B233" s="70">
        <v>225</v>
      </c>
      <c r="C233" s="70">
        <v>16</v>
      </c>
      <c r="D233" s="70">
        <v>45</v>
      </c>
      <c r="E233" s="70">
        <v>2022</v>
      </c>
      <c r="F233" s="70" t="s">
        <v>161</v>
      </c>
      <c r="G233" s="1073" t="s">
        <v>2483</v>
      </c>
      <c r="H233" s="70" t="s">
        <v>2484</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2469</v>
      </c>
      <c r="B234" s="70">
        <v>226</v>
      </c>
      <c r="C234" s="70">
        <v>16</v>
      </c>
      <c r="D234" s="70">
        <v>46</v>
      </c>
      <c r="E234" s="70">
        <v>2022</v>
      </c>
      <c r="F234" s="70" t="s">
        <v>161</v>
      </c>
      <c r="G234" s="1073" t="s">
        <v>2467</v>
      </c>
      <c r="H234" s="70" t="s">
        <v>2468</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2493</v>
      </c>
      <c r="B236" s="70">
        <v>228</v>
      </c>
      <c r="C236" s="70">
        <v>16</v>
      </c>
      <c r="D236" s="70">
        <v>48</v>
      </c>
      <c r="E236" s="70">
        <v>2022</v>
      </c>
      <c r="F236" s="70" t="s">
        <v>161</v>
      </c>
      <c r="G236" s="1073" t="s">
        <v>2491</v>
      </c>
      <c r="H236" s="70" t="s">
        <v>2492</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2477</v>
      </c>
      <c r="B237" s="70">
        <v>229</v>
      </c>
      <c r="C237" s="70">
        <v>16</v>
      </c>
      <c r="D237" s="70">
        <v>49</v>
      </c>
      <c r="E237" s="70">
        <v>2022</v>
      </c>
      <c r="F237" s="70" t="s">
        <v>161</v>
      </c>
      <c r="G237" s="1073" t="s">
        <v>2475</v>
      </c>
      <c r="H237" s="70" t="s">
        <v>2476</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1678</v>
      </c>
      <c r="B238" s="70">
        <v>230</v>
      </c>
      <c r="C238" s="70">
        <v>16</v>
      </c>
      <c r="D238" s="70">
        <v>50</v>
      </c>
      <c r="E238" s="70">
        <v>2022</v>
      </c>
      <c r="F238" s="70" t="s">
        <v>161</v>
      </c>
      <c r="G238" s="1073" t="s">
        <v>1676</v>
      </c>
      <c r="H238" s="70" t="s">
        <v>1677</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2437</v>
      </c>
      <c r="B239" s="70">
        <v>231</v>
      </c>
      <c r="C239" s="70">
        <v>16</v>
      </c>
      <c r="D239" s="70">
        <v>51</v>
      </c>
      <c r="E239" s="70">
        <v>2022</v>
      </c>
      <c r="F239" s="70" t="s">
        <v>161</v>
      </c>
      <c r="G239" s="1073" t="s">
        <v>2435</v>
      </c>
      <c r="H239" s="70" t="s">
        <v>2436</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2445</v>
      </c>
      <c r="B240" s="70">
        <v>232</v>
      </c>
      <c r="C240" s="70">
        <v>16</v>
      </c>
      <c r="D240" s="70">
        <v>52</v>
      </c>
      <c r="E240" s="70">
        <v>2022</v>
      </c>
      <c r="F240" s="70" t="s">
        <v>161</v>
      </c>
      <c r="G240" s="1073" t="s">
        <v>2443</v>
      </c>
      <c r="H240" s="70" t="s">
        <v>2444</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2421</v>
      </c>
      <c r="B241" s="70">
        <v>233</v>
      </c>
      <c r="C241" s="70">
        <v>16</v>
      </c>
      <c r="D241" s="70">
        <v>53</v>
      </c>
      <c r="E241" s="70">
        <v>2022</v>
      </c>
      <c r="F241" s="70" t="s">
        <v>161</v>
      </c>
      <c r="G241" s="1073" t="s">
        <v>2419</v>
      </c>
      <c r="H241" s="70" t="s">
        <v>2420</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2413</v>
      </c>
      <c r="B242" s="70">
        <v>234</v>
      </c>
      <c r="C242" s="70">
        <v>16</v>
      </c>
      <c r="D242" s="70">
        <v>54</v>
      </c>
      <c r="E242" s="70">
        <v>2022</v>
      </c>
      <c r="F242" s="70" t="s">
        <v>161</v>
      </c>
      <c r="G242" s="1073" t="s">
        <v>2411</v>
      </c>
      <c r="H242" s="70" t="s">
        <v>2412</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1646</v>
      </c>
      <c r="B243" s="70">
        <v>235</v>
      </c>
      <c r="C243" s="70">
        <v>16</v>
      </c>
      <c r="D243" s="70">
        <v>55</v>
      </c>
      <c r="E243" s="70">
        <v>2022</v>
      </c>
      <c r="F243" s="70" t="s">
        <v>161</v>
      </c>
      <c r="G243" s="1073" t="s">
        <v>1644</v>
      </c>
      <c r="H243" s="70" t="s">
        <v>1645</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1846</v>
      </c>
      <c r="H6" s="77" t="s">
        <v>1847</v>
      </c>
      <c r="I6" s="77" t="s">
        <v>2504</v>
      </c>
      <c r="J6" s="77" t="s">
        <v>2505</v>
      </c>
      <c r="K6" s="1080">
        <v>8</v>
      </c>
      <c r="L6" s="1081">
        <v>15</v>
      </c>
      <c r="M6" s="1044"/>
      <c r="N6" s="988">
        <v>1</v>
      </c>
      <c r="O6" s="77" t="s">
        <v>1685</v>
      </c>
      <c r="P6" s="77" t="s">
        <v>1686</v>
      </c>
      <c r="Q6" s="77" t="s">
        <v>1501</v>
      </c>
      <c r="R6" s="16"/>
      <c r="S6" s="77">
        <v>1</v>
      </c>
      <c r="T6" s="77" t="s">
        <v>1846</v>
      </c>
      <c r="U6" s="77" t="s">
        <v>1847</v>
      </c>
      <c r="V6" s="77" t="s">
        <v>1501</v>
      </c>
      <c r="W6" s="16"/>
      <c r="X6" s="77">
        <v>1</v>
      </c>
      <c r="Y6" s="692" t="s">
        <v>1685</v>
      </c>
      <c r="Z6" s="77" t="s">
        <v>1686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1708</v>
      </c>
      <c r="P7" s="77" t="s">
        <v>1709</v>
      </c>
      <c r="Q7" s="77" t="s">
        <v>1501</v>
      </c>
      <c r="R7" s="16"/>
      <c r="S7" s="77">
        <v>2</v>
      </c>
      <c r="T7" s="76" t="s">
        <v>795</v>
      </c>
      <c r="U7" s="77" t="s">
        <v>1503</v>
      </c>
      <c r="V7" s="77" t="s">
        <v>1503</v>
      </c>
      <c r="W7" s="16"/>
      <c r="X7" s="77">
        <v>2</v>
      </c>
      <c r="Y7" s="692" t="s">
        <v>1708</v>
      </c>
      <c r="Z7" s="77" t="s">
        <v>1709</v>
      </c>
      <c r="AA7" s="77" t="s">
        <v>1501</v>
      </c>
      <c r="AB7" s="16"/>
      <c r="AC7" s="77">
        <v>2</v>
      </c>
      <c r="AD7" s="77" t="s">
        <v>2451</v>
      </c>
      <c r="AE7" s="77" t="s">
        <v>2452</v>
      </c>
      <c r="AF7" s="77" t="s">
        <v>1501</v>
      </c>
    </row>
    <row r="8" spans="1:32" ht="12">
      <c r="A8" s="16"/>
      <c r="B8" s="16"/>
      <c r="C8" s="16"/>
      <c r="D8" s="16"/>
      <c r="F8" s="16"/>
      <c r="G8" s="16"/>
      <c r="H8" s="16"/>
      <c r="I8" s="16"/>
      <c r="J8" s="16"/>
      <c r="K8" s="1044"/>
      <c r="L8" s="1044"/>
      <c r="M8" s="1044"/>
      <c r="N8" s="988">
        <v>3</v>
      </c>
      <c r="O8" s="77" t="s">
        <v>1731</v>
      </c>
      <c r="P8" s="77" t="s">
        <v>1732</v>
      </c>
      <c r="Q8" s="77" t="s">
        <v>1501</v>
      </c>
      <c r="R8" s="16"/>
      <c r="S8" s="16"/>
      <c r="T8" s="16"/>
      <c r="U8" s="16"/>
      <c r="V8" s="16"/>
      <c r="W8" s="16"/>
      <c r="X8" s="77">
        <v>3</v>
      </c>
      <c r="Y8" s="692" t="s">
        <v>1731</v>
      </c>
      <c r="Z8" s="77" t="s">
        <v>1732</v>
      </c>
      <c r="AA8" s="77" t="s">
        <v>1501</v>
      </c>
      <c r="AB8" s="16"/>
      <c r="AC8" s="77">
        <v>3</v>
      </c>
      <c r="AD8" s="77" t="s">
        <v>1846</v>
      </c>
      <c r="AE8" s="77" t="s">
        <v>1847</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1754</v>
      </c>
      <c r="P9" s="77" t="s">
        <v>1755</v>
      </c>
      <c r="Q9" s="77" t="s">
        <v>1501</v>
      </c>
      <c r="R9" s="16"/>
      <c r="S9" s="16"/>
      <c r="T9" s="16"/>
      <c r="U9" s="16"/>
      <c r="V9" s="16"/>
      <c r="W9" s="16"/>
      <c r="X9" s="77">
        <v>4</v>
      </c>
      <c r="Y9" s="692" t="s">
        <v>1754</v>
      </c>
      <c r="Z9" s="77" t="s">
        <v>1755</v>
      </c>
      <c r="AA9" s="77" t="s">
        <v>1501</v>
      </c>
      <c r="AB9" s="16"/>
      <c r="AC9" s="77">
        <v>4</v>
      </c>
      <c r="AD9" s="77" t="s">
        <v>2471</v>
      </c>
      <c r="AE9" s="77" t="s">
        <v>2472</v>
      </c>
      <c r="AF9" s="77" t="s">
        <v>1501</v>
      </c>
    </row>
    <row r="10" spans="1:32" ht="12">
      <c r="A10" s="16"/>
      <c r="B10" s="16"/>
      <c r="C10" s="16"/>
      <c r="D10" s="16"/>
      <c r="F10" s="75" t="s">
        <v>1501</v>
      </c>
      <c r="G10" s="76" t="s">
        <v>1846</v>
      </c>
      <c r="H10" s="77" t="s">
        <v>1847</v>
      </c>
      <c r="I10" s="77" t="s">
        <v>2504</v>
      </c>
      <c r="J10" s="77" t="s">
        <v>2505</v>
      </c>
      <c r="K10" s="1079">
        <v>8</v>
      </c>
      <c r="L10" s="1045">
        <v>15</v>
      </c>
      <c r="M10" s="1044"/>
      <c r="N10" s="988">
        <v>5</v>
      </c>
      <c r="O10" s="77" t="s">
        <v>1777</v>
      </c>
      <c r="P10" s="77" t="s">
        <v>1778</v>
      </c>
      <c r="Q10" s="77" t="s">
        <v>1501</v>
      </c>
      <c r="R10" s="16"/>
      <c r="S10" s="16"/>
      <c r="T10" s="16"/>
      <c r="U10" s="16"/>
      <c r="V10" s="16"/>
      <c r="W10" s="16"/>
      <c r="X10" s="77">
        <v>5</v>
      </c>
      <c r="Y10" s="692" t="s">
        <v>1777</v>
      </c>
      <c r="Z10" s="77" t="s">
        <v>1778</v>
      </c>
      <c r="AA10" s="77" t="s">
        <v>1501</v>
      </c>
      <c r="AB10" s="16"/>
      <c r="AC10" s="77">
        <v>5</v>
      </c>
      <c r="AD10" s="77" t="s">
        <v>2495</v>
      </c>
      <c r="AE10" s="77" t="s">
        <v>2496</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1800</v>
      </c>
      <c r="P11" s="77" t="s">
        <v>1801</v>
      </c>
      <c r="Q11" s="77" t="s">
        <v>1501</v>
      </c>
      <c r="R11" s="16"/>
      <c r="S11" s="16"/>
      <c r="T11" s="16"/>
      <c r="U11" s="16"/>
      <c r="V11" s="16"/>
      <c r="W11" s="16"/>
      <c r="X11" s="77">
        <v>6</v>
      </c>
      <c r="Y11" s="692" t="s">
        <v>1800</v>
      </c>
      <c r="Z11" s="77" t="s">
        <v>1801</v>
      </c>
      <c r="AA11" s="77" t="s">
        <v>1501</v>
      </c>
      <c r="AB11" s="16"/>
      <c r="AC11" s="77">
        <v>6</v>
      </c>
      <c r="AD11" s="77" t="s">
        <v>2431</v>
      </c>
      <c r="AE11" s="77" t="s">
        <v>2432</v>
      </c>
      <c r="AF11" s="77" t="s">
        <v>1501</v>
      </c>
    </row>
    <row r="12" spans="1:32" ht="12">
      <c r="A12" s="16"/>
      <c r="B12" s="16"/>
      <c r="C12" s="16"/>
      <c r="D12" s="16"/>
      <c r="F12" s="75" t="s">
        <v>1505</v>
      </c>
      <c r="G12" s="76" t="s">
        <v>1846</v>
      </c>
      <c r="H12" s="77"/>
      <c r="I12" s="77" t="s">
        <v>1846</v>
      </c>
      <c r="J12" s="77"/>
      <c r="K12" s="1079" t="s">
        <v>1548</v>
      </c>
      <c r="L12" s="1045"/>
      <c r="M12" s="1044"/>
      <c r="N12" s="988">
        <v>7</v>
      </c>
      <c r="O12" s="77" t="s">
        <v>1823</v>
      </c>
      <c r="P12" s="77" t="s">
        <v>1824</v>
      </c>
      <c r="Q12" s="77" t="s">
        <v>1501</v>
      </c>
      <c r="R12" s="16"/>
      <c r="S12" s="16"/>
      <c r="T12" s="16"/>
      <c r="U12" s="16"/>
      <c r="V12" s="16"/>
      <c r="W12" s="16"/>
      <c r="X12" s="77">
        <v>7</v>
      </c>
      <c r="Y12" s="692" t="s">
        <v>1823</v>
      </c>
      <c r="Z12" s="77" t="s">
        <v>1824</v>
      </c>
      <c r="AA12" s="77" t="s">
        <v>1501</v>
      </c>
      <c r="AB12" s="16"/>
      <c r="AC12" s="77">
        <v>7</v>
      </c>
      <c r="AD12" s="77" t="s">
        <v>1640</v>
      </c>
      <c r="AE12" s="77" t="s">
        <v>1641</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1846</v>
      </c>
      <c r="P13" s="77" t="s">
        <v>1847</v>
      </c>
      <c r="Q13" s="77" t="s">
        <v>1501</v>
      </c>
      <c r="R13" s="16"/>
      <c r="S13" s="16"/>
      <c r="T13" s="16"/>
      <c r="U13" s="16"/>
      <c r="V13" s="16"/>
      <c r="W13" s="16"/>
      <c r="X13" s="77">
        <v>8</v>
      </c>
      <c r="Y13" s="692" t="s">
        <v>1846</v>
      </c>
      <c r="Z13" s="77" t="s">
        <v>1847</v>
      </c>
      <c r="AA13" s="77" t="s">
        <v>1501</v>
      </c>
      <c r="AB13" s="16"/>
      <c r="AC13" s="77">
        <v>8</v>
      </c>
      <c r="AD13" s="77" t="s">
        <v>1660</v>
      </c>
      <c r="AE13" s="77" t="s">
        <v>1661</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1869</v>
      </c>
      <c r="P14" s="77" t="s">
        <v>1870</v>
      </c>
      <c r="Q14" s="77" t="s">
        <v>1501</v>
      </c>
      <c r="R14" s="16"/>
      <c r="S14" s="16"/>
      <c r="T14" s="16"/>
      <c r="U14" s="16"/>
      <c r="V14" s="16"/>
      <c r="W14" s="16"/>
      <c r="X14" s="77">
        <v>9</v>
      </c>
      <c r="Y14" s="692" t="s">
        <v>1869</v>
      </c>
      <c r="Z14" s="77" t="s">
        <v>1870</v>
      </c>
      <c r="AA14" s="77" t="s">
        <v>1501</v>
      </c>
      <c r="AB14" s="16"/>
      <c r="AC14" s="77">
        <v>9</v>
      </c>
      <c r="AD14" s="77" t="s">
        <v>1652</v>
      </c>
      <c r="AE14" s="77" t="s">
        <v>1653</v>
      </c>
      <c r="AF14" s="77" t="s">
        <v>1501</v>
      </c>
    </row>
    <row r="15" spans="1:32" ht="12">
      <c r="A15" s="16"/>
      <c r="B15" s="16"/>
      <c r="C15" s="16"/>
      <c r="D15" s="16"/>
      <c r="E15" s="16"/>
      <c r="F15" s="16"/>
      <c r="G15" s="16"/>
      <c r="H15" s="16"/>
      <c r="I15" s="16"/>
      <c r="J15" s="16"/>
      <c r="K15" s="1044"/>
      <c r="L15" s="1044"/>
      <c r="M15" s="1044"/>
      <c r="N15" s="988">
        <v>10</v>
      </c>
      <c r="O15" s="77" t="s">
        <v>1892</v>
      </c>
      <c r="P15" s="77" t="s">
        <v>1893</v>
      </c>
      <c r="Q15" s="77" t="s">
        <v>1501</v>
      </c>
      <c r="R15" s="16"/>
      <c r="S15" s="16"/>
      <c r="T15" s="16"/>
      <c r="U15" s="16"/>
      <c r="V15" s="16"/>
      <c r="W15" s="16"/>
      <c r="X15" s="77">
        <v>10</v>
      </c>
      <c r="Y15" s="692" t="s">
        <v>1892</v>
      </c>
      <c r="Z15" s="77" t="s">
        <v>1893</v>
      </c>
      <c r="AA15" s="77" t="s">
        <v>1501</v>
      </c>
      <c r="AB15" s="16"/>
      <c r="AC15" s="77">
        <v>10</v>
      </c>
      <c r="AD15" s="77" t="s">
        <v>2463</v>
      </c>
      <c r="AE15" s="77" t="s">
        <v>2464</v>
      </c>
      <c r="AF15" s="77" t="s">
        <v>1501</v>
      </c>
    </row>
    <row r="16" spans="1:32" ht="12">
      <c r="A16" s="16"/>
      <c r="B16" s="16"/>
      <c r="C16" s="16"/>
      <c r="D16" s="16"/>
      <c r="E16" s="16"/>
      <c r="F16" s="16"/>
      <c r="G16" s="16"/>
      <c r="H16" s="16"/>
      <c r="I16" s="16"/>
      <c r="J16" s="16"/>
      <c r="K16" s="1044"/>
      <c r="L16" s="1044"/>
      <c r="M16" s="1044"/>
      <c r="N16" s="988">
        <v>11</v>
      </c>
      <c r="O16" s="77" t="s">
        <v>1915</v>
      </c>
      <c r="P16" s="77" t="s">
        <v>1916</v>
      </c>
      <c r="Q16" s="77" t="s">
        <v>1501</v>
      </c>
      <c r="R16" s="16"/>
      <c r="S16" s="16"/>
      <c r="T16" s="16"/>
      <c r="U16" s="16"/>
      <c r="V16" s="16"/>
      <c r="W16" s="16"/>
      <c r="X16" s="77">
        <v>11</v>
      </c>
      <c r="Y16" s="692" t="s">
        <v>1915</v>
      </c>
      <c r="Z16" s="77" t="s">
        <v>1916</v>
      </c>
      <c r="AA16" s="77" t="s">
        <v>1501</v>
      </c>
      <c r="AB16" s="16"/>
      <c r="AC16" s="77">
        <v>11</v>
      </c>
      <c r="AD16" s="77" t="s">
        <v>2347</v>
      </c>
      <c r="AE16" s="77" t="s">
        <v>2348</v>
      </c>
      <c r="AF16" s="77" t="s">
        <v>1501</v>
      </c>
    </row>
    <row r="17" spans="1:32" ht="12">
      <c r="A17" s="16"/>
      <c r="B17" s="16"/>
      <c r="C17" s="16"/>
      <c r="D17" s="16"/>
      <c r="E17" s="16"/>
      <c r="F17" s="16"/>
      <c r="G17" s="16"/>
      <c r="H17" s="16"/>
      <c r="I17" s="16"/>
      <c r="J17" s="16"/>
      <c r="K17" s="1044"/>
      <c r="L17" s="1044"/>
      <c r="M17" s="1044"/>
      <c r="N17" s="988">
        <v>12</v>
      </c>
      <c r="O17" s="77" t="s">
        <v>1938</v>
      </c>
      <c r="P17" s="77" t="s">
        <v>1939</v>
      </c>
      <c r="Q17" s="77" t="s">
        <v>1501</v>
      </c>
      <c r="R17" s="16"/>
      <c r="S17" s="16"/>
      <c r="T17" s="16"/>
      <c r="U17" s="16"/>
      <c r="V17" s="16"/>
      <c r="W17" s="16"/>
      <c r="X17" s="77">
        <v>12</v>
      </c>
      <c r="Y17" s="692" t="s">
        <v>1938</v>
      </c>
      <c r="Z17" s="77" t="s">
        <v>1939</v>
      </c>
      <c r="AA17" s="77" t="s">
        <v>1501</v>
      </c>
      <c r="AB17" s="16"/>
      <c r="AC17" s="77">
        <v>12</v>
      </c>
      <c r="AD17" s="77" t="s">
        <v>2395</v>
      </c>
      <c r="AE17" s="77" t="s">
        <v>2396</v>
      </c>
      <c r="AF17" s="77" t="s">
        <v>1501</v>
      </c>
    </row>
    <row r="18" spans="1:32" ht="12">
      <c r="A18" s="16"/>
      <c r="B18" s="16"/>
      <c r="C18" s="16"/>
      <c r="D18" s="16"/>
      <c r="E18" s="16"/>
      <c r="F18" s="16"/>
      <c r="G18" s="16"/>
      <c r="H18" s="16"/>
      <c r="I18" s="16"/>
      <c r="J18" s="16"/>
      <c r="K18" s="1044"/>
      <c r="L18" s="1044"/>
      <c r="M18" s="1044"/>
      <c r="N18" s="988">
        <v>13</v>
      </c>
      <c r="O18" s="77" t="s">
        <v>1961</v>
      </c>
      <c r="P18" s="77" t="s">
        <v>1962</v>
      </c>
      <c r="Q18" s="77" t="s">
        <v>1501</v>
      </c>
      <c r="R18" s="16"/>
      <c r="S18" s="16"/>
      <c r="T18" s="16"/>
      <c r="U18" s="16"/>
      <c r="V18" s="16"/>
      <c r="W18" s="16"/>
      <c r="X18" s="77">
        <v>13</v>
      </c>
      <c r="Y18" s="692" t="s">
        <v>1961</v>
      </c>
      <c r="Z18" s="77" t="s">
        <v>1962</v>
      </c>
      <c r="AA18" s="77" t="s">
        <v>1501</v>
      </c>
      <c r="AB18" s="16"/>
      <c r="AC18" s="77">
        <v>13</v>
      </c>
      <c r="AD18" s="77" t="s">
        <v>2499</v>
      </c>
      <c r="AE18" s="77" t="s">
        <v>2500</v>
      </c>
      <c r="AF18" s="77" t="s">
        <v>1501</v>
      </c>
    </row>
    <row r="19" spans="1:32" ht="12">
      <c r="A19" s="16"/>
      <c r="B19" s="16"/>
      <c r="C19" s="16"/>
      <c r="D19" s="16"/>
      <c r="E19" s="16"/>
      <c r="F19" s="16"/>
      <c r="G19" s="16"/>
      <c r="H19" s="16"/>
      <c r="I19" s="16"/>
      <c r="J19" s="16"/>
      <c r="K19" s="1044"/>
      <c r="L19" s="1044"/>
      <c r="M19" s="1044"/>
      <c r="N19" s="988">
        <v>14</v>
      </c>
      <c r="O19" s="77" t="s">
        <v>1984</v>
      </c>
      <c r="P19" s="77" t="s">
        <v>1985</v>
      </c>
      <c r="Q19" s="77" t="s">
        <v>1501</v>
      </c>
      <c r="R19" s="16"/>
      <c r="S19" s="16"/>
      <c r="T19" s="16"/>
      <c r="U19" s="16"/>
      <c r="V19" s="16"/>
      <c r="W19" s="16"/>
      <c r="X19" s="77">
        <v>14</v>
      </c>
      <c r="Y19" s="692" t="s">
        <v>1984</v>
      </c>
      <c r="Z19" s="77" t="s">
        <v>1985</v>
      </c>
      <c r="AA19" s="77" t="s">
        <v>1501</v>
      </c>
      <c r="AB19" s="16"/>
      <c r="AC19" s="77">
        <v>14</v>
      </c>
      <c r="AD19" s="77" t="s">
        <v>2403</v>
      </c>
      <c r="AE19" s="77" t="s">
        <v>2404</v>
      </c>
      <c r="AF19" s="77" t="s">
        <v>1501</v>
      </c>
    </row>
    <row r="20" spans="1:32" ht="12">
      <c r="A20" s="16"/>
      <c r="B20" s="16"/>
      <c r="C20" s="16"/>
      <c r="D20" s="16"/>
      <c r="E20" s="16"/>
      <c r="F20" s="16"/>
      <c r="G20" s="16"/>
      <c r="H20" s="16"/>
      <c r="I20" s="16"/>
      <c r="J20" s="16"/>
      <c r="K20" s="1044"/>
      <c r="L20" s="1044"/>
      <c r="M20" s="1044"/>
      <c r="N20" s="988">
        <v>15</v>
      </c>
      <c r="O20" s="77" t="s">
        <v>2007</v>
      </c>
      <c r="P20" s="77" t="s">
        <v>2008</v>
      </c>
      <c r="Q20" s="77" t="s">
        <v>1501</v>
      </c>
      <c r="R20" s="16"/>
      <c r="S20" s="16"/>
      <c r="T20" s="16"/>
      <c r="U20" s="16"/>
      <c r="V20" s="16"/>
      <c r="W20" s="16"/>
      <c r="X20" s="77">
        <v>15</v>
      </c>
      <c r="Y20" s="692" t="s">
        <v>2007</v>
      </c>
      <c r="Z20" s="77" t="s">
        <v>2008</v>
      </c>
      <c r="AA20" s="77" t="s">
        <v>1501</v>
      </c>
      <c r="AB20" s="16"/>
      <c r="AC20" s="77">
        <v>15</v>
      </c>
      <c r="AD20" s="77" t="s">
        <v>2359</v>
      </c>
      <c r="AE20" s="77" t="s">
        <v>2360</v>
      </c>
      <c r="AF20" s="77" t="s">
        <v>1501</v>
      </c>
    </row>
    <row r="21" spans="1:32" ht="12">
      <c r="A21" s="16"/>
      <c r="B21" s="16"/>
      <c r="C21" s="16"/>
      <c r="D21" s="16"/>
      <c r="E21" s="16"/>
      <c r="F21" s="16"/>
      <c r="G21" s="16"/>
      <c r="H21" s="16"/>
      <c r="I21" s="16"/>
      <c r="J21" s="16"/>
      <c r="K21" s="1044"/>
      <c r="L21" s="1044"/>
      <c r="M21" s="1044"/>
      <c r="N21" s="988">
        <v>16</v>
      </c>
      <c r="O21" s="77" t="s">
        <v>2030</v>
      </c>
      <c r="P21" s="77" t="s">
        <v>2031</v>
      </c>
      <c r="Q21" s="77" t="s">
        <v>1501</v>
      </c>
      <c r="R21" s="16"/>
      <c r="S21" s="16"/>
      <c r="T21" s="16"/>
      <c r="U21" s="16"/>
      <c r="V21" s="16"/>
      <c r="W21" s="16"/>
      <c r="X21" s="77">
        <v>16</v>
      </c>
      <c r="Y21" s="692" t="s">
        <v>2030</v>
      </c>
      <c r="Z21" s="77" t="s">
        <v>2031</v>
      </c>
      <c r="AA21" s="77" t="s">
        <v>1501</v>
      </c>
      <c r="AB21" s="16"/>
      <c r="AC21" s="77">
        <v>16</v>
      </c>
      <c r="AD21" s="77" t="s">
        <v>1664</v>
      </c>
      <c r="AE21" s="77" t="s">
        <v>1665</v>
      </c>
      <c r="AF21" s="77" t="s">
        <v>1501</v>
      </c>
    </row>
    <row r="22" spans="1:32" ht="12">
      <c r="A22" s="16"/>
      <c r="B22" s="16"/>
      <c r="C22" s="16"/>
      <c r="D22" s="16"/>
      <c r="E22" s="16"/>
      <c r="F22" s="16"/>
      <c r="G22" s="16"/>
      <c r="H22" s="16"/>
      <c r="I22" s="16"/>
      <c r="J22" s="16"/>
      <c r="K22" s="1044"/>
      <c r="L22" s="1044"/>
      <c r="M22" s="1044"/>
      <c r="N22" s="988">
        <v>17</v>
      </c>
      <c r="O22" s="77" t="s">
        <v>2053</v>
      </c>
      <c r="P22" s="77" t="s">
        <v>2054</v>
      </c>
      <c r="Q22" s="77" t="s">
        <v>1501</v>
      </c>
      <c r="R22" s="16"/>
      <c r="S22" s="16"/>
      <c r="T22" s="16"/>
      <c r="U22" s="16"/>
      <c r="V22" s="16"/>
      <c r="W22" s="16"/>
      <c r="X22" s="77">
        <v>17</v>
      </c>
      <c r="Y22" s="692" t="s">
        <v>2053</v>
      </c>
      <c r="Z22" s="77" t="s">
        <v>2054</v>
      </c>
      <c r="AA22" s="77" t="s">
        <v>1501</v>
      </c>
      <c r="AB22" s="16"/>
      <c r="AC22" s="77">
        <v>17</v>
      </c>
      <c r="AD22" s="77" t="s">
        <v>1680</v>
      </c>
      <c r="AE22" s="77" t="s">
        <v>1681</v>
      </c>
      <c r="AF22" s="77" t="s">
        <v>1501</v>
      </c>
    </row>
    <row r="23" spans="1:32" ht="12">
      <c r="A23" s="16"/>
      <c r="B23" s="16"/>
      <c r="C23" s="16"/>
      <c r="D23" s="16"/>
      <c r="E23" s="16"/>
      <c r="F23" s="16"/>
      <c r="G23" s="16"/>
      <c r="H23" s="16"/>
      <c r="I23" s="16"/>
      <c r="J23" s="16"/>
      <c r="K23" s="1044"/>
      <c r="L23" s="1044"/>
      <c r="M23" s="1044"/>
      <c r="N23" s="988">
        <v>18</v>
      </c>
      <c r="O23" s="77" t="s">
        <v>2076</v>
      </c>
      <c r="P23" s="77" t="s">
        <v>2077</v>
      </c>
      <c r="Q23" s="77" t="s">
        <v>1501</v>
      </c>
      <c r="R23" s="16"/>
      <c r="S23" s="16"/>
      <c r="T23" s="16"/>
      <c r="U23" s="16"/>
      <c r="V23" s="16"/>
      <c r="W23" s="16"/>
      <c r="X23" s="77">
        <v>18</v>
      </c>
      <c r="Y23" s="692" t="s">
        <v>2076</v>
      </c>
      <c r="Z23" s="77" t="s">
        <v>2077</v>
      </c>
      <c r="AA23" s="77" t="s">
        <v>1501</v>
      </c>
      <c r="AB23" s="16"/>
      <c r="AC23" s="77">
        <v>18</v>
      </c>
      <c r="AD23" s="77" t="s">
        <v>2487</v>
      </c>
      <c r="AE23" s="77" t="s">
        <v>2488</v>
      </c>
      <c r="AF23" s="77" t="s">
        <v>1501</v>
      </c>
    </row>
    <row r="24" spans="1:32" ht="12">
      <c r="A24" s="16"/>
      <c r="B24" s="16"/>
      <c r="C24" s="16"/>
      <c r="D24" s="16"/>
      <c r="E24" s="16"/>
      <c r="F24" s="16"/>
      <c r="G24" s="16"/>
      <c r="H24" s="16"/>
      <c r="I24" s="16"/>
      <c r="J24" s="16"/>
      <c r="K24" s="1044"/>
      <c r="L24" s="1044"/>
      <c r="M24" s="1044"/>
      <c r="N24" s="988">
        <v>19</v>
      </c>
      <c r="O24" s="77" t="s">
        <v>2099</v>
      </c>
      <c r="P24" s="77" t="s">
        <v>2100</v>
      </c>
      <c r="Q24" s="77" t="s">
        <v>1501</v>
      </c>
      <c r="R24" s="16"/>
      <c r="S24" s="16"/>
      <c r="T24" s="16"/>
      <c r="U24" s="16"/>
      <c r="V24" s="16"/>
      <c r="W24" s="16"/>
      <c r="X24" s="77">
        <v>19</v>
      </c>
      <c r="Y24" s="692" t="s">
        <v>2099</v>
      </c>
      <c r="Z24" s="77" t="s">
        <v>2100</v>
      </c>
      <c r="AA24" s="77" t="s">
        <v>1501</v>
      </c>
      <c r="AB24" s="16"/>
      <c r="AC24" s="77">
        <v>19</v>
      </c>
      <c r="AD24" s="77" t="s">
        <v>2439</v>
      </c>
      <c r="AE24" s="77" t="s">
        <v>2440</v>
      </c>
      <c r="AF24" s="77" t="s">
        <v>1501</v>
      </c>
    </row>
    <row r="25" spans="1:32" ht="12">
      <c r="A25" s="16"/>
      <c r="B25" s="16"/>
      <c r="C25" s="16"/>
      <c r="D25" s="16"/>
      <c r="E25" s="16"/>
      <c r="F25" s="16"/>
      <c r="G25" s="16"/>
      <c r="H25" s="16"/>
      <c r="I25" s="16"/>
      <c r="J25" s="16"/>
      <c r="K25" s="1044"/>
      <c r="L25" s="1044"/>
      <c r="M25" s="1044"/>
      <c r="N25" s="988">
        <v>20</v>
      </c>
      <c r="O25" s="77" t="s">
        <v>2122</v>
      </c>
      <c r="P25" s="77" t="s">
        <v>2123</v>
      </c>
      <c r="Q25" s="77" t="s">
        <v>1501</v>
      </c>
      <c r="R25" s="16"/>
      <c r="S25" s="16"/>
      <c r="T25" s="16"/>
      <c r="U25" s="16"/>
      <c r="V25" s="16"/>
      <c r="W25" s="16"/>
      <c r="X25" s="77">
        <v>20</v>
      </c>
      <c r="Y25" s="692" t="s">
        <v>2122</v>
      </c>
      <c r="Z25" s="77" t="s">
        <v>2123</v>
      </c>
      <c r="AA25" s="77" t="s">
        <v>1501</v>
      </c>
      <c r="AB25" s="16"/>
      <c r="AC25" s="77">
        <v>20</v>
      </c>
      <c r="AD25" s="77" t="s">
        <v>1668</v>
      </c>
      <c r="AE25" s="77" t="s">
        <v>1669</v>
      </c>
      <c r="AF25" s="77" t="s">
        <v>1501</v>
      </c>
    </row>
    <row r="26" spans="1:32" ht="12">
      <c r="A26" s="16"/>
      <c r="B26" s="16"/>
      <c r="C26" s="16"/>
      <c r="D26" s="16"/>
      <c r="E26" s="16"/>
      <c r="F26" s="16"/>
      <c r="G26" s="16"/>
      <c r="H26" s="16"/>
      <c r="I26" s="16"/>
      <c r="J26" s="16"/>
      <c r="K26" s="1044"/>
      <c r="L26" s="1044"/>
      <c r="M26" s="1044"/>
      <c r="N26" s="988">
        <v>21</v>
      </c>
      <c r="O26" s="77" t="s">
        <v>2145</v>
      </c>
      <c r="P26" s="77" t="s">
        <v>2146</v>
      </c>
      <c r="Q26" s="77" t="s">
        <v>1501</v>
      </c>
      <c r="R26" s="16"/>
      <c r="S26" s="16"/>
      <c r="T26" s="16"/>
      <c r="U26" s="16"/>
      <c r="V26" s="16"/>
      <c r="W26" s="16"/>
      <c r="X26" s="77">
        <v>21</v>
      </c>
      <c r="Y26" s="692" t="s">
        <v>2145</v>
      </c>
      <c r="Z26" s="77" t="s">
        <v>2146</v>
      </c>
      <c r="AA26" s="77" t="s">
        <v>1501</v>
      </c>
      <c r="AB26" s="16"/>
      <c r="AC26" s="77">
        <v>21</v>
      </c>
      <c r="AD26" s="77" t="s">
        <v>2387</v>
      </c>
      <c r="AE26" s="77" t="s">
        <v>2388</v>
      </c>
      <c r="AF26" s="77" t="s">
        <v>1501</v>
      </c>
    </row>
    <row r="27" spans="1:32" ht="12">
      <c r="A27" s="16"/>
      <c r="B27" s="16"/>
      <c r="C27" s="16"/>
      <c r="D27" s="16"/>
      <c r="E27" s="16"/>
      <c r="F27" s="16"/>
      <c r="G27" s="16"/>
      <c r="H27" s="16"/>
      <c r="I27" s="16"/>
      <c r="J27" s="16"/>
      <c r="K27" s="1044"/>
      <c r="L27" s="1044"/>
      <c r="M27" s="1044"/>
      <c r="N27" s="988">
        <v>22</v>
      </c>
      <c r="O27" s="77" t="s">
        <v>2168</v>
      </c>
      <c r="P27" s="77" t="s">
        <v>2169</v>
      </c>
      <c r="Q27" s="77" t="s">
        <v>1501</v>
      </c>
      <c r="R27" s="16"/>
      <c r="S27" s="16"/>
      <c r="T27" s="16"/>
      <c r="U27" s="16"/>
      <c r="V27" s="16"/>
      <c r="W27" s="16"/>
      <c r="X27" s="77">
        <v>22</v>
      </c>
      <c r="Y27" s="692" t="s">
        <v>2168</v>
      </c>
      <c r="Z27" s="77" t="s">
        <v>2169</v>
      </c>
      <c r="AA27" s="77" t="s">
        <v>1501</v>
      </c>
      <c r="AB27" s="16"/>
      <c r="AC27" s="77">
        <v>22</v>
      </c>
      <c r="AD27" s="77" t="s">
        <v>2399</v>
      </c>
      <c r="AE27" s="77" t="s">
        <v>2400</v>
      </c>
      <c r="AF27" s="77" t="s">
        <v>1501</v>
      </c>
    </row>
    <row r="28" spans="1:32" ht="12">
      <c r="A28" s="16"/>
      <c r="B28" s="16"/>
      <c r="C28" s="16"/>
      <c r="D28" s="16"/>
      <c r="E28" s="16"/>
      <c r="F28" s="16"/>
      <c r="G28" s="16"/>
      <c r="H28" s="16"/>
      <c r="I28" s="16"/>
      <c r="J28" s="16"/>
      <c r="K28" s="1044"/>
      <c r="L28" s="1044"/>
      <c r="M28" s="1044"/>
      <c r="N28" s="988">
        <v>23</v>
      </c>
      <c r="O28" s="77" t="s">
        <v>2191</v>
      </c>
      <c r="P28" s="77" t="s">
        <v>2192</v>
      </c>
      <c r="Q28" s="77" t="s">
        <v>1501</v>
      </c>
      <c r="R28" s="16"/>
      <c r="S28" s="16"/>
      <c r="T28" s="16"/>
      <c r="U28" s="16"/>
      <c r="V28" s="16"/>
      <c r="W28" s="16"/>
      <c r="X28" s="77">
        <v>23</v>
      </c>
      <c r="Y28" s="692" t="s">
        <v>2191</v>
      </c>
      <c r="Z28" s="77" t="s">
        <v>2192</v>
      </c>
      <c r="AA28" s="77" t="s">
        <v>1501</v>
      </c>
      <c r="AB28" s="16"/>
      <c r="AC28" s="77">
        <v>23</v>
      </c>
      <c r="AD28" s="77" t="s">
        <v>2355</v>
      </c>
      <c r="AE28" s="77" t="s">
        <v>2356</v>
      </c>
      <c r="AF28" s="77" t="s">
        <v>1501</v>
      </c>
    </row>
    <row r="29" spans="1:32" ht="12">
      <c r="A29" s="16"/>
      <c r="B29" s="16"/>
      <c r="C29" s="16"/>
      <c r="D29" s="16"/>
      <c r="E29" s="16"/>
      <c r="F29" s="16"/>
      <c r="G29" s="16"/>
      <c r="H29" s="16"/>
      <c r="I29" s="16"/>
      <c r="J29" s="16"/>
      <c r="K29" s="1044"/>
      <c r="L29" s="1044"/>
      <c r="M29" s="1044"/>
      <c r="N29" s="988">
        <v>24</v>
      </c>
      <c r="O29" s="77" t="s">
        <v>1578</v>
      </c>
      <c r="P29" s="77" t="s">
        <v>1579</v>
      </c>
      <c r="Q29" s="77" t="s">
        <v>1501</v>
      </c>
      <c r="R29" s="16"/>
      <c r="S29" s="16"/>
      <c r="T29" s="16"/>
      <c r="U29" s="16"/>
      <c r="V29" s="16"/>
      <c r="W29" s="16"/>
      <c r="X29" s="77">
        <v>24</v>
      </c>
      <c r="Y29" s="692" t="s">
        <v>1578</v>
      </c>
      <c r="Z29" s="77" t="s">
        <v>1579</v>
      </c>
      <c r="AA29" s="77" t="s">
        <v>1501</v>
      </c>
      <c r="AB29" s="16"/>
      <c r="AC29" s="77">
        <v>24</v>
      </c>
      <c r="AD29" s="77" t="s">
        <v>1656</v>
      </c>
      <c r="AE29" s="77" t="s">
        <v>1657</v>
      </c>
      <c r="AF29" s="77" t="s">
        <v>1501</v>
      </c>
    </row>
    <row r="30" spans="1:32" ht="12">
      <c r="A30" s="16"/>
      <c r="B30" s="16"/>
      <c r="C30" s="16"/>
      <c r="D30" s="16"/>
      <c r="E30" s="16"/>
      <c r="F30" s="16"/>
      <c r="G30" s="16"/>
      <c r="H30" s="16"/>
      <c r="I30" s="16"/>
      <c r="J30" s="16"/>
      <c r="K30" s="1044"/>
      <c r="L30" s="1044"/>
      <c r="M30" s="1044"/>
      <c r="N30" s="988">
        <v>25</v>
      </c>
      <c r="O30" s="77" t="s">
        <v>2233</v>
      </c>
      <c r="P30" s="77" t="s">
        <v>2234</v>
      </c>
      <c r="Q30" s="77" t="s">
        <v>1501</v>
      </c>
      <c r="R30" s="16"/>
      <c r="S30" s="16"/>
      <c r="T30" s="16"/>
      <c r="U30" s="16"/>
      <c r="V30" s="16"/>
      <c r="W30" s="16"/>
      <c r="X30" s="77">
        <v>25</v>
      </c>
      <c r="Y30" s="692" t="s">
        <v>2233</v>
      </c>
      <c r="Z30" s="77" t="s">
        <v>2234</v>
      </c>
      <c r="AA30" s="77" t="s">
        <v>1501</v>
      </c>
      <c r="AB30" s="16"/>
      <c r="AC30" s="77">
        <v>25</v>
      </c>
      <c r="AD30" s="77" t="s">
        <v>2459</v>
      </c>
      <c r="AE30" s="77" t="s">
        <v>2460</v>
      </c>
      <c r="AF30" s="77" t="s">
        <v>1501</v>
      </c>
    </row>
    <row r="31" spans="1:32" ht="12">
      <c r="A31" s="16"/>
      <c r="B31" s="16"/>
      <c r="C31" s="16"/>
      <c r="D31" s="16"/>
      <c r="E31" s="16"/>
      <c r="F31" s="16"/>
      <c r="G31" s="16"/>
      <c r="H31" s="16"/>
      <c r="I31" s="16"/>
      <c r="J31" s="16"/>
      <c r="K31" s="1044"/>
      <c r="L31" s="1044"/>
      <c r="M31" s="1044"/>
      <c r="N31" s="988">
        <v>26</v>
      </c>
      <c r="O31" s="77" t="s">
        <v>2256</v>
      </c>
      <c r="P31" s="77" t="s">
        <v>2257</v>
      </c>
      <c r="Q31" s="77" t="s">
        <v>1501</v>
      </c>
      <c r="R31" s="16"/>
      <c r="S31" s="16"/>
      <c r="T31" s="16"/>
      <c r="U31" s="16"/>
      <c r="V31" s="16"/>
      <c r="W31" s="16"/>
      <c r="X31" s="77">
        <v>26</v>
      </c>
      <c r="Y31" s="692" t="s">
        <v>2256</v>
      </c>
      <c r="Z31" s="77" t="s">
        <v>2257</v>
      </c>
      <c r="AA31" s="77" t="s">
        <v>1501</v>
      </c>
      <c r="AB31" s="16"/>
      <c r="AC31" s="77">
        <v>26</v>
      </c>
      <c r="AD31" s="77" t="s">
        <v>2351</v>
      </c>
      <c r="AE31" s="77" t="s">
        <v>2352</v>
      </c>
      <c r="AF31" s="77" t="s">
        <v>1501</v>
      </c>
    </row>
    <row r="32" spans="1:32" ht="12">
      <c r="A32" s="16"/>
      <c r="B32" s="16"/>
      <c r="C32" s="16"/>
      <c r="D32" s="16"/>
      <c r="E32" s="16"/>
      <c r="F32" s="16"/>
      <c r="G32" s="16"/>
      <c r="H32" s="16"/>
      <c r="I32" s="16"/>
      <c r="J32" s="16"/>
      <c r="K32" s="1044"/>
      <c r="L32" s="1044"/>
      <c r="M32" s="1044"/>
      <c r="N32" s="988">
        <v>27</v>
      </c>
      <c r="O32" s="77" t="s">
        <v>2279</v>
      </c>
      <c r="P32" s="77" t="s">
        <v>2280</v>
      </c>
      <c r="Q32" s="77" t="s">
        <v>1501</v>
      </c>
      <c r="R32" s="16"/>
      <c r="S32" s="16"/>
      <c r="T32" s="16"/>
      <c r="U32" s="16"/>
      <c r="V32" s="16"/>
      <c r="W32" s="16"/>
      <c r="X32" s="77">
        <v>27</v>
      </c>
      <c r="Y32" s="692" t="s">
        <v>2279</v>
      </c>
      <c r="Z32" s="77" t="s">
        <v>2280</v>
      </c>
      <c r="AA32" s="77" t="s">
        <v>1501</v>
      </c>
      <c r="AB32" s="16"/>
      <c r="AC32" s="77">
        <v>27</v>
      </c>
      <c r="AD32" s="77" t="s">
        <v>1672</v>
      </c>
      <c r="AE32" s="77" t="s">
        <v>1673</v>
      </c>
      <c r="AF32" s="77" t="s">
        <v>1501</v>
      </c>
    </row>
    <row r="33" spans="1:32" ht="12">
      <c r="A33" s="16"/>
      <c r="B33" s="16"/>
      <c r="C33" s="16"/>
      <c r="D33" s="16"/>
      <c r="E33" s="16"/>
      <c r="F33" s="16"/>
      <c r="G33" s="16"/>
      <c r="H33" s="16"/>
      <c r="I33" s="16"/>
      <c r="J33" s="16"/>
      <c r="K33" s="1044"/>
      <c r="L33" s="1044"/>
      <c r="M33" s="1044"/>
      <c r="N33" s="988">
        <v>28</v>
      </c>
      <c r="O33" s="77" t="s">
        <v>2302</v>
      </c>
      <c r="P33" s="77" t="s">
        <v>2303</v>
      </c>
      <c r="Q33" s="77" t="s">
        <v>1501</v>
      </c>
      <c r="R33" s="16"/>
      <c r="S33" s="16"/>
      <c r="T33" s="16"/>
      <c r="U33" s="16"/>
      <c r="V33" s="16"/>
      <c r="W33" s="16"/>
      <c r="X33" s="77">
        <v>28</v>
      </c>
      <c r="Y33" s="692" t="s">
        <v>2302</v>
      </c>
      <c r="Z33" s="77" t="s">
        <v>2303</v>
      </c>
      <c r="AA33" s="77" t="s">
        <v>1501</v>
      </c>
      <c r="AB33" s="16"/>
      <c r="AC33" s="77">
        <v>28</v>
      </c>
      <c r="AD33" s="77" t="s">
        <v>2407</v>
      </c>
      <c r="AE33" s="77" t="s">
        <v>2408</v>
      </c>
      <c r="AF33" s="77" t="s">
        <v>1501</v>
      </c>
    </row>
    <row r="34" spans="1:32" ht="12">
      <c r="A34" s="16"/>
      <c r="B34" s="16"/>
      <c r="C34" s="16"/>
      <c r="D34" s="16"/>
      <c r="E34" s="16"/>
      <c r="F34" s="16"/>
      <c r="G34" s="16"/>
      <c r="H34" s="16"/>
      <c r="I34" s="16"/>
      <c r="J34" s="16"/>
      <c r="K34" s="1044"/>
      <c r="L34" s="1044"/>
      <c r="M34" s="1044"/>
      <c r="N34" s="988">
        <v>29</v>
      </c>
      <c r="O34" s="77" t="s">
        <v>2325</v>
      </c>
      <c r="P34" s="77" t="s">
        <v>2326</v>
      </c>
      <c r="Q34" s="77" t="s">
        <v>1501</v>
      </c>
      <c r="R34" s="16"/>
      <c r="S34" s="16"/>
      <c r="T34" s="16"/>
      <c r="U34" s="16"/>
      <c r="V34" s="16"/>
      <c r="W34" s="16"/>
      <c r="X34" s="77">
        <v>29</v>
      </c>
      <c r="Y34" s="692" t="s">
        <v>2325</v>
      </c>
      <c r="Z34" s="77" t="s">
        <v>2326</v>
      </c>
      <c r="AA34" s="77" t="s">
        <v>1501</v>
      </c>
      <c r="AB34" s="16"/>
      <c r="AC34" s="77">
        <v>29</v>
      </c>
      <c r="AD34" s="77" t="s">
        <v>2455</v>
      </c>
      <c r="AE34" s="77" t="s">
        <v>2456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2479</v>
      </c>
      <c r="AE35" s="77" t="s">
        <v>2480</v>
      </c>
      <c r="AF35" s="77" t="s">
        <v>1501</v>
      </c>
    </row>
    <row r="36" spans="1:32" ht="12">
      <c r="A36" s="16"/>
      <c r="B36" s="16"/>
      <c r="C36" s="16"/>
      <c r="D36" s="16"/>
      <c r="E36" s="16"/>
      <c r="F36" s="16"/>
      <c r="G36" s="16"/>
      <c r="H36" s="16"/>
      <c r="I36" s="16"/>
      <c r="J36" s="16"/>
      <c r="K36" s="1044"/>
      <c r="L36" s="1044"/>
      <c r="M36" s="1044"/>
      <c r="N36" s="988">
        <v>31</v>
      </c>
      <c r="O36" s="77" t="s">
        <v>2504</v>
      </c>
      <c r="P36" s="77" t="s">
        <v>2505</v>
      </c>
      <c r="Q36" s="77" t="s">
        <v>1508</v>
      </c>
      <c r="R36" s="16"/>
      <c r="S36" s="16"/>
      <c r="T36" s="16"/>
      <c r="U36" s="16"/>
      <c r="V36" s="16"/>
      <c r="W36" s="16"/>
      <c r="X36" s="77">
        <v>31</v>
      </c>
      <c r="Y36" s="692">
        <v>0</v>
      </c>
      <c r="Z36" s="77">
        <v>0</v>
      </c>
      <c r="AA36" s="77">
        <v>0</v>
      </c>
      <c r="AB36" s="16"/>
      <c r="AC36" s="77">
        <v>31</v>
      </c>
      <c r="AD36" s="77" t="s">
        <v>2447</v>
      </c>
      <c r="AE36" s="77" t="s">
        <v>2448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2379</v>
      </c>
      <c r="AE37" s="77" t="s">
        <v>2380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2371</v>
      </c>
      <c r="AE38" s="77" t="s">
        <v>2372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2367</v>
      </c>
      <c r="AE40" s="77" t="s">
        <v>2368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2383</v>
      </c>
      <c r="AE41" s="77" t="s">
        <v>2384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2391</v>
      </c>
      <c r="AE42" s="77" t="s">
        <v>2392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2363</v>
      </c>
      <c r="AE43" s="77" t="s">
        <v>2364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2427</v>
      </c>
      <c r="AE44" s="77" t="s">
        <v>2428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2423</v>
      </c>
      <c r="AE45" s="77" t="s">
        <v>2424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2375</v>
      </c>
      <c r="AE46" s="77" t="s">
        <v>2376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2415</v>
      </c>
      <c r="AE47" s="77" t="s">
        <v>2416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1648</v>
      </c>
      <c r="AE48" s="77" t="s">
        <v>1649</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1800</v>
      </c>
      <c r="AE49" s="77" t="s">
        <v>1801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2483</v>
      </c>
      <c r="AE50" s="77" t="s">
        <v>2484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2467</v>
      </c>
      <c r="AE51" s="77" t="s">
        <v>2468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2491</v>
      </c>
      <c r="AE53" s="77" t="s">
        <v>2492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2475</v>
      </c>
      <c r="AE54" s="77" t="s">
        <v>2476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1676</v>
      </c>
      <c r="AE55" s="77" t="s">
        <v>1677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2435</v>
      </c>
      <c r="AE56" s="77" t="s">
        <v>2436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2443</v>
      </c>
      <c r="AE57" s="77" t="s">
        <v>2444</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2419</v>
      </c>
      <c r="AE58" s="77" t="s">
        <v>2420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2411</v>
      </c>
      <c r="AE59" s="77" t="s">
        <v>2412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1644</v>
      </c>
      <c r="AE60" s="77" t="s">
        <v>1645</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我孫子市</v>
      </c>
      <c r="K4" s="70" t="str">
        <f>HLOOKUP(K3,比較地域マスタ!$E$5:$L$6,2,0)</f>
        <v>12222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我孫子市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688.40660925697978</v>
      </c>
      <c r="BB5" s="29"/>
      <c r="BC5" s="17"/>
      <c r="BD5" s="1005">
        <f>SUM(BC6:BC8)</f>
        <v>394.60150136617051</v>
      </c>
      <c r="BE5" s="29"/>
      <c r="BF5" s="17"/>
      <c r="BG5" s="1005">
        <f>AK35</f>
        <v>116.86680885719402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682.87417819525945</v>
      </c>
      <c r="BA6" s="17"/>
      <c r="BB6" s="29"/>
      <c r="BC6" s="1005">
        <f>O32</f>
        <v>388.02611931498927</v>
      </c>
      <c r="BD6" s="17"/>
      <c r="BE6" s="29"/>
      <c r="BF6" s="1005">
        <f>AK36</f>
        <v>111.33673611081277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4.3130351872763653</v>
      </c>
      <c r="BA7" s="17"/>
      <c r="BB7" s="29"/>
      <c r="BC7" s="1005">
        <f>O33</f>
        <v>4.6223095024126293</v>
      </c>
      <c r="BD7" s="17"/>
      <c r="BE7" s="29"/>
      <c r="BF7" s="1005">
        <f t="shared" ref="BF7:BF8" si="0">AK37</f>
        <v>3.5602782330159313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1.2193958744439599</v>
      </c>
      <c r="BA8" s="17"/>
      <c r="BB8" s="29"/>
      <c r="BC8" s="1005">
        <f>O34</f>
        <v>1.95307254876859</v>
      </c>
      <c r="BD8" s="17"/>
      <c r="BE8" s="29"/>
      <c r="BF8" s="1005">
        <f t="shared" si="0"/>
        <v>1.969794513365317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1110.6254611554011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122.44194849511069</v>
      </c>
      <c r="BA9" s="1005">
        <f>AZ9</f>
        <v>122.44194849511069</v>
      </c>
      <c r="BB9" s="29"/>
      <c r="BC9" s="1005">
        <f>O35</f>
        <v>161.9690139640071</v>
      </c>
      <c r="BD9" s="1005">
        <f>BC9</f>
        <v>161.9690139640071</v>
      </c>
      <c r="BE9" s="29"/>
      <c r="BF9" s="1005">
        <f>AK39</f>
        <v>122.04540188429169</v>
      </c>
      <c r="BG9" s="1005">
        <f>AK39</f>
        <v>122.04540188429169</v>
      </c>
      <c r="BH9" s="29"/>
    </row>
    <row r="10" spans="1:62" ht="17.100000000000001" customHeight="1" thickBot="1">
      <c r="B10" s="323"/>
      <c r="C10" s="324"/>
      <c r="D10" s="326"/>
      <c r="E10" s="326"/>
      <c r="F10" s="326"/>
      <c r="G10" s="325"/>
      <c r="H10" s="325"/>
      <c r="I10" s="326"/>
      <c r="J10" s="327"/>
      <c r="K10" s="334"/>
      <c r="L10" s="246" t="s">
        <v>114</v>
      </c>
      <c r="M10" s="246"/>
      <c r="N10" s="563"/>
      <c r="O10" s="906">
        <f>SUM(O11:O13)</f>
        <v>688.40660925697978</v>
      </c>
      <c r="P10" s="453">
        <f t="shared" ref="P10:P22" si="1">O10/$O$9</f>
        <v>0.61983686970476937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134.8134327354048</v>
      </c>
      <c r="BA10" s="1005">
        <f>AZ10</f>
        <v>134.8134327354048</v>
      </c>
      <c r="BB10" s="29"/>
      <c r="BC10" s="1005">
        <f>O36</f>
        <v>190.91319872487</v>
      </c>
      <c r="BD10" s="1005">
        <f>BC10</f>
        <v>190.91319872487</v>
      </c>
      <c r="BE10" s="29"/>
      <c r="BF10" s="1005">
        <f>AK40</f>
        <v>157.74366720312656</v>
      </c>
      <c r="BG10" s="1005">
        <f>AK40</f>
        <v>157.74366720312656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682.87417819525945</v>
      </c>
      <c r="P11" s="454">
        <f t="shared" si="1"/>
        <v>0.61485550446939574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150.86470545790587</v>
      </c>
      <c r="BB11" s="29"/>
      <c r="BC11" s="1005"/>
      <c r="BD11" s="1005">
        <f>SUM(BC12:BC14)</f>
        <v>140.62247943368052</v>
      </c>
      <c r="BE11" s="29"/>
      <c r="BF11" s="17"/>
      <c r="BG11" s="1005">
        <f>AK41</f>
        <v>116.64211893160218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4.3130351872763653</v>
      </c>
      <c r="P12" s="454">
        <f t="shared" si="1"/>
        <v>3.8834290569833029E-3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143.09755974110729</v>
      </c>
      <c r="BA12" s="17"/>
      <c r="BB12" s="29"/>
      <c r="BC12" s="1005">
        <f>O38</f>
        <v>130.28283755417073</v>
      </c>
      <c r="BD12" s="17"/>
      <c r="BE12" s="29"/>
      <c r="BF12" s="1005">
        <f>AK42</f>
        <v>108.9322888775044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1.2193958744439599</v>
      </c>
      <c r="P13" s="454">
        <f t="shared" si="1"/>
        <v>1.0979361783903308E-3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7.7671457167985896</v>
      </c>
      <c r="BA13" s="17"/>
      <c r="BB13" s="29"/>
      <c r="BC13" s="1005">
        <f>O41</f>
        <v>10.3396418795098</v>
      </c>
      <c r="BD13" s="17"/>
      <c r="BE13" s="29"/>
      <c r="BF13" s="1005">
        <f>AK45</f>
        <v>7.7098300540977842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122.44194849511069</v>
      </c>
      <c r="P14" s="453">
        <f t="shared" si="1"/>
        <v>0.11024594048810335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134.8134327354048</v>
      </c>
      <c r="P15" s="453">
        <f t="shared" si="1"/>
        <v>0.12138514508316446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14.09876521</v>
      </c>
      <c r="BA15" s="1005">
        <f>AZ15</f>
        <v>14.09876521</v>
      </c>
      <c r="BB15" s="29"/>
      <c r="BC15" s="1005">
        <f>O43</f>
        <v>11.90890061184</v>
      </c>
      <c r="BD15" s="1005">
        <f>BC15</f>
        <v>11.90890061184</v>
      </c>
      <c r="BE15" s="29"/>
      <c r="BF15" s="1005">
        <f>AK47</f>
        <v>7.0228286890600007</v>
      </c>
      <c r="BG15" s="1005">
        <f>AK47</f>
        <v>7.0228286890600007</v>
      </c>
      <c r="BH15" s="29"/>
    </row>
    <row r="16" spans="1:62" ht="17.100000000000001" customHeight="1" thickBot="1">
      <c r="B16" s="323"/>
      <c r="C16" s="324"/>
      <c r="D16" s="326"/>
      <c r="E16" s="326"/>
      <c r="F16" s="326"/>
      <c r="G16" s="325"/>
      <c r="H16" s="325"/>
      <c r="I16" s="326"/>
      <c r="J16" s="327"/>
      <c r="K16" s="335"/>
      <c r="L16" s="246" t="s">
        <v>128</v>
      </c>
      <c r="M16" s="344"/>
      <c r="N16" s="345"/>
      <c r="O16" s="906">
        <f>SUM(O18:O21)</f>
        <v>150.86470545790587</v>
      </c>
      <c r="P16" s="453">
        <f t="shared" si="1"/>
        <v>0.13583760748736928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143.09755974110729</v>
      </c>
      <c r="P17" s="454">
        <f t="shared" si="1"/>
        <v>0.1288441195938734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109.49100151691459</v>
      </c>
      <c r="P18" s="454">
        <f t="shared" si="1"/>
        <v>9.8584991382251755E-2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33.606558224192703</v>
      </c>
      <c r="P19" s="454">
        <f t="shared" si="1"/>
        <v>3.025912821162165E-2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7.7671457167985896</v>
      </c>
      <c r="P20" s="454">
        <f t="shared" si="1"/>
        <v>6.9934878934958915E-3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14.09876521</v>
      </c>
      <c r="P22" s="612">
        <f t="shared" si="1"/>
        <v>1.2694437236593543E-2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348.99229695902915</v>
      </c>
      <c r="AZ22" s="1005">
        <f t="shared" si="3"/>
        <v>69.504405210565622</v>
      </c>
      <c r="BA22" s="1005">
        <f t="shared" si="3"/>
        <v>70.510177677828452</v>
      </c>
      <c r="BB22" s="1005">
        <f t="shared" si="3"/>
        <v>478.10596631435055</v>
      </c>
      <c r="BC22" s="1005">
        <f t="shared" si="3"/>
        <v>394.60150136617051</v>
      </c>
      <c r="BD22" s="1005">
        <f t="shared" si="3"/>
        <v>324.55520914695057</v>
      </c>
      <c r="BE22" s="1005">
        <f t="shared" si="3"/>
        <v>251.92705070300764</v>
      </c>
      <c r="BF22" s="1005">
        <f t="shared" si="3"/>
        <v>229.24543721890814</v>
      </c>
      <c r="BG22" s="1005">
        <f t="shared" si="3"/>
        <v>199.25586078193533</v>
      </c>
      <c r="BH22" s="1005">
        <f t="shared" si="3"/>
        <v>116.20026363675746</v>
      </c>
      <c r="BI22" s="1005">
        <f t="shared" si="3"/>
        <v>155.53667909736734</v>
      </c>
      <c r="BJ22" s="1005">
        <f t="shared" si="3"/>
        <v>131.4021012173344</v>
      </c>
      <c r="BK22" s="1005">
        <f t="shared" si="3"/>
        <v>146.2877208319415</v>
      </c>
      <c r="BL22" s="1005">
        <f t="shared" si="3"/>
        <v>116.86680885719402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126.4045889146239</v>
      </c>
      <c r="AZ23" s="1005">
        <f t="shared" ref="AZ23:BL23" si="4">Y39</f>
        <v>126.1774667328736</v>
      </c>
      <c r="BA23" s="1005">
        <f t="shared" si="4"/>
        <v>146.18286593710641</v>
      </c>
      <c r="BB23" s="1005">
        <f t="shared" si="4"/>
        <v>163.35976332084019</v>
      </c>
      <c r="BC23" s="1005">
        <f t="shared" si="4"/>
        <v>161.9690139640071</v>
      </c>
      <c r="BD23" s="1005">
        <f t="shared" si="4"/>
        <v>146.64537147822111</v>
      </c>
      <c r="BE23" s="1005">
        <f t="shared" si="4"/>
        <v>148.9864268528091</v>
      </c>
      <c r="BF23" s="1005">
        <f t="shared" si="4"/>
        <v>128.1319680669738</v>
      </c>
      <c r="BG23" s="1005">
        <f t="shared" si="4"/>
        <v>130.00465638267846</v>
      </c>
      <c r="BH23" s="1005">
        <f t="shared" si="4"/>
        <v>132.6381565741307</v>
      </c>
      <c r="BI23" s="1005">
        <f t="shared" si="4"/>
        <v>121.08064339286985</v>
      </c>
      <c r="BJ23" s="1005">
        <f t="shared" si="4"/>
        <v>112.0758332343808</v>
      </c>
      <c r="BK23" s="1005">
        <f t="shared" si="4"/>
        <v>123.57868613379631</v>
      </c>
      <c r="BL23" s="1005">
        <f t="shared" si="4"/>
        <v>122.04540188429169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150.07239648869299</v>
      </c>
      <c r="AZ24" s="1005">
        <f t="shared" ref="AZ24:BL24" si="5">Y40</f>
        <v>154.53782234468201</v>
      </c>
      <c r="BA24" s="1005">
        <f t="shared" si="5"/>
        <v>162.49766072889599</v>
      </c>
      <c r="BB24" s="1005">
        <f t="shared" si="5"/>
        <v>180.67947770904439</v>
      </c>
      <c r="BC24" s="1005">
        <f t="shared" si="5"/>
        <v>190.91319872487</v>
      </c>
      <c r="BD24" s="1005">
        <f t="shared" si="5"/>
        <v>158.33166956300749</v>
      </c>
      <c r="BE24" s="1005">
        <f t="shared" si="5"/>
        <v>148.41686471351329</v>
      </c>
      <c r="BF24" s="1005">
        <f t="shared" si="5"/>
        <v>156.94140126488691</v>
      </c>
      <c r="BG24" s="1005">
        <f t="shared" si="5"/>
        <v>175.65702199132841</v>
      </c>
      <c r="BH24" s="1005">
        <f t="shared" si="5"/>
        <v>148.57474921970669</v>
      </c>
      <c r="BI24" s="1005">
        <f t="shared" si="5"/>
        <v>142.63934807741433</v>
      </c>
      <c r="BJ24" s="1005">
        <f t="shared" si="5"/>
        <v>140.4037206886114</v>
      </c>
      <c r="BK24" s="1005">
        <f t="shared" si="5"/>
        <v>145.66117105261802</v>
      </c>
      <c r="BL24" s="1005">
        <f t="shared" si="5"/>
        <v>157.74366720312656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144.49641379450222</v>
      </c>
      <c r="AZ25" s="1005">
        <f t="shared" ref="AZ25:BL25" si="6">Y41</f>
        <v>145.14929588031507</v>
      </c>
      <c r="BA25" s="1005">
        <f t="shared" si="6"/>
        <v>143.49856242830333</v>
      </c>
      <c r="BB25" s="1005">
        <f t="shared" si="6"/>
        <v>144.20498842396603</v>
      </c>
      <c r="BC25" s="1005">
        <f t="shared" si="6"/>
        <v>140.62247943368052</v>
      </c>
      <c r="BD25" s="1005">
        <f t="shared" si="6"/>
        <v>135.20616284981455</v>
      </c>
      <c r="BE25" s="1005">
        <f t="shared" si="6"/>
        <v>133.77560159348354</v>
      </c>
      <c r="BF25" s="1005">
        <f t="shared" si="6"/>
        <v>133.00976305920139</v>
      </c>
      <c r="BG25" s="1005">
        <f t="shared" si="6"/>
        <v>130.8488407898387</v>
      </c>
      <c r="BH25" s="1005">
        <f t="shared" si="6"/>
        <v>128.95694943075353</v>
      </c>
      <c r="BI25" s="1005">
        <f t="shared" si="6"/>
        <v>126.10928207084365</v>
      </c>
      <c r="BJ25" s="1005">
        <f t="shared" si="6"/>
        <v>113.68382213720274</v>
      </c>
      <c r="BK25" s="1005">
        <f t="shared" si="6"/>
        <v>113.01791360290092</v>
      </c>
      <c r="BL25" s="1005">
        <f t="shared" si="6"/>
        <v>116.64211893160218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12.921993344000001</v>
      </c>
      <c r="AZ26" s="1005">
        <f t="shared" si="7"/>
        <v>9.2658395541599994</v>
      </c>
      <c r="BA26" s="1005">
        <f t="shared" si="7"/>
        <v>10.2001686499</v>
      </c>
      <c r="BB26" s="1005">
        <f t="shared" si="7"/>
        <v>8.9141749093199998</v>
      </c>
      <c r="BC26" s="1005">
        <f t="shared" si="7"/>
        <v>11.90890061184</v>
      </c>
      <c r="BD26" s="1005">
        <f t="shared" si="7"/>
        <v>16.48048498</v>
      </c>
      <c r="BE26" s="1005">
        <f t="shared" si="7"/>
        <v>11.7182910348</v>
      </c>
      <c r="BF26" s="1005">
        <f t="shared" si="7"/>
        <v>11.241762869999999</v>
      </c>
      <c r="BG26" s="1005">
        <f t="shared" si="7"/>
        <v>12.480015344000002</v>
      </c>
      <c r="BH26" s="1005">
        <f t="shared" si="7"/>
        <v>13.762938112000001</v>
      </c>
      <c r="BI26" s="1005">
        <f t="shared" si="7"/>
        <v>15.724857260000004</v>
      </c>
      <c r="BJ26" s="1005">
        <f t="shared" si="7"/>
        <v>16.808882096000001</v>
      </c>
      <c r="BK26" s="1005">
        <f t="shared" si="7"/>
        <v>10.239296420000001</v>
      </c>
      <c r="BL26" s="1005">
        <f t="shared" si="7"/>
        <v>7.0228286890600007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782.8876895008483</v>
      </c>
      <c r="AZ27" s="1005">
        <f t="shared" si="8"/>
        <v>504.63482972259629</v>
      </c>
      <c r="BA27" s="1005">
        <f t="shared" si="8"/>
        <v>532.88943542203424</v>
      </c>
      <c r="BB27" s="1005">
        <f t="shared" si="8"/>
        <v>975.26437067752113</v>
      </c>
      <c r="BC27" s="1005">
        <f t="shared" si="8"/>
        <v>900.01509410056804</v>
      </c>
      <c r="BD27" s="1005">
        <f t="shared" si="8"/>
        <v>781.21889801799375</v>
      </c>
      <c r="BE27" s="1005">
        <f t="shared" si="8"/>
        <v>694.82423489761356</v>
      </c>
      <c r="BF27" s="1005">
        <f t="shared" si="8"/>
        <v>658.57033247997026</v>
      </c>
      <c r="BG27" s="1005">
        <f t="shared" si="8"/>
        <v>648.24639528978093</v>
      </c>
      <c r="BH27" s="1005">
        <f t="shared" si="8"/>
        <v>540.1330569733484</v>
      </c>
      <c r="BI27" s="1005">
        <f t="shared" si="8"/>
        <v>561.09080989849519</v>
      </c>
      <c r="BJ27" s="1005">
        <f t="shared" si="8"/>
        <v>514.37435937352939</v>
      </c>
      <c r="BK27" s="1005">
        <f t="shared" si="8"/>
        <v>538.78478804125666</v>
      </c>
      <c r="BL27" s="1005">
        <f t="shared" si="8"/>
        <v>520.3208255652745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900.01509410056804</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394.60150136617051</v>
      </c>
      <c r="P31" s="453">
        <f t="shared" ref="P31:P43" si="9">O31/$O$30</f>
        <v>0.43843875947493566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388.02611931498927</v>
      </c>
      <c r="P32" s="454">
        <f t="shared" si="9"/>
        <v>0.43113290194623233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4.6223095024126293</v>
      </c>
      <c r="P33" s="454">
        <f t="shared" si="9"/>
        <v>5.1358133132555338E-3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1.95307254876859</v>
      </c>
      <c r="P34" s="454">
        <f t="shared" si="9"/>
        <v>2.170044215447739E-3</v>
      </c>
      <c r="Q34" s="328"/>
      <c r="R34" s="13"/>
      <c r="S34" s="323"/>
      <c r="T34" s="563" t="s">
        <v>112</v>
      </c>
      <c r="U34" s="332"/>
      <c r="V34" s="332"/>
      <c r="W34" s="332"/>
      <c r="X34" s="893">
        <f>X35+X39+X40+X41+X47</f>
        <v>782.8876895008483</v>
      </c>
      <c r="Y34" s="894">
        <f t="shared" ref="Y34:AK34" si="10">Y35+Y39+Y40+Y41+Y47</f>
        <v>504.63482972259629</v>
      </c>
      <c r="Z34" s="894">
        <f t="shared" si="10"/>
        <v>532.88943542203424</v>
      </c>
      <c r="AA34" s="894">
        <f t="shared" si="10"/>
        <v>975.26437067752113</v>
      </c>
      <c r="AB34" s="894">
        <f t="shared" si="10"/>
        <v>900.01509410056804</v>
      </c>
      <c r="AC34" s="894">
        <f t="shared" si="10"/>
        <v>781.21889801799375</v>
      </c>
      <c r="AD34" s="894">
        <f t="shared" si="10"/>
        <v>694.82423489761356</v>
      </c>
      <c r="AE34" s="894">
        <f t="shared" si="10"/>
        <v>658.57033247997026</v>
      </c>
      <c r="AF34" s="894">
        <f t="shared" si="10"/>
        <v>648.24639528978093</v>
      </c>
      <c r="AG34" s="894">
        <f t="shared" si="10"/>
        <v>540.1330569733484</v>
      </c>
      <c r="AH34" s="894">
        <f t="shared" si="10"/>
        <v>561.09080989849519</v>
      </c>
      <c r="AI34" s="894">
        <f t="shared" si="10"/>
        <v>514.37435937352939</v>
      </c>
      <c r="AJ34" s="894">
        <f t="shared" si="10"/>
        <v>538.78478804125666</v>
      </c>
      <c r="AK34" s="895">
        <f t="shared" si="10"/>
        <v>520.3208255652745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161.9690139640071</v>
      </c>
      <c r="P35" s="453">
        <f t="shared" si="9"/>
        <v>0.17996255287903939</v>
      </c>
      <c r="Q35" s="328"/>
      <c r="R35" s="13"/>
      <c r="S35" s="323"/>
      <c r="T35" s="334"/>
      <c r="U35" s="246" t="s">
        <v>114</v>
      </c>
      <c r="V35" s="344"/>
      <c r="W35" s="344"/>
      <c r="X35" s="896">
        <f>SUM(X36:X38)</f>
        <v>348.99229695902915</v>
      </c>
      <c r="Y35" s="897">
        <f t="shared" ref="Y35:AK35" si="11">SUM(Y36:Y38)</f>
        <v>69.504405210565622</v>
      </c>
      <c r="Z35" s="897">
        <f t="shared" si="11"/>
        <v>70.510177677828452</v>
      </c>
      <c r="AA35" s="897">
        <f t="shared" si="11"/>
        <v>478.10596631435055</v>
      </c>
      <c r="AB35" s="897">
        <f t="shared" si="11"/>
        <v>394.60150136617051</v>
      </c>
      <c r="AC35" s="897">
        <f t="shared" si="11"/>
        <v>324.55520914695057</v>
      </c>
      <c r="AD35" s="897">
        <f t="shared" si="11"/>
        <v>251.92705070300764</v>
      </c>
      <c r="AE35" s="897">
        <f t="shared" si="11"/>
        <v>229.24543721890814</v>
      </c>
      <c r="AF35" s="897">
        <f t="shared" si="11"/>
        <v>199.25586078193533</v>
      </c>
      <c r="AG35" s="897">
        <f t="shared" si="11"/>
        <v>116.20026363675746</v>
      </c>
      <c r="AH35" s="897">
        <f t="shared" si="11"/>
        <v>155.53667909736734</v>
      </c>
      <c r="AI35" s="897">
        <f t="shared" si="11"/>
        <v>131.4021012173344</v>
      </c>
      <c r="AJ35" s="897">
        <f t="shared" si="11"/>
        <v>146.2877208319415</v>
      </c>
      <c r="AK35" s="898">
        <f t="shared" si="11"/>
        <v>116.86680885719402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190.91319872487</v>
      </c>
      <c r="P36" s="453">
        <f t="shared" si="9"/>
        <v>0.21212221881196283</v>
      </c>
      <c r="Q36" s="328"/>
      <c r="R36" s="13"/>
      <c r="S36" s="356" t="s">
        <v>184</v>
      </c>
      <c r="T36" s="335"/>
      <c r="U36" s="346"/>
      <c r="V36" s="336" t="s">
        <v>184</v>
      </c>
      <c r="W36" s="357"/>
      <c r="X36" s="899">
        <f>VLOOKUP(年度マスタ!$K$4&amp;"_"&amp;X$33,データシート1!$A:$BT,MATCH("aa_"&amp;$S36,データシート1!$A$1:$BT$1,0),0)</f>
        <v>343.77834162703198</v>
      </c>
      <c r="Y36" s="900">
        <f>VLOOKUP(年度マスタ!$K$4&amp;"_"&amp;Y$33,データシート1!$A:$BT,MATCH("aa_"&amp;$S36,データシート1!$A$1:$BT$1,0),0)</f>
        <v>64.198426393044002</v>
      </c>
      <c r="Z36" s="900">
        <f>VLOOKUP(年度マスタ!$K$4&amp;"_"&amp;Z$33,データシート1!$A:$BT,MATCH("aa_"&amp;$S36,データシート1!$A$1:$BT$1,0),0)</f>
        <v>63.338349879765083</v>
      </c>
      <c r="AA36" s="900">
        <f>VLOOKUP(年度マスタ!$K$4&amp;"_"&amp;AA$33,データシート1!$A:$BT,MATCH("aa_"&amp;$S36,データシート1!$A$1:$BT$1,0),0)</f>
        <v>470.96728332759261</v>
      </c>
      <c r="AB36" s="900">
        <f>VLOOKUP(年度マスタ!$K$4&amp;"_"&amp;AB$33,データシート1!$A:$BT,MATCH("aa_"&amp;$S36,データシート1!$A$1:$BT$1,0),0)</f>
        <v>388.02611931498927</v>
      </c>
      <c r="AC36" s="900">
        <f>VLOOKUP(年度マスタ!$K$4&amp;"_"&amp;AC$33,データシート1!$A:$BT,MATCH("aa_"&amp;$S36,データシート1!$A$1:$BT$1,0),0)</f>
        <v>319.11296101150208</v>
      </c>
      <c r="AD36" s="900">
        <f>VLOOKUP(年度マスタ!$K$4&amp;"_"&amp;AD$33,データシート1!$A:$BT,MATCH("aa_"&amp;$S36,データシート1!$A$1:$BT$1,0),0)</f>
        <v>246.4403055096451</v>
      </c>
      <c r="AE36" s="900">
        <f>VLOOKUP(年度マスタ!$K$4&amp;"_"&amp;AE$33,データシート1!$A:$BT,MATCH("aa_"&amp;$S36,データシート1!$A$1:$BT$1,0),0)</f>
        <v>223.65764937942447</v>
      </c>
      <c r="AF36" s="900">
        <f>VLOOKUP(年度マスタ!$K$4&amp;"_"&amp;AF$33,データシート1!$A:$BT,MATCH("aa_"&amp;$S36,データシート1!$A$1:$BT$1,0),0)</f>
        <v>193.80915601780393</v>
      </c>
      <c r="AG36" s="900">
        <f>VLOOKUP(年度マスタ!$K$4&amp;"_"&amp;AG$33,データシート1!$A:$BT,MATCH("aa_"&amp;$S36,データシート1!$A$1:$BT$1,0),0)</f>
        <v>111.07172602710796</v>
      </c>
      <c r="AH36" s="900">
        <f>VLOOKUP(年度マスタ!$K$4&amp;"_"&amp;AH$33,データシート1!$A:$BT,MATCH("aa_"&amp;$S36,データシート1!$A$1:$BT$1,0),0)</f>
        <v>150.71741858961326</v>
      </c>
      <c r="AI36" s="900">
        <f>VLOOKUP(年度マスタ!$K$4&amp;"_"&amp;AI$33,データシート1!$A:$BT,MATCH("aa_"&amp;$S36,データシート1!$A$1:$BT$1,0),0)</f>
        <v>125.4824099552719</v>
      </c>
      <c r="AJ36" s="900">
        <f>VLOOKUP(年度マスタ!$K$4&amp;"_"&amp;AJ$33,データシート1!$A:$BT,MATCH("aa_"&amp;$S36,データシート1!$A$1:$BT$1,0),0)</f>
        <v>140.24542578649454</v>
      </c>
      <c r="AK36" s="901">
        <f>VLOOKUP(年度マスタ!$K$4&amp;"_"&amp;AK$33,データシート1!$A:$BT,MATCH("aa_"&amp;$S36,データシート1!$A$1:$BT$1,0),0)</f>
        <v>111.33673611081277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140.62247943368052</v>
      </c>
      <c r="P37" s="453">
        <f t="shared" si="9"/>
        <v>0.15624457895810281</v>
      </c>
      <c r="Q37" s="328"/>
      <c r="R37" s="13"/>
      <c r="S37" s="356" t="s">
        <v>187</v>
      </c>
      <c r="T37" s="335"/>
      <c r="U37" s="346"/>
      <c r="V37" s="336" t="s">
        <v>194</v>
      </c>
      <c r="W37" s="357"/>
      <c r="X37" s="899">
        <f>VLOOKUP(年度マスタ!$K$4&amp;"_"&amp;X$33,データシート1!$A:$BT,MATCH("aa_"&amp;$S37,データシート1!$A$1:$BT$1,0),0)</f>
        <v>3.1069709328811759</v>
      </c>
      <c r="Y37" s="900">
        <f>VLOOKUP(年度マスタ!$K$4&amp;"_"&amp;Y$33,データシート1!$A:$BT,MATCH("aa_"&amp;$S37,データシート1!$A$1:$BT$1,0),0)</f>
        <v>3.3111772935057808</v>
      </c>
      <c r="Z37" s="900">
        <f>VLOOKUP(年度マスタ!$K$4&amp;"_"&amp;Z$33,データシート1!$A:$BT,MATCH("aa_"&amp;$S37,データシート1!$A$1:$BT$1,0),0)</f>
        <v>5.227012336792237</v>
      </c>
      <c r="AA37" s="900">
        <f>VLOOKUP(年度マスタ!$K$4&amp;"_"&amp;AA$33,データシート1!$A:$BT,MATCH("aa_"&amp;$S37,データシート1!$A$1:$BT$1,0),0)</f>
        <v>5.1861062678733481</v>
      </c>
      <c r="AB37" s="900">
        <f>VLOOKUP(年度マスタ!$K$4&amp;"_"&amp;AB$33,データシート1!$A:$BT,MATCH("aa_"&amp;$S37,データシート1!$A$1:$BT$1,0),0)</f>
        <v>4.6223095024126293</v>
      </c>
      <c r="AC37" s="900">
        <f>VLOOKUP(年度マスタ!$K$4&amp;"_"&amp;AC$33,データシート1!$A:$BT,MATCH("aa_"&amp;$S37,データシート1!$A$1:$BT$1,0),0)</f>
        <v>4.0095831768106054</v>
      </c>
      <c r="AD37" s="900">
        <f>VLOOKUP(年度マスタ!$K$4&amp;"_"&amp;AD$33,データシート1!$A:$BT,MATCH("aa_"&amp;$S37,データシート1!$A$1:$BT$1,0),0)</f>
        <v>3.9818493166532769</v>
      </c>
      <c r="AE37" s="900">
        <f>VLOOKUP(年度マスタ!$K$4&amp;"_"&amp;AE$33,データシート1!$A:$BT,MATCH("aa_"&amp;$S37,データシート1!$A$1:$BT$1,0),0)</f>
        <v>3.8373283354736558</v>
      </c>
      <c r="AF37" s="900">
        <f>VLOOKUP(年度マスタ!$K$4&amp;"_"&amp;AF$33,データシート1!$A:$BT,MATCH("aa_"&amp;$S37,データシート1!$A$1:$BT$1,0),0)</f>
        <v>3.8410607006390389</v>
      </c>
      <c r="AG37" s="900">
        <f>VLOOKUP(年度マスタ!$K$4&amp;"_"&amp;AG$33,データシート1!$A:$BT,MATCH("aa_"&amp;$S37,データシート1!$A$1:$BT$1,0),0)</f>
        <v>3.6269461680863619</v>
      </c>
      <c r="AH37" s="900">
        <f>VLOOKUP(年度マスタ!$K$4&amp;"_"&amp;AH$33,データシート1!$A:$BT,MATCH("aa_"&amp;$S37,データシート1!$A$1:$BT$1,0),0)</f>
        <v>3.3051877169173949</v>
      </c>
      <c r="AI37" s="900">
        <f>VLOOKUP(年度マスタ!$K$4&amp;"_"&amp;AI$33,データシート1!$A:$BT,MATCH("aa_"&amp;$S37,データシート1!$A$1:$BT$1,0),0)</f>
        <v>3.4123688281916165</v>
      </c>
      <c r="AJ37" s="900">
        <f>VLOOKUP(年度マスタ!$K$4&amp;"_"&amp;AJ$33,データシート1!$A:$BT,MATCH("aa_"&amp;$S37,データシート1!$A$1:$BT$1,0),0)</f>
        <v>3.7129343578007767</v>
      </c>
      <c r="AK37" s="901">
        <f>VLOOKUP(年度マスタ!$K$4&amp;"_"&amp;AK$33,データシート1!$A:$BT,MATCH("aa_"&amp;$S37,データシート1!$A$1:$BT$1,0),0)</f>
        <v>3.5602782330159313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130.28283755417073</v>
      </c>
      <c r="P38" s="454">
        <f t="shared" si="9"/>
        <v>0.14475628065368076</v>
      </c>
      <c r="Q38" s="328"/>
      <c r="R38" s="13"/>
      <c r="S38" s="356" t="s">
        <v>188</v>
      </c>
      <c r="T38" s="335"/>
      <c r="U38" s="348"/>
      <c r="V38" s="358" t="s">
        <v>197</v>
      </c>
      <c r="W38" s="358"/>
      <c r="X38" s="899">
        <f>VLOOKUP(年度マスタ!$K$4&amp;"_"&amp;X$33,データシート1!$A:$BT,MATCH("aa_"&amp;$S38,データシート1!$A$1:$BT$1,0),0)</f>
        <v>2.106984399115996</v>
      </c>
      <c r="Y38" s="900">
        <f>VLOOKUP(年度マスタ!$K$4&amp;"_"&amp;Y$33,データシート1!$A:$BT,MATCH("aa_"&amp;$S38,データシート1!$A$1:$BT$1,0),0)</f>
        <v>1.994801524015839</v>
      </c>
      <c r="Z38" s="900">
        <f>VLOOKUP(年度マスタ!$K$4&amp;"_"&amp;Z$33,データシート1!$A:$BT,MATCH("aa_"&amp;$S38,データシート1!$A$1:$BT$1,0),0)</f>
        <v>1.944815461271139</v>
      </c>
      <c r="AA38" s="900">
        <f>VLOOKUP(年度マスタ!$K$4&amp;"_"&amp;AA$33,データシート1!$A:$BT,MATCH("aa_"&amp;$S38,データシート1!$A$1:$BT$1,0),0)</f>
        <v>1.9525767188845811</v>
      </c>
      <c r="AB38" s="900">
        <f>VLOOKUP(年度マスタ!$K$4&amp;"_"&amp;AB$33,データシート1!$A:$BT,MATCH("aa_"&amp;$S38,データシート1!$A$1:$BT$1,0),0)</f>
        <v>1.95307254876859</v>
      </c>
      <c r="AC38" s="900">
        <f>VLOOKUP(年度マスタ!$K$4&amp;"_"&amp;AC$33,データシート1!$A:$BT,MATCH("aa_"&amp;$S38,データシート1!$A$1:$BT$1,0),0)</f>
        <v>1.432664958637863</v>
      </c>
      <c r="AD38" s="900">
        <f>VLOOKUP(年度マスタ!$K$4&amp;"_"&amp;AD$33,データシート1!$A:$BT,MATCH("aa_"&amp;$S38,データシート1!$A$1:$BT$1,0),0)</f>
        <v>1.5048958767092619</v>
      </c>
      <c r="AE38" s="900">
        <f>VLOOKUP(年度マスタ!$K$4&amp;"_"&amp;AE$33,データシート1!$A:$BT,MATCH("aa_"&amp;$S38,データシート1!$A$1:$BT$1,0),0)</f>
        <v>1.7504595040100224</v>
      </c>
      <c r="AF38" s="900">
        <f>VLOOKUP(年度マスタ!$K$4&amp;"_"&amp;AF$33,データシート1!$A:$BT,MATCH("aa_"&amp;$S38,データシート1!$A$1:$BT$1,0),0)</f>
        <v>1.6056440634923455</v>
      </c>
      <c r="AG38" s="900">
        <f>VLOOKUP(年度マスタ!$K$4&amp;"_"&amp;AG$33,データシート1!$A:$BT,MATCH("aa_"&amp;$S38,データシート1!$A$1:$BT$1,0),0)</f>
        <v>1.5015914415631413</v>
      </c>
      <c r="AH38" s="900">
        <f>VLOOKUP(年度マスタ!$K$4&amp;"_"&amp;AH$33,データシート1!$A:$BT,MATCH("aa_"&amp;$S38,データシート1!$A$1:$BT$1,0),0)</f>
        <v>1.51407279083668</v>
      </c>
      <c r="AI38" s="900">
        <f>VLOOKUP(年度マスタ!$K$4&amp;"_"&amp;AI$33,データシート1!$A:$BT,MATCH("aa_"&amp;$S38,データシート1!$A$1:$BT$1,0),0)</f>
        <v>2.5073224338708737</v>
      </c>
      <c r="AJ38" s="900">
        <f>VLOOKUP(年度マスタ!$K$4&amp;"_"&amp;AJ$33,データシート1!$A:$BT,MATCH("aa_"&amp;$S38,データシート1!$A$1:$BT$1,0),0)</f>
        <v>2.3293606876461963</v>
      </c>
      <c r="AK38" s="901">
        <f>VLOOKUP(年度マスタ!$K$4&amp;"_"&amp;AK$33,データシート1!$A:$BT,MATCH("aa_"&amp;$S38,データシート1!$A$1:$BT$1,0),0)</f>
        <v>1.969794513365317</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99.576335538623297</v>
      </c>
      <c r="P39" s="454">
        <f t="shared" si="9"/>
        <v>0.11063851727746313</v>
      </c>
      <c r="Q39" s="328"/>
      <c r="R39" s="13"/>
      <c r="S39" s="356" t="s">
        <v>189</v>
      </c>
      <c r="T39" s="335"/>
      <c r="U39" s="343" t="s">
        <v>199</v>
      </c>
      <c r="V39" s="344"/>
      <c r="W39" s="344"/>
      <c r="X39" s="896">
        <f>VLOOKUP(年度マスタ!$K$4&amp;"_"&amp;X$33,データシート1!$A:$BT,MATCH("aa_"&amp;$S39,データシート1!$A$1:$BT$1,0),0)</f>
        <v>126.4045889146239</v>
      </c>
      <c r="Y39" s="897">
        <f>VLOOKUP(年度マスタ!$K$4&amp;"_"&amp;Y$33,データシート1!$A:$BT,MATCH("aa_"&amp;$S39,データシート1!$A$1:$BT$1,0),0)</f>
        <v>126.1774667328736</v>
      </c>
      <c r="Z39" s="897">
        <f>VLOOKUP(年度マスタ!$K$4&amp;"_"&amp;Z$33,データシート1!$A:$BT,MATCH("aa_"&amp;$S39,データシート1!$A$1:$BT$1,0),0)</f>
        <v>146.18286593710641</v>
      </c>
      <c r="AA39" s="897">
        <f>VLOOKUP(年度マスタ!$K$4&amp;"_"&amp;AA$33,データシート1!$A:$BT,MATCH("aa_"&amp;$S39,データシート1!$A$1:$BT$1,0),0)</f>
        <v>163.35976332084019</v>
      </c>
      <c r="AB39" s="897">
        <f>VLOOKUP(年度マスタ!$K$4&amp;"_"&amp;AB$33,データシート1!$A:$BT,MATCH("aa_"&amp;$S39,データシート1!$A$1:$BT$1,0),0)</f>
        <v>161.9690139640071</v>
      </c>
      <c r="AC39" s="897">
        <f>VLOOKUP(年度マスタ!$K$4&amp;"_"&amp;AC$33,データシート1!$A:$BT,MATCH("aa_"&amp;$S39,データシート1!$A$1:$BT$1,0),0)</f>
        <v>146.64537147822111</v>
      </c>
      <c r="AD39" s="897">
        <f>VLOOKUP(年度マスタ!$K$4&amp;"_"&amp;AD$33,データシート1!$A:$BT,MATCH("aa_"&amp;$S39,データシート1!$A$1:$BT$1,0),0)</f>
        <v>148.9864268528091</v>
      </c>
      <c r="AE39" s="897">
        <f>VLOOKUP(年度マスタ!$K$4&amp;"_"&amp;AE$33,データシート1!$A:$BT,MATCH("aa_"&amp;$S39,データシート1!$A$1:$BT$1,0),0)</f>
        <v>128.1319680669738</v>
      </c>
      <c r="AF39" s="897">
        <f>VLOOKUP(年度マスタ!$K$4&amp;"_"&amp;AF$33,データシート1!$A:$BT,MATCH("aa_"&amp;$S39,データシート1!$A$1:$BT$1,0),0)</f>
        <v>130.00465638267846</v>
      </c>
      <c r="AG39" s="897">
        <f>VLOOKUP(年度マスタ!$K$4&amp;"_"&amp;AG$33,データシート1!$A:$BT,MATCH("aa_"&amp;$S39,データシート1!$A$1:$BT$1,0),0)</f>
        <v>132.6381565741307</v>
      </c>
      <c r="AH39" s="897">
        <f>VLOOKUP(年度マスタ!$K$4&amp;"_"&amp;AH$33,データシート1!$A:$BT,MATCH("aa_"&amp;$S39,データシート1!$A$1:$BT$1,0),0)</f>
        <v>121.08064339286985</v>
      </c>
      <c r="AI39" s="897">
        <f>VLOOKUP(年度マスタ!$K$4&amp;"_"&amp;AI$33,データシート1!$A:$BT,MATCH("aa_"&amp;$S39,データシート1!$A$1:$BT$1,0),0)</f>
        <v>112.0758332343808</v>
      </c>
      <c r="AJ39" s="897">
        <f>VLOOKUP(年度マスタ!$K$4&amp;"_"&amp;AJ$33,データシート1!$A:$BT,MATCH("aa_"&amp;$S39,データシート1!$A$1:$BT$1,0),0)</f>
        <v>123.57868613379631</v>
      </c>
      <c r="AK39" s="898">
        <f>VLOOKUP(年度マスタ!$K$4&amp;"_"&amp;AK$33,データシート1!$A:$BT,MATCH("aa_"&amp;$S39,データシート1!$A$1:$BT$1,0),0)</f>
        <v>122.04540188429169</v>
      </c>
      <c r="AL39" s="330"/>
      <c r="AW39" s="17" t="str">
        <f>年度マスタ!K4</f>
        <v>12222</v>
      </c>
      <c r="AX39" s="17" t="s">
        <v>200</v>
      </c>
      <c r="AY39" s="17">
        <f>VLOOKUP($AW39&amp;"_"&amp;$AY$34,データシート1!$A:$BT,MATCH($AY$31&amp;"_"&amp;AY$36,データシート1!$A$1:$BT$1,0),0)</f>
        <v>111.33673611081277</v>
      </c>
      <c r="AZ39" s="17">
        <f>VLOOKUP($AW39&amp;"_"&amp;$AY$34,データシート1!$A:$BT,MATCH($AY$31&amp;"_"&amp;AZ$36,データシート1!$A$1:$BT$1,0),0)</f>
        <v>3.5602782330159313</v>
      </c>
      <c r="BA39" s="17">
        <f>VLOOKUP($AW39&amp;"_"&amp;$AY$34,データシート1!$A:$BT,MATCH($AY$31&amp;"_"&amp;BA$36,データシート1!$A$1:$BT$1,0),0)</f>
        <v>1.969794513365317</v>
      </c>
      <c r="BB39" s="17">
        <f>VLOOKUP($AW39&amp;"_"&amp;$AY$34,データシート1!$A:$BT,MATCH($AY$31&amp;"_"&amp;BB$36,データシート1!$A$1:$BT$1,0),0)</f>
        <v>122.04540188429169</v>
      </c>
      <c r="BC39" s="17">
        <f>VLOOKUP($AW39&amp;"_"&amp;$AY$34,データシート1!$A:$BT,MATCH($AY$31&amp;"_"&amp;BC$36,データシート1!$A$1:$BT$1,0),0)</f>
        <v>157.74366720312656</v>
      </c>
      <c r="BD39" s="17">
        <f>VLOOKUP($AW39&amp;"_"&amp;$AY$34,データシート1!$A:$BT,MATCH($AY$31&amp;"_"&amp;BD$36,データシート1!$A$1:$BT$1,0),0)</f>
        <v>79.182837682489151</v>
      </c>
      <c r="BE39" s="17">
        <f>VLOOKUP($AW39&amp;"_"&amp;$AY$34,データシート1!$A:$BT,MATCH($AY$31&amp;"_"&amp;BE$36,データシート1!$A$1:$BT$1,0),0)</f>
        <v>29.749451195015251</v>
      </c>
      <c r="BF39" s="17">
        <f>VLOOKUP($AW39&amp;"_"&amp;$AY$34,データシート1!$A:$BT,MATCH($AY$31&amp;"_"&amp;BF$36,データシート1!$A$1:$BT$1,0),0)</f>
        <v>7.7098300540977842</v>
      </c>
      <c r="BG39" s="17">
        <f>VLOOKUP($AW39&amp;"_"&amp;$AY$34,データシート1!$A:$BT,MATCH($AY$31&amp;"_"&amp;BG$36,データシート1!$A$1:$BT$1,0),0)</f>
        <v>0</v>
      </c>
      <c r="BH39" s="17">
        <f>VLOOKUP($AW39&amp;"_"&amp;$AY$34,データシート1!$A:$BT,MATCH($AY$31&amp;"_"&amp;BH$36,データシート1!$A$1:$BT$1,0),0)</f>
        <v>7.0228286890600007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30.706502015547422</v>
      </c>
      <c r="P40" s="454">
        <f t="shared" si="9"/>
        <v>3.4117763376217629E-2</v>
      </c>
      <c r="Q40" s="328"/>
      <c r="R40" s="13"/>
      <c r="S40" s="356" t="s">
        <v>165</v>
      </c>
      <c r="T40" s="335"/>
      <c r="U40" s="343" t="s">
        <v>165</v>
      </c>
      <c r="V40" s="344"/>
      <c r="W40" s="344"/>
      <c r="X40" s="896">
        <f>VLOOKUP(年度マスタ!$K$4&amp;"_"&amp;X$33,データシート1!$A:$BT,MATCH("aa_"&amp;$S40,データシート1!$A$1:$BT$1,0),0)</f>
        <v>150.07239648869299</v>
      </c>
      <c r="Y40" s="897">
        <f>VLOOKUP(年度マスタ!$K$4&amp;"_"&amp;Y$33,データシート1!$A:$BT,MATCH("aa_"&amp;$S40,データシート1!$A$1:$BT$1,0),0)</f>
        <v>154.53782234468201</v>
      </c>
      <c r="Z40" s="897">
        <f>VLOOKUP(年度マスタ!$K$4&amp;"_"&amp;Z$33,データシート1!$A:$BT,MATCH("aa_"&amp;$S40,データシート1!$A$1:$BT$1,0),0)</f>
        <v>162.49766072889599</v>
      </c>
      <c r="AA40" s="897">
        <f>VLOOKUP(年度マスタ!$K$4&amp;"_"&amp;AA$33,データシート1!$A:$BT,MATCH("aa_"&amp;$S40,データシート1!$A$1:$BT$1,0),0)</f>
        <v>180.67947770904439</v>
      </c>
      <c r="AB40" s="897">
        <f>VLOOKUP(年度マスタ!$K$4&amp;"_"&amp;AB$33,データシート1!$A:$BT,MATCH("aa_"&amp;$S40,データシート1!$A$1:$BT$1,0),0)</f>
        <v>190.91319872487</v>
      </c>
      <c r="AC40" s="897">
        <f>VLOOKUP(年度マスタ!$K$4&amp;"_"&amp;AC$33,データシート1!$A:$BT,MATCH("aa_"&amp;$S40,データシート1!$A$1:$BT$1,0),0)</f>
        <v>158.33166956300749</v>
      </c>
      <c r="AD40" s="897">
        <f>VLOOKUP(年度マスタ!$K$4&amp;"_"&amp;AD$33,データシート1!$A:$BT,MATCH("aa_"&amp;$S40,データシート1!$A$1:$BT$1,0),0)</f>
        <v>148.41686471351329</v>
      </c>
      <c r="AE40" s="897">
        <f>VLOOKUP(年度マスタ!$K$4&amp;"_"&amp;AE$33,データシート1!$A:$BT,MATCH("aa_"&amp;$S40,データシート1!$A$1:$BT$1,0),0)</f>
        <v>156.94140126488691</v>
      </c>
      <c r="AF40" s="897">
        <f>VLOOKUP(年度マスタ!$K$4&amp;"_"&amp;AF$33,データシート1!$A:$BT,MATCH("aa_"&amp;$S40,データシート1!$A$1:$BT$1,0),0)</f>
        <v>175.65702199132841</v>
      </c>
      <c r="AG40" s="897">
        <f>VLOOKUP(年度マスタ!$K$4&amp;"_"&amp;AG$33,データシート1!$A:$BT,MATCH("aa_"&amp;$S40,データシート1!$A$1:$BT$1,0),0)</f>
        <v>148.57474921970669</v>
      </c>
      <c r="AH40" s="897">
        <f>VLOOKUP(年度マスタ!$K$4&amp;"_"&amp;AH$33,データシート1!$A:$BT,MATCH("aa_"&amp;$S40,データシート1!$A$1:$BT$1,0),0)</f>
        <v>142.63934807741433</v>
      </c>
      <c r="AI40" s="897">
        <f>VLOOKUP(年度マスタ!$K$4&amp;"_"&amp;AI$33,データシート1!$A:$BT,MATCH("aa_"&amp;$S40,データシート1!$A$1:$BT$1,0),0)</f>
        <v>140.4037206886114</v>
      </c>
      <c r="AJ40" s="897">
        <f>VLOOKUP(年度マスタ!$K$4&amp;"_"&amp;AJ$33,データシート1!$A:$BT,MATCH("aa_"&amp;$S40,データシート1!$A$1:$BT$1,0),0)</f>
        <v>145.66117105261802</v>
      </c>
      <c r="AK40" s="898">
        <f>VLOOKUP(年度マスタ!$K$4&amp;"_"&amp;AK$33,データシート1!$A:$BT,MATCH("aa_"&amp;$S40,データシート1!$A$1:$BT$1,0),0)</f>
        <v>157.74366720312656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10.3396418795098</v>
      </c>
      <c r="P41" s="454">
        <f t="shared" si="9"/>
        <v>1.1488298304422042E-2</v>
      </c>
      <c r="Q41" s="328"/>
      <c r="R41" s="13"/>
      <c r="S41" s="356" t="s">
        <v>201</v>
      </c>
      <c r="T41" s="335"/>
      <c r="U41" s="246" t="s">
        <v>128</v>
      </c>
      <c r="V41" s="344"/>
      <c r="W41" s="344"/>
      <c r="X41" s="896">
        <f>X42+X45+X46</f>
        <v>144.49641379450222</v>
      </c>
      <c r="Y41" s="897">
        <f t="shared" ref="Y41:AH41" si="12">Y42+Y45+Y46</f>
        <v>145.14929588031507</v>
      </c>
      <c r="Z41" s="897">
        <f t="shared" si="12"/>
        <v>143.49856242830333</v>
      </c>
      <c r="AA41" s="897">
        <f t="shared" si="12"/>
        <v>144.20498842396603</v>
      </c>
      <c r="AB41" s="897">
        <f t="shared" si="12"/>
        <v>140.62247943368052</v>
      </c>
      <c r="AC41" s="897">
        <f t="shared" si="12"/>
        <v>135.20616284981455</v>
      </c>
      <c r="AD41" s="897">
        <f t="shared" si="12"/>
        <v>133.77560159348354</v>
      </c>
      <c r="AE41" s="897">
        <f t="shared" si="12"/>
        <v>133.00976305920139</v>
      </c>
      <c r="AF41" s="897">
        <f t="shared" si="12"/>
        <v>130.8488407898387</v>
      </c>
      <c r="AG41" s="897">
        <f t="shared" si="12"/>
        <v>128.95694943075353</v>
      </c>
      <c r="AH41" s="897">
        <f t="shared" si="12"/>
        <v>126.10928207084365</v>
      </c>
      <c r="AI41" s="897">
        <f>AI42+AI45+AI46</f>
        <v>113.68382213720274</v>
      </c>
      <c r="AJ41" s="897">
        <f>AJ42+AJ45+AJ46</f>
        <v>113.01791360290092</v>
      </c>
      <c r="AK41" s="898">
        <f>AK42+AK45+AK46</f>
        <v>116.64211893160218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136.62708657937895</v>
      </c>
      <c r="Y42" s="900">
        <f t="shared" ref="Y42:AK42" si="13">SUM(Y43:Y44)</f>
        <v>136.94145011116672</v>
      </c>
      <c r="Z42" s="900">
        <f t="shared" si="13"/>
        <v>134.11245326410756</v>
      </c>
      <c r="AA42" s="900">
        <f t="shared" si="13"/>
        <v>133.99390315318553</v>
      </c>
      <c r="AB42" s="900">
        <f t="shared" si="13"/>
        <v>130.28283755417073</v>
      </c>
      <c r="AC42" s="900">
        <f t="shared" si="13"/>
        <v>125.31921594813818</v>
      </c>
      <c r="AD42" s="900">
        <f t="shared" si="13"/>
        <v>124.12329120415617</v>
      </c>
      <c r="AE42" s="900">
        <f t="shared" si="13"/>
        <v>123.64261415758904</v>
      </c>
      <c r="AF42" s="900">
        <f t="shared" si="13"/>
        <v>121.80637723231465</v>
      </c>
      <c r="AG42" s="900">
        <f t="shared" si="13"/>
        <v>120.57698916455712</v>
      </c>
      <c r="AH42" s="900">
        <f t="shared" si="13"/>
        <v>117.95224012086248</v>
      </c>
      <c r="AI42" s="900">
        <f t="shared" si="13"/>
        <v>105.92199666607533</v>
      </c>
      <c r="AJ42" s="900">
        <f t="shared" si="13"/>
        <v>105.34573091666303</v>
      </c>
      <c r="AK42" s="901">
        <f t="shared" si="13"/>
        <v>108.9322888775044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11.90890061184</v>
      </c>
      <c r="P43" s="612">
        <f t="shared" si="9"/>
        <v>1.3231889875959453E-2</v>
      </c>
      <c r="Q43" s="328"/>
      <c r="R43" s="13"/>
      <c r="S43" s="356" t="s">
        <v>190</v>
      </c>
      <c r="T43" s="359"/>
      <c r="U43" s="346"/>
      <c r="V43" s="360"/>
      <c r="W43" s="347" t="s">
        <v>190</v>
      </c>
      <c r="X43" s="899">
        <f>VLOOKUP(年度マスタ!$K$4&amp;"_"&amp;X$33,データシート1!$A:$BT,MATCH("aa_"&amp;$S43,データシート1!$A$1:$BT$1,0),0)</f>
        <v>105.21153373738871</v>
      </c>
      <c r="Y43" s="900">
        <f>VLOOKUP(年度マスタ!$K$4&amp;"_"&amp;Y$33,データシート1!$A:$BT,MATCH("aa_"&amp;$S43,データシート1!$A$1:$BT$1,0),0)</f>
        <v>105.2053327310519</v>
      </c>
      <c r="Z43" s="900">
        <f>VLOOKUP(年度マスタ!$K$4&amp;"_"&amp;Z$33,データシート1!$A:$BT,MATCH("aa_"&amp;$S43,データシート1!$A$1:$BT$1,0),0)</f>
        <v>103.2786130974258</v>
      </c>
      <c r="AA43" s="900">
        <f>VLOOKUP(年度マスタ!$K$4&amp;"_"&amp;AA$33,データシート1!$A:$BT,MATCH("aa_"&amp;$S43,データシート1!$A$1:$BT$1,0),0)</f>
        <v>103.13890869277103</v>
      </c>
      <c r="AB43" s="900">
        <f>VLOOKUP(年度マスタ!$K$4&amp;"_"&amp;AB$33,データシート1!$A:$BT,MATCH("aa_"&amp;$S43,データシート1!$A$1:$BT$1,0),0)</f>
        <v>99.576335538623297</v>
      </c>
      <c r="AC43" s="900">
        <f>VLOOKUP(年度マスタ!$K$4&amp;"_"&amp;AC$33,データシート1!$A:$BT,MATCH("aa_"&amp;$S43,データシート1!$A$1:$BT$1,0),0)</f>
        <v>94.473191541123285</v>
      </c>
      <c r="AD43" s="900">
        <f>VLOOKUP(年度マスタ!$K$4&amp;"_"&amp;AD$33,データシート1!$A:$BT,MATCH("aa_"&amp;$S43,データシート1!$A$1:$BT$1,0),0)</f>
        <v>93.579540888465246</v>
      </c>
      <c r="AE43" s="900">
        <f>VLOOKUP(年度マスタ!$K$4&amp;"_"&amp;AE$33,データシート1!$A:$BT,MATCH("aa_"&amp;$S43,データシート1!$A$1:$BT$1,0),0)</f>
        <v>93.090970636215246</v>
      </c>
      <c r="AF43" s="900">
        <f>VLOOKUP(年度マスタ!$K$4&amp;"_"&amp;AF$33,データシート1!$A:$BT,MATCH("aa_"&amp;$S43,データシート1!$A$1:$BT$1,0),0)</f>
        <v>91.791051463308378</v>
      </c>
      <c r="AG43" s="900">
        <f>VLOOKUP(年度マスタ!$K$4&amp;"_"&amp;AG$33,データシート1!$A:$BT,MATCH("aa_"&amp;$S43,データシート1!$A$1:$BT$1,0),0)</f>
        <v>90.411133866770328</v>
      </c>
      <c r="AH43" s="900">
        <f>VLOOKUP(年度マスタ!$K$4&amp;"_"&amp;AH$33,データシート1!$A:$BT,MATCH("aa_"&amp;$S43,データシート1!$A$1:$BT$1,0),0)</f>
        <v>87.963426807854461</v>
      </c>
      <c r="AI43" s="900">
        <f>VLOOKUP(年度マスタ!$K$4&amp;"_"&amp;AI$33,データシート1!$A:$BT,MATCH("aa_"&amp;$S43,データシート1!$A$1:$BT$1,0),0)</f>
        <v>77.463039666995456</v>
      </c>
      <c r="AJ43" s="900">
        <f>VLOOKUP(年度マスタ!$K$4&amp;"_"&amp;AJ$33,データシート1!$A:$BT,MATCH("aa_"&amp;$S43,データシート1!$A$1:$BT$1,0),0)</f>
        <v>75.495908908605102</v>
      </c>
      <c r="AK43" s="901">
        <f>VLOOKUP(年度マスタ!$K$4&amp;"_"&amp;AK$33,データシート1!$A:$BT,MATCH("aa_"&amp;$S43,データシート1!$A$1:$BT$1,0),0)</f>
        <v>79.182837682489151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31.415552841990241</v>
      </c>
      <c r="Y44" s="900">
        <f>VLOOKUP(年度マスタ!$K$4&amp;"_"&amp;Y$33,データシート1!$A:$BT,MATCH("aa_"&amp;$S44,データシート1!$A$1:$BT$1,0),0)</f>
        <v>31.736117380114809</v>
      </c>
      <c r="Z44" s="900">
        <f>VLOOKUP(年度マスタ!$K$4&amp;"_"&amp;Z$33,データシート1!$A:$BT,MATCH("aa_"&amp;$S44,データシート1!$A$1:$BT$1,0),0)</f>
        <v>30.833840166681757</v>
      </c>
      <c r="AA44" s="900">
        <f>VLOOKUP(年度マスタ!$K$4&amp;"_"&amp;AA$33,データシート1!$A:$BT,MATCH("aa_"&amp;$S44,データシート1!$A$1:$BT$1,0),0)</f>
        <v>30.854994460414506</v>
      </c>
      <c r="AB44" s="900">
        <f>VLOOKUP(年度マスタ!$K$4&amp;"_"&amp;AB$33,データシート1!$A:$BT,MATCH("aa_"&amp;$S44,データシート1!$A$1:$BT$1,0),0)</f>
        <v>30.706502015547422</v>
      </c>
      <c r="AC44" s="900">
        <f>VLOOKUP(年度マスタ!$K$4&amp;"_"&amp;AC$33,データシート1!$A:$BT,MATCH("aa_"&amp;$S44,データシート1!$A$1:$BT$1,0),0)</f>
        <v>30.846024407014887</v>
      </c>
      <c r="AD44" s="900">
        <f>VLOOKUP(年度マスタ!$K$4&amp;"_"&amp;AD$33,データシート1!$A:$BT,MATCH("aa_"&amp;$S44,データシート1!$A$1:$BT$1,0),0)</f>
        <v>30.543750315690925</v>
      </c>
      <c r="AE44" s="900">
        <f>VLOOKUP(年度マスタ!$K$4&amp;"_"&amp;AE$33,データシート1!$A:$BT,MATCH("aa_"&amp;$S44,データシート1!$A$1:$BT$1,0),0)</f>
        <v>30.551643521373791</v>
      </c>
      <c r="AF44" s="900">
        <f>VLOOKUP(年度マスタ!$K$4&amp;"_"&amp;AF$33,データシート1!$A:$BT,MATCH("aa_"&amp;$S44,データシート1!$A$1:$BT$1,0),0)</f>
        <v>30.015325769006271</v>
      </c>
      <c r="AG44" s="900">
        <f>VLOOKUP(年度マスタ!$K$4&amp;"_"&amp;AG$33,データシート1!$A:$BT,MATCH("aa_"&amp;$S44,データシート1!$A$1:$BT$1,0),0)</f>
        <v>30.165855297786795</v>
      </c>
      <c r="AH44" s="900">
        <f>VLOOKUP(年度マスタ!$K$4&amp;"_"&amp;AH$33,データシート1!$A:$BT,MATCH("aa_"&amp;$S44,データシート1!$A$1:$BT$1,0),0)</f>
        <v>29.988813313008023</v>
      </c>
      <c r="AI44" s="900">
        <f>VLOOKUP(年度マスタ!$K$4&amp;"_"&amp;AI$33,データシート1!$A:$BT,MATCH("aa_"&amp;$S44,データシート1!$A$1:$BT$1,0),0)</f>
        <v>28.458956999079867</v>
      </c>
      <c r="AJ44" s="900">
        <f>VLOOKUP(年度マスタ!$K$4&amp;"_"&amp;AJ$33,データシート1!$A:$BT,MATCH("aa_"&amp;$S44,データシート1!$A$1:$BT$1,0),0)</f>
        <v>29.849822008057924</v>
      </c>
      <c r="AK44" s="901">
        <f>VLOOKUP(年度マスタ!$K$4&amp;"_"&amp;AK$33,データシート1!$A:$BT,MATCH("aa_"&amp;$S44,データシート1!$A$1:$BT$1,0),0)</f>
        <v>29.749451195015251</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7.8693272151232598</v>
      </c>
      <c r="Y45" s="900">
        <f>VLOOKUP(年度マスタ!$K$4&amp;"_"&amp;Y$33,データシート1!$A:$BT,MATCH("aa_"&amp;$S45,データシート1!$A$1:$BT$1,0),0)</f>
        <v>8.2078457691483493</v>
      </c>
      <c r="Z45" s="900">
        <f>VLOOKUP(年度マスタ!$K$4&amp;"_"&amp;Z$33,データシート1!$A:$BT,MATCH("aa_"&amp;$S45,データシート1!$A$1:$BT$1,0),0)</f>
        <v>9.3861091641957604</v>
      </c>
      <c r="AA45" s="900">
        <f>VLOOKUP(年度マスタ!$K$4&amp;"_"&amp;AA$33,データシート1!$A:$BT,MATCH("aa_"&amp;$S45,データシート1!$A$1:$BT$1,0),0)</f>
        <v>10.211085270780501</v>
      </c>
      <c r="AB45" s="900">
        <f>VLOOKUP(年度マスタ!$K$4&amp;"_"&amp;AB$33,データシート1!$A:$BT,MATCH("aa_"&amp;$S45,データシート1!$A$1:$BT$1,0),0)</f>
        <v>10.3396418795098</v>
      </c>
      <c r="AC45" s="900">
        <f>VLOOKUP(年度マスタ!$K$4&amp;"_"&amp;AC$33,データシート1!$A:$BT,MATCH("aa_"&amp;$S45,データシート1!$A$1:$BT$1,0),0)</f>
        <v>9.8869469016763603</v>
      </c>
      <c r="AD45" s="900">
        <f>VLOOKUP(年度マスタ!$K$4&amp;"_"&amp;AD$33,データシート1!$A:$BT,MATCH("aa_"&amp;$S45,データシート1!$A$1:$BT$1,0),0)</f>
        <v>9.6523103893273596</v>
      </c>
      <c r="AE45" s="900">
        <f>VLOOKUP(年度マスタ!$K$4&amp;"_"&amp;AE$33,データシート1!$A:$BT,MATCH("aa_"&amp;$S45,データシート1!$A$1:$BT$1,0),0)</f>
        <v>9.3671489016123601</v>
      </c>
      <c r="AF45" s="900">
        <f>VLOOKUP(年度マスタ!$K$4&amp;"_"&amp;AF$33,データシート1!$A:$BT,MATCH("aa_"&amp;$S45,データシート1!$A$1:$BT$1,0),0)</f>
        <v>9.0424635575240693</v>
      </c>
      <c r="AG45" s="900">
        <f>VLOOKUP(年度マスタ!$K$4&amp;"_"&amp;AG$33,データシート1!$A:$BT,MATCH("aa_"&amp;$S45,データシート1!$A$1:$BT$1,0),0)</f>
        <v>8.3799602661964201</v>
      </c>
      <c r="AH45" s="900">
        <f>VLOOKUP(年度マスタ!$K$4&amp;"_"&amp;AH$33,データシート1!$A:$BT,MATCH("aa_"&amp;$S45,データシート1!$A$1:$BT$1,0),0)</f>
        <v>8.1570419499811706</v>
      </c>
      <c r="AI45" s="900">
        <f>VLOOKUP(年度マスタ!$K$4&amp;"_"&amp;AI$33,データシート1!$A:$BT,MATCH("aa_"&amp;$S45,データシート1!$A$1:$BT$1,0),0)</f>
        <v>7.7618254711274099</v>
      </c>
      <c r="AJ45" s="900">
        <f>VLOOKUP(年度マスタ!$K$4&amp;"_"&amp;AJ$33,データシート1!$A:$BT,MATCH("aa_"&amp;$S45,データシート1!$A$1:$BT$1,0),0)</f>
        <v>7.6721826862378899</v>
      </c>
      <c r="AK45" s="901">
        <f>VLOOKUP(年度マスタ!$K$4&amp;"_"&amp;AK$33,データシート1!$A:$BT,MATCH("aa_"&amp;$S45,データシート1!$A$1:$BT$1,0),0)</f>
        <v>7.7098300540977842</v>
      </c>
      <c r="AL45" s="330"/>
      <c r="AW45" s="17" t="str">
        <f>AW48</f>
        <v>我孫子市</v>
      </c>
      <c r="AX45" s="1010">
        <f t="shared" ref="AX45:BB45" si="15">AX48/$BC48</f>
        <v>0.22460528795907866</v>
      </c>
      <c r="AY45" s="1010">
        <f t="shared" si="15"/>
        <v>0.2345579801686816</v>
      </c>
      <c r="AZ45" s="1010">
        <f t="shared" si="15"/>
        <v>0.30316616105410438</v>
      </c>
      <c r="BA45" s="1010">
        <f t="shared" si="15"/>
        <v>0.2241734583751912</v>
      </c>
      <c r="BB45" s="1010">
        <f t="shared" si="15"/>
        <v>1.3497112442944076E-2</v>
      </c>
      <c r="BC45" s="1010">
        <f t="shared" ref="BC45" si="16">SUM(AX45:BB45)</f>
        <v>0.99999999999999989</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12.921993344000001</v>
      </c>
      <c r="Y47" s="903">
        <f>VLOOKUP(年度マスタ!$K$4&amp;"_"&amp;Y$33,データシート1!$A:$BT,MATCH("aa_"&amp;$S47,データシート1!$A$1:$BT$1,0),0)</f>
        <v>9.2658395541599994</v>
      </c>
      <c r="Z47" s="903">
        <f>VLOOKUP(年度マスタ!$K$4&amp;"_"&amp;Z$33,データシート1!$A:$BT,MATCH("aa_"&amp;$S47,データシート1!$A$1:$BT$1,0),0)</f>
        <v>10.2001686499</v>
      </c>
      <c r="AA47" s="903">
        <f>VLOOKUP(年度マスタ!$K$4&amp;"_"&amp;AA$33,データシート1!$A:$BT,MATCH("aa_"&amp;$S47,データシート1!$A$1:$BT$1,0),0)</f>
        <v>8.9141749093199998</v>
      </c>
      <c r="AB47" s="903">
        <f>VLOOKUP(年度マスタ!$K$4&amp;"_"&amp;AB$33,データシート1!$A:$BT,MATCH("aa_"&amp;$S47,データシート1!$A$1:$BT$1,0),0)</f>
        <v>11.90890061184</v>
      </c>
      <c r="AC47" s="903">
        <f>VLOOKUP(年度マスタ!$K$4&amp;"_"&amp;AC$33,データシート1!$A:$BT,MATCH("aa_"&amp;$S47,データシート1!$A$1:$BT$1,0),0)</f>
        <v>16.48048498</v>
      </c>
      <c r="AD47" s="903">
        <f>VLOOKUP(年度マスタ!$K$4&amp;"_"&amp;AD$33,データシート1!$A:$BT,MATCH("aa_"&amp;$S47,データシート1!$A$1:$BT$1,0),0)</f>
        <v>11.7182910348</v>
      </c>
      <c r="AE47" s="903">
        <f>VLOOKUP(年度マスタ!$K$4&amp;"_"&amp;AE$33,データシート1!$A:$BT,MATCH("aa_"&amp;$S47,データシート1!$A$1:$BT$1,0),0)</f>
        <v>11.241762869999999</v>
      </c>
      <c r="AF47" s="903">
        <f>VLOOKUP(年度マスタ!$K$4&amp;"_"&amp;AF$33,データシート1!$A:$BT,MATCH("aa_"&amp;$S47,データシート1!$A$1:$BT$1,0),0)</f>
        <v>12.480015344000002</v>
      </c>
      <c r="AG47" s="903">
        <f>VLOOKUP(年度マスタ!$K$4&amp;"_"&amp;AG$33,データシート1!$A:$BT,MATCH("aa_"&amp;$S47,データシート1!$A$1:$BT$1,0),0)</f>
        <v>13.762938112000001</v>
      </c>
      <c r="AH47" s="903">
        <f>VLOOKUP(年度マスタ!$K$4&amp;"_"&amp;AH$33,データシート1!$A:$BT,MATCH("aa_"&amp;$S47,データシート1!$A$1:$BT$1,0),0)</f>
        <v>15.724857260000004</v>
      </c>
      <c r="AI47" s="903">
        <f>VLOOKUP(年度マスタ!$K$4&amp;"_"&amp;AI$33,データシート1!$A:$BT,MATCH("aa_"&amp;$S47,データシート1!$A$1:$BT$1,0),0)</f>
        <v>16.808882096000001</v>
      </c>
      <c r="AJ47" s="903">
        <f>VLOOKUP(年度マスタ!$K$4&amp;"_"&amp;AJ$33,データシート1!$A:$BT,MATCH("aa_"&amp;$S47,データシート1!$A$1:$BT$1,0),0)</f>
        <v>10.239296420000001</v>
      </c>
      <c r="AK47" s="904">
        <f>VLOOKUP(年度マスタ!$K$4&amp;"_"&amp;AK$33,データシート1!$A:$BT,MATCH("aa_"&amp;$S47,データシート1!$A$1:$BT$1,0),0)</f>
        <v>7.0228286890600007</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我孫子市</v>
      </c>
      <c r="AX48" s="1011">
        <f>SUM(AY39:BA39)</f>
        <v>116.86680885719402</v>
      </c>
      <c r="AY48" s="1011">
        <f>BB39</f>
        <v>122.04540188429169</v>
      </c>
      <c r="AZ48" s="1011">
        <f>BC39</f>
        <v>157.74366720312656</v>
      </c>
      <c r="BA48" s="1011">
        <f>SUM(BD39:BG39)</f>
        <v>116.64211893160218</v>
      </c>
      <c r="BB48" s="1011">
        <f>BH39</f>
        <v>7.0228286890600007</v>
      </c>
      <c r="BC48" s="1011">
        <f>SUM(AX48:BB48)</f>
        <v>520.3208255652745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520.3208255652745</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116.86680885719402</v>
      </c>
      <c r="P52" s="453">
        <f t="shared" ref="P52:P64" si="18">O52/$O$51</f>
        <v>0.22460528795907866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111.33673611081277</v>
      </c>
      <c r="P53" s="454">
        <f t="shared" si="18"/>
        <v>0.21397708998069984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3.5602782330159313</v>
      </c>
      <c r="P54" s="454">
        <f t="shared" si="18"/>
        <v>6.842467297264258E-3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1.969794513365317</v>
      </c>
      <c r="P55" s="454">
        <f t="shared" si="18"/>
        <v>3.7857306811145603E-3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122.04540188429169</v>
      </c>
      <c r="P56" s="453">
        <f t="shared" si="18"/>
        <v>0.2345579801686816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157.74366720312656</v>
      </c>
      <c r="P57" s="453">
        <f t="shared" si="18"/>
        <v>0.30316616105410438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116.64211893160218</v>
      </c>
      <c r="P58" s="453">
        <f t="shared" si="18"/>
        <v>0.2241734583751912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108.9322888775044</v>
      </c>
      <c r="P59" s="454">
        <f t="shared" si="18"/>
        <v>0.20935600407529487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79.182837682489151</v>
      </c>
      <c r="P60" s="454">
        <f t="shared" si="18"/>
        <v>0.15218079652388547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29.749451195015251</v>
      </c>
      <c r="P61" s="454">
        <f t="shared" si="18"/>
        <v>5.7175207551409389E-2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7.7098300540977842</v>
      </c>
      <c r="P62" s="454">
        <f t="shared" si="18"/>
        <v>1.4817454299896329E-2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7.0228286890600007</v>
      </c>
      <c r="P64" s="612">
        <f t="shared" si="18"/>
        <v>1.3497112442944076E-2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我孫子市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978.79089999999997</v>
      </c>
      <c r="AI7" s="78">
        <f>VLOOKUP(年度マスタ!$K$4&amp;"_"&amp;$AG7,データシート1!$A:$BT,MATCH("ab_"&amp;AI$2,データシート1!$A$1:$BT$1,0),0)</f>
        <v>2092</v>
      </c>
      <c r="AJ7" s="78">
        <f>VLOOKUP(年度マスタ!$K$4&amp;"_"&amp;$AG7,データシート1!$A:$BT,MATCH("ab_"&amp;AJ$2,データシート1!$A$1:$BT$1,0),0)</f>
        <v>38</v>
      </c>
      <c r="AK7" s="78">
        <f>VLOOKUP(年度マスタ!$K$4&amp;"_"&amp;$AG7,データシート1!$A:$BT,MATCH("ab_"&amp;AK$2,データシート1!$A$1:$BT$1,0),0)</f>
        <v>28565</v>
      </c>
      <c r="AL7" s="78">
        <f>VLOOKUP(年度マスタ!$K$4&amp;"_"&amp;$AG7,データシート1!$A:$BT,MATCH("ab_"&amp;AL$2,データシート1!$A$1:$BT$1,0),0)</f>
        <v>54847</v>
      </c>
      <c r="AM7" s="78">
        <f>VLOOKUP(年度マスタ!$K$4&amp;"_"&amp;$AG7,データシート1!$A:$BT,MATCH("ab_"&amp;AM$2,データシート1!$A$1:$BT$1,0),0)</f>
        <v>53187</v>
      </c>
      <c r="AN7" s="78">
        <f>VLOOKUP(年度マスタ!$K$4&amp;"_"&amp;$AG7,データシート1!$A:$BT,MATCH("ab_"&amp;AN$2,データシート1!$A$1:$BT$1,0),0)</f>
        <v>6323</v>
      </c>
      <c r="AO7" s="78">
        <f>VLOOKUP(年度マスタ!$K$4&amp;"_"&amp;$AG7,データシート1!$A:$BT,MATCH("ab_"&amp;AO$2,データシート1!$A$1:$BT$1,0),0)</f>
        <v>134986</v>
      </c>
      <c r="AP7" s="78">
        <f>VLOOKUP(年度マスタ!$K$4&amp;"_"&amp;$AG7,データシート1!$A:$BT,MATCH("ab_"&amp;AP$2,データシート1!$A$1:$BT$1,0),0)</f>
        <v>0</v>
      </c>
      <c r="AQ7" s="954">
        <f>VLOOKUP(年度マスタ!$K$4&amp;"_"&amp;$AG7,データシート1!$A:$BT,MATCH("ab_"&amp;AQ$2,データシート1!$A$1:$BT$1,0),0)</f>
        <v>12.921993344000001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165.86750000000001</v>
      </c>
      <c r="AI8" s="78">
        <f>VLOOKUP(年度マスタ!$K$4&amp;"_"&amp;$AG8,データシート1!$A:$BT,MATCH("ab_"&amp;AI$2,データシート1!$A$1:$BT$1,0),0)</f>
        <v>2092</v>
      </c>
      <c r="AJ8" s="78">
        <f>VLOOKUP(年度マスタ!$K$4&amp;"_"&amp;$AG8,データシート1!$A:$BT,MATCH("ab_"&amp;AJ$2,データシート1!$A$1:$BT$1,0),0)</f>
        <v>38</v>
      </c>
      <c r="AK8" s="78">
        <f>VLOOKUP(年度マスタ!$K$4&amp;"_"&amp;$AG8,データシート1!$A:$BT,MATCH("ab_"&amp;AK$2,データシート1!$A$1:$BT$1,0),0)</f>
        <v>28565</v>
      </c>
      <c r="AL8" s="78">
        <f>VLOOKUP(年度マスタ!$K$4&amp;"_"&amp;$AG8,データシート1!$A:$BT,MATCH("ab_"&amp;AL$2,データシート1!$A$1:$BT$1,0),0)</f>
        <v>55289</v>
      </c>
      <c r="AM8" s="78">
        <f>VLOOKUP(年度マスタ!$K$4&amp;"_"&amp;$AG8,データシート1!$A:$BT,MATCH("ab_"&amp;AM$2,データシート1!$A$1:$BT$1,0),0)</f>
        <v>53431</v>
      </c>
      <c r="AN8" s="78">
        <f>VLOOKUP(年度マスタ!$K$4&amp;"_"&amp;$AG8,データシート1!$A:$BT,MATCH("ab_"&amp;AN$2,データシート1!$A$1:$BT$1,0),0)</f>
        <v>6228</v>
      </c>
      <c r="AO8" s="78">
        <f>VLOOKUP(年度マスタ!$K$4&amp;"_"&amp;$AG8,データシート1!$A:$BT,MATCH("ab_"&amp;AO$2,データシート1!$A$1:$BT$1,0),0)</f>
        <v>134911</v>
      </c>
      <c r="AP8" s="78">
        <f>VLOOKUP(年度マスタ!$K$4&amp;"_"&amp;$AG8,データシート1!$A:$BT,MATCH("ab_"&amp;AP$2,データシート1!$A$1:$BT$1,0),0)</f>
        <v>0</v>
      </c>
      <c r="AQ8" s="954">
        <f>VLOOKUP(年度マスタ!$K$4&amp;"_"&amp;$AG8,データシート1!$A:$BT,MATCH("ab_"&amp;AQ$2,データシート1!$A$1:$BT$1,0),0)</f>
        <v>9.2658395541599994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171.32650000000001</v>
      </c>
      <c r="AI9" s="78">
        <f>VLOOKUP(年度マスタ!$K$4&amp;"_"&amp;$AG9,データシート1!$A:$BT,MATCH("ab_"&amp;AI$2,データシート1!$A$1:$BT$1,0),0)</f>
        <v>2092</v>
      </c>
      <c r="AJ9" s="78">
        <f>VLOOKUP(年度マスタ!$K$4&amp;"_"&amp;$AG9,データシート1!$A:$BT,MATCH("ab_"&amp;AJ$2,データシート1!$A$1:$BT$1,0),0)</f>
        <v>38</v>
      </c>
      <c r="AK9" s="78">
        <f>VLOOKUP(年度マスタ!$K$4&amp;"_"&amp;$AG9,データシート1!$A:$BT,MATCH("ab_"&amp;AK$2,データシート1!$A$1:$BT$1,0),0)</f>
        <v>28565</v>
      </c>
      <c r="AL9" s="78">
        <f>VLOOKUP(年度マスタ!$K$4&amp;"_"&amp;$AG9,データシート1!$A:$BT,MATCH("ab_"&amp;AL$2,データシート1!$A$1:$BT$1,0),0)</f>
        <v>55327</v>
      </c>
      <c r="AM9" s="78">
        <f>VLOOKUP(年度マスタ!$K$4&amp;"_"&amp;$AG9,データシート1!$A:$BT,MATCH("ab_"&amp;AM$2,データシート1!$A$1:$BT$1,0),0)</f>
        <v>53592</v>
      </c>
      <c r="AN9" s="78">
        <f>VLOOKUP(年度マスタ!$K$4&amp;"_"&amp;$AG9,データシート1!$A:$BT,MATCH("ab_"&amp;AN$2,データシート1!$A$1:$BT$1,0),0)</f>
        <v>6231</v>
      </c>
      <c r="AO9" s="78">
        <f>VLOOKUP(年度マスタ!$K$4&amp;"_"&amp;$AG9,データシート1!$A:$BT,MATCH("ab_"&amp;AO$2,データシート1!$A$1:$BT$1,0),0)</f>
        <v>133749</v>
      </c>
      <c r="AP9" s="78">
        <f>VLOOKUP(年度マスタ!$K$4&amp;"_"&amp;$AG9,データシート1!$A:$BT,MATCH("ab_"&amp;AP$2,データシート1!$A$1:$BT$1,0),0)</f>
        <v>0</v>
      </c>
      <c r="AQ9" s="954">
        <f>VLOOKUP(年度マスタ!$K$4&amp;"_"&amp;$AG9,データシート1!$A:$BT,MATCH("ab_"&amp;AQ$2,データシート1!$A$1:$BT$1,0),0)</f>
        <v>10.2001686499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1280.067</v>
      </c>
      <c r="AI10" s="78">
        <f>VLOOKUP(年度マスタ!$K$4&amp;"_"&amp;$AG10,データシート1!$A:$BT,MATCH("ab_"&amp;AI$2,データシート1!$A$1:$BT$1,0),0)</f>
        <v>2092</v>
      </c>
      <c r="AJ10" s="78">
        <f>VLOOKUP(年度マスタ!$K$4&amp;"_"&amp;$AG10,データシート1!$A:$BT,MATCH("ab_"&amp;AJ$2,データシート1!$A$1:$BT$1,0),0)</f>
        <v>38</v>
      </c>
      <c r="AK10" s="78">
        <f>VLOOKUP(年度マスタ!$K$4&amp;"_"&amp;$AG10,データシート1!$A:$BT,MATCH("ab_"&amp;AK$2,データシート1!$A$1:$BT$1,0),0)</f>
        <v>28565</v>
      </c>
      <c r="AL10" s="78">
        <f>VLOOKUP(年度マスタ!$K$4&amp;"_"&amp;$AG10,データシート1!$A:$BT,MATCH("ab_"&amp;AL$2,データシート1!$A$1:$BT$1,0),0)</f>
        <v>55959</v>
      </c>
      <c r="AM10" s="78">
        <f>VLOOKUP(年度マスタ!$K$4&amp;"_"&amp;$AG10,データシート1!$A:$BT,MATCH("ab_"&amp;AM$2,データシート1!$A$1:$BT$1,0),0)</f>
        <v>53944</v>
      </c>
      <c r="AN10" s="78">
        <f>VLOOKUP(年度マスタ!$K$4&amp;"_"&amp;$AG10,データシート1!$A:$BT,MATCH("ab_"&amp;AN$2,データシート1!$A$1:$BT$1,0),0)</f>
        <v>6200</v>
      </c>
      <c r="AO10" s="78">
        <f>VLOOKUP(年度マスタ!$K$4&amp;"_"&amp;$AG10,データシート1!$A:$BT,MATCH("ab_"&amp;AO$2,データシート1!$A$1:$BT$1,0),0)</f>
        <v>133923</v>
      </c>
      <c r="AP10" s="78">
        <f>VLOOKUP(年度マスタ!$K$4&amp;"_"&amp;$AG10,データシート1!$A:$BT,MATCH("ab_"&amp;AP$2,データシート1!$A$1:$BT$1,0),0)</f>
        <v>0</v>
      </c>
      <c r="AQ10" s="954">
        <f>VLOOKUP(年度マスタ!$K$4&amp;"_"&amp;$AG10,データシート1!$A:$BT,MATCH("ab_"&amp;AQ$2,データシート1!$A$1:$BT$1,0),0)</f>
        <v>8.9141749093199998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1027.3333</v>
      </c>
      <c r="AI11" s="78">
        <f>VLOOKUP(年度マスタ!$K$4&amp;"_"&amp;$AG11,データシート1!$A:$BT,MATCH("ab_"&amp;AI$2,データシート1!$A$1:$BT$1,0),0)</f>
        <v>2092</v>
      </c>
      <c r="AJ11" s="78">
        <f>VLOOKUP(年度マスタ!$K$4&amp;"_"&amp;$AG11,データシート1!$A:$BT,MATCH("ab_"&amp;AJ$2,データシート1!$A$1:$BT$1,0),0)</f>
        <v>38</v>
      </c>
      <c r="AK11" s="78">
        <f>VLOOKUP(年度マスタ!$K$4&amp;"_"&amp;$AG11,データシート1!$A:$BT,MATCH("ab_"&amp;AK$2,データシート1!$A$1:$BT$1,0),0)</f>
        <v>28565</v>
      </c>
      <c r="AL11" s="78">
        <f>VLOOKUP(年度マスタ!$K$4&amp;"_"&amp;$AG11,データシート1!$A:$BT,MATCH("ab_"&amp;AL$2,データシート1!$A$1:$BT$1,0),0)</f>
        <v>56260</v>
      </c>
      <c r="AM11" s="78">
        <f>VLOOKUP(年度マスタ!$K$4&amp;"_"&amp;$AG11,データシート1!$A:$BT,MATCH("ab_"&amp;AM$2,データシート1!$A$1:$BT$1,0),0)</f>
        <v>54406</v>
      </c>
      <c r="AN11" s="78">
        <f>VLOOKUP(年度マスタ!$K$4&amp;"_"&amp;$AG11,データシート1!$A:$BT,MATCH("ab_"&amp;AN$2,データシート1!$A$1:$BT$1,0),0)</f>
        <v>6147</v>
      </c>
      <c r="AO11" s="78">
        <f>VLOOKUP(年度マスタ!$K$4&amp;"_"&amp;$AG11,データシート1!$A:$BT,MATCH("ab_"&amp;AO$2,データシート1!$A$1:$BT$1,0),0)</f>
        <v>133665</v>
      </c>
      <c r="AP11" s="78">
        <f>VLOOKUP(年度マスタ!$K$4&amp;"_"&amp;$AG11,データシート1!$A:$BT,MATCH("ab_"&amp;AP$2,データシート1!$A$1:$BT$1,0),0)</f>
        <v>0</v>
      </c>
      <c r="AQ11" s="954">
        <f>VLOOKUP(年度マスタ!$K$4&amp;"_"&amp;$AG11,データシート1!$A:$BT,MATCH("ab_"&amp;AQ$2,データシート1!$A$1:$BT$1,0),0)</f>
        <v>11.90890061184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930.08219999999994</v>
      </c>
      <c r="AI12" s="78">
        <f>VLOOKUP(年度マスタ!$K$4&amp;"_"&amp;$AG12,データシート1!$A:$BT,MATCH("ab_"&amp;AI$2,データシート1!$A$1:$BT$1,0),0)</f>
        <v>1677</v>
      </c>
      <c r="AJ12" s="78">
        <f>VLOOKUP(年度マスタ!$K$4&amp;"_"&amp;$AG12,データシート1!$A:$BT,MATCH("ab_"&amp;AJ$2,データシート1!$A$1:$BT$1,0),0)</f>
        <v>25</v>
      </c>
      <c r="AK12" s="78">
        <f>VLOOKUP(年度マスタ!$K$4&amp;"_"&amp;$AG12,データシート1!$A:$BT,MATCH("ab_"&amp;AK$2,データシート1!$A$1:$BT$1,0),0)</f>
        <v>28122</v>
      </c>
      <c r="AL12" s="78">
        <f>VLOOKUP(年度マスタ!$K$4&amp;"_"&amp;$AG12,データシート1!$A:$BT,MATCH("ab_"&amp;AL$2,データシート1!$A$1:$BT$1,0),0)</f>
        <v>56715</v>
      </c>
      <c r="AM12" s="78">
        <f>VLOOKUP(年度マスタ!$K$4&amp;"_"&amp;$AG12,データシート1!$A:$BT,MATCH("ab_"&amp;AM$2,データシート1!$A$1:$BT$1,0),0)</f>
        <v>54365</v>
      </c>
      <c r="AN12" s="78">
        <f>VLOOKUP(年度マスタ!$K$4&amp;"_"&amp;$AG12,データシート1!$A:$BT,MATCH("ab_"&amp;AN$2,データシート1!$A$1:$BT$1,0),0)</f>
        <v>6143</v>
      </c>
      <c r="AO12" s="78">
        <f>VLOOKUP(年度マスタ!$K$4&amp;"_"&amp;$AG12,データシート1!$A:$BT,MATCH("ab_"&amp;AO$2,データシート1!$A$1:$BT$1,0),0)</f>
        <v>133216</v>
      </c>
      <c r="AP12" s="78">
        <f>VLOOKUP(年度マスタ!$K$4&amp;"_"&amp;$AG12,データシート1!$A:$BT,MATCH("ab_"&amp;AP$2,データシート1!$A$1:$BT$1,0),0)</f>
        <v>0</v>
      </c>
      <c r="AQ12" s="954">
        <f>VLOOKUP(年度マスタ!$K$4&amp;"_"&amp;$AG12,データシート1!$A:$BT,MATCH("ab_"&amp;AQ$2,データシート1!$A$1:$BT$1,0),0)</f>
        <v>16.48048498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710.14160000000004</v>
      </c>
      <c r="AI13" s="78">
        <f>VLOOKUP(年度マスタ!$K$4&amp;"_"&amp;$AG13,データシート1!$A:$BT,MATCH("ab_"&amp;AI$2,データシート1!$A$1:$BT$1,0),0)</f>
        <v>1677</v>
      </c>
      <c r="AJ13" s="78">
        <f>VLOOKUP(年度マスタ!$K$4&amp;"_"&amp;$AG13,データシート1!$A:$BT,MATCH("ab_"&amp;AJ$2,データシート1!$A$1:$BT$1,0),0)</f>
        <v>25</v>
      </c>
      <c r="AK13" s="78">
        <f>VLOOKUP(年度マスタ!$K$4&amp;"_"&amp;$AG13,データシート1!$A:$BT,MATCH("ab_"&amp;AK$2,データシート1!$A$1:$BT$1,0),0)</f>
        <v>28122</v>
      </c>
      <c r="AL13" s="78">
        <f>VLOOKUP(年度マスタ!$K$4&amp;"_"&amp;$AG13,データシート1!$A:$BT,MATCH("ab_"&amp;AL$2,データシート1!$A$1:$BT$1,0),0)</f>
        <v>57200</v>
      </c>
      <c r="AM13" s="78">
        <f>VLOOKUP(年度マスタ!$K$4&amp;"_"&amp;$AG13,データシート1!$A:$BT,MATCH("ab_"&amp;AM$2,データシート1!$A$1:$BT$1,0),0)</f>
        <v>54369</v>
      </c>
      <c r="AN13" s="78">
        <f>VLOOKUP(年度マスタ!$K$4&amp;"_"&amp;$AG13,データシート1!$A:$BT,MATCH("ab_"&amp;AN$2,データシート1!$A$1:$BT$1,0),0)</f>
        <v>6078</v>
      </c>
      <c r="AO13" s="78">
        <f>VLOOKUP(年度マスタ!$K$4&amp;"_"&amp;$AG13,データシート1!$A:$BT,MATCH("ab_"&amp;AO$2,データシート1!$A$1:$BT$1,0),0)</f>
        <v>132853</v>
      </c>
      <c r="AP13" s="78">
        <f>VLOOKUP(年度マスタ!$K$4&amp;"_"&amp;$AG13,データシート1!$A:$BT,MATCH("ab_"&amp;AP$2,データシート1!$A$1:$BT$1,0),0)</f>
        <v>0</v>
      </c>
      <c r="AQ13" s="954">
        <f>VLOOKUP(年度マスタ!$K$4&amp;"_"&amp;$AG13,データシート1!$A:$BT,MATCH("ab_"&amp;AQ$2,データシート1!$A$1:$BT$1,0),0)</f>
        <v>11.7182910348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608.89940000000001</v>
      </c>
      <c r="AI14" s="78">
        <f>VLOOKUP(年度マスタ!$K$4&amp;"_"&amp;$AG14,データシート1!$A:$BT,MATCH("ab_"&amp;AI$2,データシート1!$A$1:$BT$1,0),0)</f>
        <v>1677</v>
      </c>
      <c r="AJ14" s="78">
        <f>VLOOKUP(年度マスタ!$K$4&amp;"_"&amp;$AG14,データシート1!$A:$BT,MATCH("ab_"&amp;AJ$2,データシート1!$A$1:$BT$1,0),0)</f>
        <v>25</v>
      </c>
      <c r="AK14" s="78">
        <f>VLOOKUP(年度マスタ!$K$4&amp;"_"&amp;$AG14,データシート1!$A:$BT,MATCH("ab_"&amp;AK$2,データシート1!$A$1:$BT$1,0),0)</f>
        <v>28122</v>
      </c>
      <c r="AL14" s="78">
        <f>VLOOKUP(年度マスタ!$K$4&amp;"_"&amp;$AG14,データシート1!$A:$BT,MATCH("ab_"&amp;AL$2,データシート1!$A$1:$BT$1,0),0)</f>
        <v>57713</v>
      </c>
      <c r="AM14" s="78">
        <f>VLOOKUP(年度マスタ!$K$4&amp;"_"&amp;$AG14,データシート1!$A:$BT,MATCH("ab_"&amp;AM$2,データシート1!$A$1:$BT$1,0),0)</f>
        <v>54750</v>
      </c>
      <c r="AN14" s="78">
        <f>VLOOKUP(年度マスタ!$K$4&amp;"_"&amp;$AG14,データシート1!$A:$BT,MATCH("ab_"&amp;AN$2,データシート1!$A$1:$BT$1,0),0)</f>
        <v>6288</v>
      </c>
      <c r="AO14" s="78">
        <f>VLOOKUP(年度マスタ!$K$4&amp;"_"&amp;$AG14,データシート1!$A:$BT,MATCH("ab_"&amp;AO$2,データシート1!$A$1:$BT$1,0),0)</f>
        <v>132619</v>
      </c>
      <c r="AP14" s="78">
        <f>VLOOKUP(年度マスタ!$K$4&amp;"_"&amp;$AG14,データシート1!$A:$BT,MATCH("ab_"&amp;AP$2,データシート1!$A$1:$BT$1,0),0)</f>
        <v>0</v>
      </c>
      <c r="AQ14" s="954">
        <f>VLOOKUP(年度マスタ!$K$4&amp;"_"&amp;$AG14,データシート1!$A:$BT,MATCH("ab_"&amp;AQ$2,データシート1!$A$1:$BT$1,0),0)</f>
        <v>11.241762870000001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562.11109999999996</v>
      </c>
      <c r="AI15" s="78">
        <f>VLOOKUP(年度マスタ!$K$4&amp;"_"&amp;$AG15,データシート1!$A:$BT,MATCH("ab_"&amp;AI$2,データシート1!$A$1:$BT$1,0),0)</f>
        <v>1677</v>
      </c>
      <c r="AJ15" s="78">
        <f>VLOOKUP(年度マスタ!$K$4&amp;"_"&amp;$AG15,データシート1!$A:$BT,MATCH("ab_"&amp;AJ$2,データシート1!$A$1:$BT$1,0),0)</f>
        <v>25</v>
      </c>
      <c r="AK15" s="78">
        <f>VLOOKUP(年度マスタ!$K$4&amp;"_"&amp;$AG15,データシート1!$A:$BT,MATCH("ab_"&amp;AK$2,データシート1!$A$1:$BT$1,0),0)</f>
        <v>28122</v>
      </c>
      <c r="AL15" s="78">
        <f>VLOOKUP(年度マスタ!$K$4&amp;"_"&amp;$AG15,データシート1!$A:$BT,MATCH("ab_"&amp;AL$2,データシート1!$A$1:$BT$1,0),0)</f>
        <v>58384</v>
      </c>
      <c r="AM15" s="78">
        <f>VLOOKUP(年度マスタ!$K$4&amp;"_"&amp;$AG15,データシート1!$A:$BT,MATCH("ab_"&amp;AM$2,データシート1!$A$1:$BT$1,0),0)</f>
        <v>54881</v>
      </c>
      <c r="AN15" s="78">
        <f>VLOOKUP(年度マスタ!$K$4&amp;"_"&amp;$AG15,データシート1!$A:$BT,MATCH("ab_"&amp;AN$2,データシート1!$A$1:$BT$1,0),0)</f>
        <v>6217</v>
      </c>
      <c r="AO15" s="78">
        <f>VLOOKUP(年度マスタ!$K$4&amp;"_"&amp;$AG15,データシート1!$A:$BT,MATCH("ab_"&amp;AO$2,データシート1!$A$1:$BT$1,0),0)</f>
        <v>132388</v>
      </c>
      <c r="AP15" s="78">
        <f>VLOOKUP(年度マスタ!$K$4&amp;"_"&amp;$AG15,データシート1!$A:$BT,MATCH("ab_"&amp;AP$2,データシート1!$A$1:$BT$1,0),0)</f>
        <v>0</v>
      </c>
      <c r="AQ15" s="954">
        <f>VLOOKUP(年度マスタ!$K$4&amp;"_"&amp;$AG15,データシート1!$A:$BT,MATCH("ab_"&amp;AQ$2,データシート1!$A$1:$BT$1,0),0)</f>
        <v>12.480015344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357.3768</v>
      </c>
      <c r="AI16" s="78">
        <f>VLOOKUP(年度マスタ!$K$4&amp;"_"&amp;$AG16,データシート1!$A:$BT,MATCH("ab_"&amp;AI$2,データシート1!$A$1:$BT$1,0),0)</f>
        <v>1677</v>
      </c>
      <c r="AJ16" s="78">
        <f>VLOOKUP(年度マスタ!$K$4&amp;"_"&amp;$AG16,データシート1!$A:$BT,MATCH("ab_"&amp;AJ$2,データシート1!$A$1:$BT$1,0),0)</f>
        <v>25</v>
      </c>
      <c r="AK16" s="78">
        <f>VLOOKUP(年度マスタ!$K$4&amp;"_"&amp;$AG16,データシート1!$A:$BT,MATCH("ab_"&amp;AK$2,データシート1!$A$1:$BT$1,0),0)</f>
        <v>28122</v>
      </c>
      <c r="AL16" s="78">
        <f>VLOOKUP(年度マスタ!$K$4&amp;"_"&amp;$AG16,データシート1!$A:$BT,MATCH("ab_"&amp;AL$2,データシート1!$A$1:$BT$1,0),0)</f>
        <v>58971</v>
      </c>
      <c r="AM16" s="78">
        <f>VLOOKUP(年度マスタ!$K$4&amp;"_"&amp;$AG16,データシート1!$A:$BT,MATCH("ab_"&amp;AM$2,データシート1!$A$1:$BT$1,0),0)</f>
        <v>55091</v>
      </c>
      <c r="AN16" s="78">
        <f>VLOOKUP(年度マスタ!$K$4&amp;"_"&amp;$AG16,データシート1!$A:$BT,MATCH("ab_"&amp;AN$2,データシート1!$A$1:$BT$1,0),0)</f>
        <v>6311</v>
      </c>
      <c r="AO16" s="78">
        <f>VLOOKUP(年度マスタ!$K$4&amp;"_"&amp;$AG16,データシート1!$A:$BT,MATCH("ab_"&amp;AO$2,データシート1!$A$1:$BT$1,0),0)</f>
        <v>132216</v>
      </c>
      <c r="AP16" s="78">
        <f>VLOOKUP(年度マスタ!$K$4&amp;"_"&amp;$AG16,データシート1!$A:$BT,MATCH("ab_"&amp;AP$2,データシート1!$A$1:$BT$1,0),0)</f>
        <v>0</v>
      </c>
      <c r="AQ16" s="954">
        <f>VLOOKUP(年度マスタ!$K$4&amp;"_"&amp;$AG16,データシート1!$A:$BT,MATCH("ab_"&amp;AQ$2,データシート1!$A$1:$BT$1,0),0)</f>
        <v>13.762938112000001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486.83969999999999</v>
      </c>
      <c r="AI17" s="151">
        <f>VLOOKUP(年度マスタ!$K$4&amp;"_"&amp;$AG17,データシート1!$A:$BT,MATCH("ab_"&amp;AI$2,データシート1!$A$1:$BT$1,0),0)</f>
        <v>1677</v>
      </c>
      <c r="AJ17" s="151">
        <f>VLOOKUP(年度マスタ!$K$4&amp;"_"&amp;$AG17,データシート1!$A:$BT,MATCH("ab_"&amp;AJ$2,データシート1!$A$1:$BT$1,0),0)</f>
        <v>25</v>
      </c>
      <c r="AK17" s="151">
        <f>VLOOKUP(年度マスタ!$K$4&amp;"_"&amp;$AG17,データシート1!$A:$BT,MATCH("ab_"&amp;AK$2,データシート1!$A$1:$BT$1,0),0)</f>
        <v>28122</v>
      </c>
      <c r="AL17" s="151">
        <f>VLOOKUP(年度マスタ!$K$4&amp;"_"&amp;$AG17,データシート1!$A:$BT,MATCH("ab_"&amp;AL$2,データシート1!$A$1:$BT$1,0),0)</f>
        <v>59527</v>
      </c>
      <c r="AM17" s="151">
        <f>VLOOKUP(年度マスタ!$K$4&amp;"_"&amp;$AG17,データシート1!$A:$BT,MATCH("ab_"&amp;AM$2,データシート1!$A$1:$BT$1,0),0)</f>
        <v>55071</v>
      </c>
      <c r="AN17" s="151">
        <f>VLOOKUP(年度マスタ!$K$4&amp;"_"&amp;$AG17,データシート1!$A:$BT,MATCH("ab_"&amp;AN$2,データシート1!$A$1:$BT$1,0),0)</f>
        <v>6227</v>
      </c>
      <c r="AO17" s="151">
        <f>VLOOKUP(年度マスタ!$K$4&amp;"_"&amp;$AG17,データシート1!$A:$BT,MATCH("ab_"&amp;AO$2,データシート1!$A$1:$BT$1,0),0)</f>
        <v>132183</v>
      </c>
      <c r="AP17" s="151">
        <f>VLOOKUP(年度マスタ!$K$4&amp;"_"&amp;$AG17,データシート1!$A:$BT,MATCH("ab_"&amp;AP$2,データシート1!$A$1:$BT$1,0),0)</f>
        <v>0</v>
      </c>
      <c r="AQ17" s="955">
        <f>VLOOKUP(年度マスタ!$K$4&amp;"_"&amp;$AG17,データシート1!$A:$BT,MATCH("ab_"&amp;AQ$2,データシート1!$A$1:$BT$1,0),0)</f>
        <v>15.72485726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430.55540000000002</v>
      </c>
      <c r="AI18" s="78">
        <f>VLOOKUP(年度マスタ!$K$4&amp;"_"&amp;$AG18,データシート1!$A:$BT,MATCH("ab_"&amp;AI$2,データシート1!$A$1:$BT$1,0),0)</f>
        <v>1625</v>
      </c>
      <c r="AJ18" s="78">
        <f>VLOOKUP(年度マスタ!$K$4&amp;"_"&amp;$AG18,データシート1!$A:$BT,MATCH("ab_"&amp;AJ$2,データシート1!$A$1:$BT$1,0),0)</f>
        <v>44</v>
      </c>
      <c r="AK18" s="78">
        <f>VLOOKUP(年度マスタ!$K$4&amp;"_"&amp;$AG18,データシート1!$A:$BT,MATCH("ab_"&amp;AK$2,データシート1!$A$1:$BT$1,0),0)</f>
        <v>27314</v>
      </c>
      <c r="AL18" s="78">
        <f>VLOOKUP(年度マスタ!$K$4&amp;"_"&amp;$AG18,データシート1!$A:$BT,MATCH("ab_"&amp;AL$2,データシート1!$A$1:$BT$1,0),0)</f>
        <v>59938</v>
      </c>
      <c r="AM18" s="78">
        <f>VLOOKUP(年度マスタ!$K$4&amp;"_"&amp;$AG18,データシート1!$A:$BT,MATCH("ab_"&amp;AM$2,データシート1!$A$1:$BT$1,0),0)</f>
        <v>55353</v>
      </c>
      <c r="AN18" s="78">
        <f>VLOOKUP(年度マスタ!$K$4&amp;"_"&amp;$AG18,データシート1!$A:$BT,MATCH("ab_"&amp;AN$2,データシート1!$A$1:$BT$1,0),0)</f>
        <v>6281</v>
      </c>
      <c r="AO18" s="78">
        <f>VLOOKUP(年度マスタ!$K$4&amp;"_"&amp;$AG18,データシート1!$A:$BT,MATCH("ab_"&amp;AO$2,データシート1!$A$1:$BT$1,0),0)</f>
        <v>131644</v>
      </c>
      <c r="AP18" s="78">
        <f>VLOOKUP(年度マスタ!$K$4&amp;"_"&amp;$AG18,データシート1!$A:$BT,MATCH("ab_"&amp;AP$2,データシート1!$A$1:$BT$1,0),0)</f>
        <v>0</v>
      </c>
      <c r="AQ18" s="954">
        <f>VLOOKUP(年度マスタ!$K$4&amp;"_"&amp;$AG18,データシート1!$A:$BT,MATCH("ab_"&amp;AQ$2,データシート1!$A$1:$BT$1,0),0)</f>
        <v>16.808882096000001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466.34559999999999</v>
      </c>
      <c r="AI19" s="78">
        <f>VLOOKUP(年度マスタ!$K$4&amp;"_"&amp;$AG19,データシート1!$A:$BT,MATCH("ab_"&amp;AI$2,データシート1!$A$1:$BT$1,0),0)</f>
        <v>1625</v>
      </c>
      <c r="AJ19" s="78">
        <f>VLOOKUP(年度マスタ!$K$4&amp;"_"&amp;$AG19,データシート1!$A:$BT,MATCH("ab_"&amp;AJ$2,データシート1!$A$1:$BT$1,0),0)</f>
        <v>44</v>
      </c>
      <c r="AK19" s="78">
        <f>VLOOKUP(年度マスタ!$K$4&amp;"_"&amp;$AG19,データシート1!$A:$BT,MATCH("ab_"&amp;AK$2,データシート1!$A$1:$BT$1,0),0)</f>
        <v>27314</v>
      </c>
      <c r="AL19" s="78">
        <f>VLOOKUP(年度マスタ!$K$4&amp;"_"&amp;$AG19,データシート1!$A:$BT,MATCH("ab_"&amp;AL$2,データシート1!$A$1:$BT$1,0),0)</f>
        <v>60549</v>
      </c>
      <c r="AM19" s="78">
        <f>VLOOKUP(年度マスタ!$K$4&amp;"_"&amp;$AG19,データシート1!$A:$BT,MATCH("ab_"&amp;AM$2,データシート1!$A$1:$BT$1,0),0)</f>
        <v>55547</v>
      </c>
      <c r="AN19" s="78">
        <f>VLOOKUP(年度マスタ!$K$4&amp;"_"&amp;$AG19,データシート1!$A:$BT,MATCH("ab_"&amp;AN$2,データシート1!$A$1:$BT$1,0),0)</f>
        <v>6424</v>
      </c>
      <c r="AO19" s="78">
        <f>VLOOKUP(年度マスタ!$K$4&amp;"_"&amp;$AG19,データシート1!$A:$BT,MATCH("ab_"&amp;AO$2,データシート1!$A$1:$BT$1,0),0)</f>
        <v>131402</v>
      </c>
      <c r="AP19" s="78">
        <f>VLOOKUP(年度マスタ!$K$4&amp;"_"&amp;$AG19,データシート1!$A:$BT,MATCH("ab_"&amp;AP$2,データシート1!$A$1:$BT$1,0),0)</f>
        <v>0</v>
      </c>
      <c r="AQ19" s="954">
        <f>VLOOKUP(年度マスタ!$K$4&amp;"_"&amp;$AG19,データシート1!$A:$BT,MATCH("ab_"&amp;AQ$2,データシート1!$A$1:$BT$1,0),0)</f>
        <v>10.239296420000001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499.14859999999999</v>
      </c>
      <c r="AI20" s="78">
        <f>VLOOKUP(年度マスタ!$K$4&amp;"_"&amp;$AG20,データシート1!$A:$BT,MATCH("ab_"&amp;AI$2,データシート1!$A$1:$BT$1,0),0)</f>
        <v>1625</v>
      </c>
      <c r="AJ20" s="78">
        <f>VLOOKUP(年度マスタ!$K$4&amp;"_"&amp;$AG20,データシート1!$A:$BT,MATCH("ab_"&amp;AJ$2,データシート1!$A$1:$BT$1,0),0)</f>
        <v>44</v>
      </c>
      <c r="AK20" s="78">
        <f>VLOOKUP(年度マスタ!$K$4&amp;"_"&amp;$AG20,データシート1!$A:$BT,MATCH("ab_"&amp;AK$2,データシート1!$A$1:$BT$1,0),0)</f>
        <v>27314</v>
      </c>
      <c r="AL20" s="78">
        <f>VLOOKUP(年度マスタ!$K$4&amp;"_"&amp;$AG20,データシート1!$A:$BT,MATCH("ab_"&amp;AL$2,データシート1!$A$1:$BT$1,0),0)</f>
        <v>61247</v>
      </c>
      <c r="AM20" s="78">
        <f>VLOOKUP(年度マスタ!$K$4&amp;"_"&amp;$AG20,データシート1!$A:$BT,MATCH("ab_"&amp;AM$2,データシート1!$A$1:$BT$1,0),0)</f>
        <v>55353</v>
      </c>
      <c r="AN20" s="78">
        <f>VLOOKUP(年度マスタ!$K$4&amp;"_"&amp;$AG20,データシート1!$A:$BT,MATCH("ab_"&amp;AN$2,データシート1!$A$1:$BT$1,0),0)</f>
        <v>6500</v>
      </c>
      <c r="AO20" s="78">
        <f>VLOOKUP(年度マスタ!$K$4&amp;"_"&amp;$AG20,データシート1!$A:$BT,MATCH("ab_"&amp;AO$2,データシート1!$A$1:$BT$1,0),0)</f>
        <v>130964</v>
      </c>
      <c r="AP20" s="78">
        <f>VLOOKUP(年度マスタ!$K$4&amp;"_"&amp;$AG20,データシート1!$A:$BT,MATCH("ab_"&amp;AP$2,データシート1!$A$1:$BT$1,0),0)</f>
        <v>0</v>
      </c>
      <c r="AQ20" s="954">
        <f>VLOOKUP(年度マスタ!$K$4&amp;"_"&amp;$AG20,データシート1!$A:$BT,MATCH("ab_"&amp;AQ$2,データシート1!$A$1:$BT$1,0),0)</f>
        <v>7.0228286890600007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我孫子市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7.6959999999999997</v>
      </c>
      <c r="BE13" s="70" t="str">
        <f>年度マスタ!K4</f>
        <v>12222</v>
      </c>
      <c r="BF13" s="70" t="str">
        <f>年度マスタ!K4</f>
        <v>12222</v>
      </c>
      <c r="BG13" s="70" t="str">
        <f>年度マスタ!K4</f>
        <v>12222</v>
      </c>
      <c r="BH13" s="278" t="s">
        <v>195</v>
      </c>
      <c r="BI13" s="278" t="s">
        <v>195</v>
      </c>
      <c r="BJ13" s="278" t="s">
        <v>195</v>
      </c>
      <c r="BK13" s="278" t="str">
        <f>年度マスタ!K4</f>
        <v>12222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7.6959999999999997</v>
      </c>
      <c r="AY14" s="70"/>
      <c r="BE14" s="70" t="str">
        <f>AP2</f>
        <v>我孫子市</v>
      </c>
      <c r="BF14" s="70" t="str">
        <f>AP2</f>
        <v>我孫子市</v>
      </c>
      <c r="BG14" s="70" t="str">
        <f>AP2</f>
        <v>我孫子市</v>
      </c>
      <c r="BH14" s="70" t="s">
        <v>205</v>
      </c>
      <c r="BI14" s="70" t="s">
        <v>205</v>
      </c>
      <c r="BJ14" s="70" t="s">
        <v>205</v>
      </c>
      <c r="BK14" s="70" t="str">
        <f>AP2</f>
        <v>我孫子市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57.993000000000002</v>
      </c>
      <c r="AY17" s="165">
        <f>AX17</f>
        <v>57.993000000000002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67.144999999999996</v>
      </c>
      <c r="G21" s="877">
        <f t="shared" ref="G21:O21" si="5">SUM(G22,G26,G27,G28)</f>
        <v>70.864000000000004</v>
      </c>
      <c r="H21" s="877">
        <f t="shared" si="5"/>
        <v>76.959000000000003</v>
      </c>
      <c r="I21" s="877">
        <f t="shared" si="5"/>
        <v>76.072999999999993</v>
      </c>
      <c r="J21" s="877">
        <f t="shared" si="5"/>
        <v>71.018000000000001</v>
      </c>
      <c r="K21" s="877">
        <f t="shared" si="5"/>
        <v>64.603999999999999</v>
      </c>
      <c r="L21" s="877">
        <f t="shared" si="5"/>
        <v>59.244</v>
      </c>
      <c r="M21" s="877">
        <f t="shared" si="5"/>
        <v>58.021000000000001</v>
      </c>
      <c r="N21" s="877">
        <f t="shared" si="5"/>
        <v>71.19</v>
      </c>
      <c r="O21" s="877">
        <f t="shared" si="5"/>
        <v>66.703000000000003</v>
      </c>
      <c r="P21" s="878">
        <f>SUM(P22,P26,P27,P28)</f>
        <v>65.689000000000007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19.994</v>
      </c>
      <c r="G22" s="879">
        <f t="shared" ref="G22:P22" si="6">SUM(G23:G25)</f>
        <v>23.178999999999998</v>
      </c>
      <c r="H22" s="879">
        <f t="shared" si="6"/>
        <v>25.137</v>
      </c>
      <c r="I22" s="879">
        <f t="shared" si="6"/>
        <v>22.904</v>
      </c>
      <c r="J22" s="879">
        <f t="shared" si="6"/>
        <v>18.690000000000001</v>
      </c>
      <c r="K22" s="879">
        <f t="shared" si="6"/>
        <v>15.006</v>
      </c>
      <c r="L22" s="879">
        <f t="shared" si="6"/>
        <v>13.836</v>
      </c>
      <c r="M22" s="879">
        <f t="shared" si="6"/>
        <v>12.221</v>
      </c>
      <c r="N22" s="879">
        <f t="shared" si="6"/>
        <v>10.563000000000001</v>
      </c>
      <c r="O22" s="879">
        <f t="shared" si="6"/>
        <v>8.3629999999999995</v>
      </c>
      <c r="P22" s="880">
        <f t="shared" si="6"/>
        <v>7.6959999999999997</v>
      </c>
      <c r="Z22" s="273"/>
      <c r="AB22" s="272"/>
      <c r="AC22" s="521" t="s">
        <v>286</v>
      </c>
      <c r="AP22" s="16" t="s">
        <v>287</v>
      </c>
      <c r="AQ22" s="273"/>
      <c r="AV22" s="70" t="str">
        <f>AW22</f>
        <v>エネルギー起源CO2</v>
      </c>
      <c r="AW22" s="70" t="str">
        <f>D56</f>
        <v>エネルギー起源CO2</v>
      </c>
      <c r="AX22" s="165">
        <f>P56</f>
        <v>37.424999999999997</v>
      </c>
      <c r="AY22" s="165">
        <f>AX22</f>
        <v>37.424999999999997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19.994</v>
      </c>
      <c r="G23" s="881">
        <f>IFERROR(VLOOKUP(年度マスタ!$K$4&amp;"_"&amp;G$20,データシート1!$A:$BU,MATCH("ba_"&amp;$E23,データシート1!$A$1:$BU$1,0),0),0)</f>
        <v>23.178999999999998</v>
      </c>
      <c r="H23" s="881">
        <f>IFERROR(VLOOKUP(年度マスタ!$K$4&amp;"_"&amp;H$20,データシート1!$A:$BU,MATCH("ba_"&amp;$E23,データシート1!$A$1:$BU$1,0),0),0)</f>
        <v>25.137</v>
      </c>
      <c r="I23" s="881">
        <f>IFERROR(VLOOKUP(年度マスタ!$K$4&amp;"_"&amp;I$20,データシート1!$A:$BU,MATCH("ba_"&amp;$E23,データシート1!$A$1:$BU$1,0),0),0)</f>
        <v>22.904</v>
      </c>
      <c r="J23" s="881">
        <f>IFERROR(VLOOKUP(年度マスタ!$K$4&amp;"_"&amp;J$20,データシート1!$A:$BU,MATCH("ba_"&amp;$E23,データシート1!$A$1:$BU$1,0),0),0)</f>
        <v>18.690000000000001</v>
      </c>
      <c r="K23" s="881">
        <f>IFERROR(VLOOKUP(年度マスタ!$K$4&amp;"_"&amp;K$20,データシート1!$A:$BU,MATCH("ba_"&amp;$E23,データシート1!$A$1:$BU$1,0),0),0)</f>
        <v>15.006</v>
      </c>
      <c r="L23" s="881">
        <f>IFERROR(VLOOKUP(年度マスタ!$K$4&amp;"_"&amp;L$20,データシート1!$A:$BU,MATCH("ba_"&amp;$E23,データシート1!$A$1:$BU$1,0),0),0)</f>
        <v>13.836</v>
      </c>
      <c r="M23" s="881">
        <f>IFERROR(VLOOKUP(年度マスタ!$K$4&amp;"_"&amp;M$20,データシート1!$A:$BU,MATCH("ba_"&amp;$E23,データシート1!$A$1:$BU$1,0),0),0)</f>
        <v>12.221</v>
      </c>
      <c r="N23" s="881">
        <f>IFERROR(VLOOKUP(年度マスタ!$K$4&amp;"_"&amp;N$20,データシート1!$A:$BU,MATCH("ba_"&amp;$E23,データシート1!$A$1:$BU$1,0),0),0)</f>
        <v>10.563000000000001</v>
      </c>
      <c r="O23" s="881">
        <f>IFERROR(VLOOKUP(年度マスタ!$K$4&amp;"_"&amp;O$20,データシート1!$A:$BU,MATCH("ba_"&amp;$E23,データシート1!$A$1:$BU$1,0),0),0)</f>
        <v>8.3629999999999995</v>
      </c>
      <c r="P23" s="882">
        <f>IFERROR(VLOOKUP(年度マスタ!$K$4&amp;"_"&amp;P$20,データシート1!$A:$BU,MATCH("ba_"&amp;$E23,データシート1!$A$1:$BU$1,0),0),0)</f>
        <v>7.6959999999999997</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13.762</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216.69304361493488</v>
      </c>
      <c r="AG24" s="877">
        <f t="shared" ref="AG24:AP24" si="11">AG25+AG29</f>
        <v>641.46572963519077</v>
      </c>
      <c r="AH24" s="877">
        <f t="shared" si="11"/>
        <v>556.57051533017761</v>
      </c>
      <c r="AI24" s="877">
        <f t="shared" si="11"/>
        <v>471.20058062517171</v>
      </c>
      <c r="AJ24" s="877">
        <f t="shared" si="11"/>
        <v>400.91347755581671</v>
      </c>
      <c r="AK24" s="877">
        <f t="shared" si="11"/>
        <v>357.37740528588193</v>
      </c>
      <c r="AL24" s="877">
        <f t="shared" si="11"/>
        <v>329.26051716461382</v>
      </c>
      <c r="AM24" s="877">
        <f t="shared" si="11"/>
        <v>248.83842021088816</v>
      </c>
      <c r="AN24" s="877">
        <f t="shared" si="11"/>
        <v>276.6173224902372</v>
      </c>
      <c r="AO24" s="877">
        <f t="shared" si="11"/>
        <v>243.47793445171521</v>
      </c>
      <c r="AP24" s="878">
        <f t="shared" si="11"/>
        <v>269.86640696573784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70.510177677828452</v>
      </c>
      <c r="AG25" s="879">
        <f>①CO2排出量の現状把握!AA35</f>
        <v>478.10596631435055</v>
      </c>
      <c r="AH25" s="879">
        <f>①CO2排出量の現状把握!AB35</f>
        <v>394.60150136617051</v>
      </c>
      <c r="AI25" s="879">
        <f>①CO2排出量の現状把握!AC35</f>
        <v>324.55520914695057</v>
      </c>
      <c r="AJ25" s="879">
        <f>①CO2排出量の現状把握!AD35</f>
        <v>251.92705070300764</v>
      </c>
      <c r="AK25" s="879">
        <f>①CO2排出量の現状把握!AE35</f>
        <v>229.24543721890814</v>
      </c>
      <c r="AL25" s="879">
        <f>①CO2排出量の現状把握!AF35</f>
        <v>199.25586078193533</v>
      </c>
      <c r="AM25" s="879">
        <f>①CO2排出量の現状把握!AG35</f>
        <v>116.20026363675746</v>
      </c>
      <c r="AN25" s="879">
        <f>①CO2排出量の現状把握!AH35</f>
        <v>155.53667909736734</v>
      </c>
      <c r="AO25" s="879">
        <f>①CO2排出量の現状把握!AI35</f>
        <v>131.4021012173344</v>
      </c>
      <c r="AP25" s="880">
        <f>①CO2排出量の現状把握!AJ35</f>
        <v>146.2877208319415</v>
      </c>
      <c r="AQ25" s="273"/>
      <c r="AV25" s="70" t="str">
        <f>AW25</f>
        <v>廃棄物原燃料以外</v>
      </c>
      <c r="AW25" s="70" t="str">
        <f>E59</f>
        <v>廃棄物原燃料以外</v>
      </c>
      <c r="AX25" s="287">
        <f t="shared" si="12"/>
        <v>13.762</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47.150999999999996</v>
      </c>
      <c r="G26" s="879">
        <f>IFERROR(VLOOKUP(年度マスタ!$K$4&amp;"_"&amp;G$20,データシート1!$A:$BU,MATCH("ba_"&amp;$D26,データシート1!$A$1:$BU$1,0),0),0)</f>
        <v>47.685000000000002</v>
      </c>
      <c r="H26" s="879">
        <f>IFERROR(VLOOKUP(年度マスタ!$K$4&amp;"_"&amp;H$20,データシート1!$A:$BU,MATCH("ba_"&amp;$D26,データシート1!$A$1:$BU$1,0),0),0)</f>
        <v>51.822000000000003</v>
      </c>
      <c r="I26" s="879">
        <f>IFERROR(VLOOKUP(年度マスタ!$K$4&amp;"_"&amp;I$20,データシート1!$A:$BU,MATCH("ba_"&amp;$D26,データシート1!$A$1:$BU$1,0),0),0)</f>
        <v>53.168999999999997</v>
      </c>
      <c r="J26" s="879">
        <f>IFERROR(VLOOKUP(年度マスタ!$K$4&amp;"_"&amp;J$20,データシート1!$A:$BU,MATCH("ba_"&amp;$D26,データシート1!$A$1:$BU$1,0),0),0)</f>
        <v>52.328000000000003</v>
      </c>
      <c r="K26" s="879">
        <f>IFERROR(VLOOKUP(年度マスタ!$K$4&amp;"_"&amp;K$20,データシート1!$A:$BU,MATCH("ba_"&amp;$D26,データシート1!$A$1:$BU$1,0),0),0)</f>
        <v>49.597999999999999</v>
      </c>
      <c r="L26" s="879">
        <f>IFERROR(VLOOKUP(年度マスタ!$K$4&amp;"_"&amp;L$20,データシート1!$A:$BU,MATCH("ba_"&amp;$D26,データシート1!$A$1:$BU$1,0),0),0)</f>
        <v>45.408000000000001</v>
      </c>
      <c r="M26" s="879">
        <f>IFERROR(VLOOKUP(年度マスタ!$K$4&amp;"_"&amp;M$20,データシート1!$A:$BU,MATCH("ba_"&amp;$D26,データシート1!$A$1:$BU$1,0),0),0)</f>
        <v>45.8</v>
      </c>
      <c r="N26" s="879">
        <f>IFERROR(VLOOKUP(年度マスタ!$K$4&amp;"_"&amp;N$20,データシート1!$A:$BU,MATCH("ba_"&amp;$D26,データシート1!$A$1:$BU$1,0),0),0)</f>
        <v>60.626999999999995</v>
      </c>
      <c r="O26" s="879">
        <f>IFERROR(VLOOKUP(年度マスタ!$K$4&amp;"_"&amp;O$20,データシート1!$A:$BU,MATCH("ba_"&amp;$D26,データシート1!$A$1:$BU$1,0),0),0)</f>
        <v>58.34</v>
      </c>
      <c r="P26" s="880">
        <f>IFERROR(VLOOKUP(年度マスタ!$K$4&amp;"_"&amp;P$20,データシート1!$A:$BU,MATCH("ba_"&amp;$D26,データシート1!$A$1:$BU$1,0),0),0)</f>
        <v>57.993000000000002</v>
      </c>
      <c r="Z26" s="273"/>
      <c r="AB26" s="272"/>
      <c r="AC26" s="522"/>
      <c r="AD26" s="410"/>
      <c r="AE26" s="409" t="s">
        <v>184</v>
      </c>
      <c r="AF26" s="881">
        <f>①CO2排出量の現状把握!Z36</f>
        <v>63.338349879765083</v>
      </c>
      <c r="AG26" s="881">
        <f>①CO2排出量の現状把握!AA36</f>
        <v>470.96728332759261</v>
      </c>
      <c r="AH26" s="881">
        <f>①CO2排出量の現状把握!AB36</f>
        <v>388.02611931498927</v>
      </c>
      <c r="AI26" s="881">
        <f>①CO2排出量の現状把握!AC36</f>
        <v>319.11296101150208</v>
      </c>
      <c r="AJ26" s="881">
        <f>①CO2排出量の現状把握!AD36</f>
        <v>246.4403055096451</v>
      </c>
      <c r="AK26" s="881">
        <f>①CO2排出量の現状把握!AE36</f>
        <v>223.65764937942447</v>
      </c>
      <c r="AL26" s="881">
        <f>①CO2排出量の現状把握!AF36</f>
        <v>193.80915601780393</v>
      </c>
      <c r="AM26" s="881">
        <f>①CO2排出量の現状把握!AG36</f>
        <v>111.07172602710796</v>
      </c>
      <c r="AN26" s="881">
        <f>①CO2排出量の現状把握!AH36</f>
        <v>150.71741858961326</v>
      </c>
      <c r="AO26" s="881">
        <f>①CO2排出量の現状把握!AI36</f>
        <v>125.4824099552719</v>
      </c>
      <c r="AP26" s="882">
        <f>①CO2排出量の現状把握!AJ36</f>
        <v>140.24542578649454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5.227012336792237</v>
      </c>
      <c r="AG27" s="881">
        <f>①CO2排出量の現状把握!AA37</f>
        <v>5.1861062678733481</v>
      </c>
      <c r="AH27" s="881">
        <f>①CO2排出量の現状把握!AB37</f>
        <v>4.6223095024126293</v>
      </c>
      <c r="AI27" s="881">
        <f>①CO2排出量の現状把握!AC37</f>
        <v>4.0095831768106054</v>
      </c>
      <c r="AJ27" s="881">
        <f>①CO2排出量の現状把握!AD37</f>
        <v>3.9818493166532769</v>
      </c>
      <c r="AK27" s="881">
        <f>①CO2排出量の現状把握!AE37</f>
        <v>3.8373283354736558</v>
      </c>
      <c r="AL27" s="881">
        <f>①CO2排出量の現状把握!AF37</f>
        <v>3.8410607006390389</v>
      </c>
      <c r="AM27" s="881">
        <f>①CO2排出量の現状把握!AG37</f>
        <v>3.6269461680863619</v>
      </c>
      <c r="AN27" s="881">
        <f>①CO2排出量の現状把握!AH37</f>
        <v>3.3051877169173949</v>
      </c>
      <c r="AO27" s="881">
        <f>①CO2排出量の現状把握!AI37</f>
        <v>3.4123688281916165</v>
      </c>
      <c r="AP27" s="882">
        <f>①CO2排出量の現状把握!AJ37</f>
        <v>3.7129343578007767</v>
      </c>
      <c r="AQ27" s="273"/>
      <c r="AV27" s="70" t="str">
        <f t="shared" ref="AV27:AV31" si="14">AW27</f>
        <v>N2O</v>
      </c>
      <c r="AW27" s="70" t="str">
        <f t="shared" si="13"/>
        <v>N2O</v>
      </c>
      <c r="AX27" s="287">
        <f t="shared" si="12"/>
        <v>14.502000000000001</v>
      </c>
      <c r="AY27" s="287">
        <f t="shared" ref="AY27:AY31" si="15">AX27</f>
        <v>14.502000000000001</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1.944815461271139</v>
      </c>
      <c r="AG28" s="881">
        <f>①CO2排出量の現状把握!AA38</f>
        <v>1.9525767188845811</v>
      </c>
      <c r="AH28" s="881">
        <f>①CO2排出量の現状把握!AB38</f>
        <v>1.95307254876859</v>
      </c>
      <c r="AI28" s="881">
        <f>①CO2排出量の現状把握!AC38</f>
        <v>1.432664958637863</v>
      </c>
      <c r="AJ28" s="881">
        <f>①CO2排出量の現状把握!AD38</f>
        <v>1.5048958767092619</v>
      </c>
      <c r="AK28" s="881">
        <f>①CO2排出量の現状把握!AE38</f>
        <v>1.7504595040100224</v>
      </c>
      <c r="AL28" s="881">
        <f>①CO2排出量の現状把握!AF38</f>
        <v>1.6056440634923455</v>
      </c>
      <c r="AM28" s="881">
        <f>①CO2排出量の現状把握!AG38</f>
        <v>1.5015914415631413</v>
      </c>
      <c r="AN28" s="881">
        <f>①CO2排出量の現状把握!AH38</f>
        <v>1.51407279083668</v>
      </c>
      <c r="AO28" s="881">
        <f>①CO2排出量の現状把握!AI38</f>
        <v>2.5073224338708737</v>
      </c>
      <c r="AP28" s="882">
        <f>①CO2排出量の現状把握!AJ38</f>
        <v>2.3293606876461963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146.18286593710641</v>
      </c>
      <c r="AG29" s="883">
        <f>①CO2排出量の現状把握!AA39</f>
        <v>163.35976332084019</v>
      </c>
      <c r="AH29" s="883">
        <f>①CO2排出量の現状把握!AB39</f>
        <v>161.9690139640071</v>
      </c>
      <c r="AI29" s="883">
        <f>①CO2排出量の現状把握!AC39</f>
        <v>146.64537147822111</v>
      </c>
      <c r="AJ29" s="883">
        <f>①CO2排出量の現状把握!AD39</f>
        <v>148.9864268528091</v>
      </c>
      <c r="AK29" s="883">
        <f>①CO2排出量の現状把握!AE39</f>
        <v>128.1319680669738</v>
      </c>
      <c r="AL29" s="883">
        <f>①CO2排出量の現状把握!AF39</f>
        <v>130.00465638267846</v>
      </c>
      <c r="AM29" s="883">
        <f>①CO2排出量の現状把握!AG39</f>
        <v>132.6381565741307</v>
      </c>
      <c r="AN29" s="883">
        <f>①CO2排出量の現状把握!AH39</f>
        <v>121.08064339286985</v>
      </c>
      <c r="AO29" s="883">
        <f>①CO2排出量の現状把握!AI39</f>
        <v>112.0758332343808</v>
      </c>
      <c r="AP29" s="884">
        <f>①CO2排出量の現状把握!AJ39</f>
        <v>123.57868613379631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0.30986227744032774</v>
      </c>
      <c r="AG32" s="461">
        <f t="shared" si="16"/>
        <v>0.11047199675078699</v>
      </c>
      <c r="AH32" s="461">
        <f t="shared" si="16"/>
        <v>0.13827358417350794</v>
      </c>
      <c r="AI32" s="461">
        <f t="shared" si="16"/>
        <v>0.16144504724308514</v>
      </c>
      <c r="AJ32" s="461">
        <f t="shared" si="16"/>
        <v>0.17714046540157186</v>
      </c>
      <c r="AK32" s="461">
        <f t="shared" si="16"/>
        <v>0.18077248042114025</v>
      </c>
      <c r="AL32" s="461">
        <f t="shared" si="16"/>
        <v>0.1799304711970095</v>
      </c>
      <c r="AM32" s="461">
        <f t="shared" si="16"/>
        <v>0.23316737001797297</v>
      </c>
      <c r="AN32" s="461">
        <f t="shared" si="16"/>
        <v>0.25735915364632506</v>
      </c>
      <c r="AO32" s="461">
        <f t="shared" si="16"/>
        <v>0.27395911728184985</v>
      </c>
      <c r="AP32" s="461">
        <f t="shared" si="16"/>
        <v>0.24341303068647541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0.28356190068553755</v>
      </c>
      <c r="AG33" s="458">
        <f t="shared" ref="AG33:AP33" si="17">IFERROR(IF(G22/AG25&gt;1,1,G22/AG25),0)</f>
        <v>4.8480884224649072E-2</v>
      </c>
      <c r="AH33" s="458">
        <f t="shared" si="17"/>
        <v>6.3702241154612635E-2</v>
      </c>
      <c r="AI33" s="458">
        <f t="shared" si="17"/>
        <v>7.0570427941058361E-2</v>
      </c>
      <c r="AJ33" s="458">
        <f t="shared" si="17"/>
        <v>7.4188142749439454E-2</v>
      </c>
      <c r="AK33" s="458">
        <f t="shared" si="17"/>
        <v>6.5458227574975297E-2</v>
      </c>
      <c r="AL33" s="458">
        <f t="shared" si="17"/>
        <v>6.9438359030964986E-2</v>
      </c>
      <c r="AM33" s="458">
        <f t="shared" si="17"/>
        <v>0.10517187842364024</v>
      </c>
      <c r="AN33" s="458">
        <f>IFERROR(IF(N22/AN25&gt;1,1,N22/AN25),0)</f>
        <v>6.7913241180798709E-2</v>
      </c>
      <c r="AO33" s="458">
        <f t="shared" si="17"/>
        <v>6.3644339949845211E-2</v>
      </c>
      <c r="AP33" s="458">
        <f t="shared" si="17"/>
        <v>5.2608653386850772E-2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0.31566973307568835</v>
      </c>
      <c r="AG34" s="459">
        <f t="shared" ref="AG34:AP36" si="18">IFERROR(IF(G23/AG26&gt;1,1,G23/AG26),0)</f>
        <v>4.9215732855645705E-2</v>
      </c>
      <c r="AH34" s="459">
        <f t="shared" si="18"/>
        <v>6.4781721509820464E-2</v>
      </c>
      <c r="AI34" s="459">
        <f t="shared" si="18"/>
        <v>7.177395718243626E-2</v>
      </c>
      <c r="AJ34" s="459">
        <f t="shared" si="18"/>
        <v>7.5839867027224242E-2</v>
      </c>
      <c r="AK34" s="459">
        <f t="shared" si="18"/>
        <v>6.7093614019626227E-2</v>
      </c>
      <c r="AL34" s="459">
        <f t="shared" si="18"/>
        <v>7.1389816065908579E-2</v>
      </c>
      <c r="AM34" s="459">
        <f t="shared" si="18"/>
        <v>0.11002800115861498</v>
      </c>
      <c r="AN34" s="459">
        <f t="shared" si="18"/>
        <v>7.0084799081928759E-2</v>
      </c>
      <c r="AO34" s="459">
        <f t="shared" si="18"/>
        <v>6.6646791394753921E-2</v>
      </c>
      <c r="AP34" s="459">
        <f t="shared" si="18"/>
        <v>5.4875230025085889E-2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0.32254806127748381</v>
      </c>
      <c r="AG37" s="460">
        <f t="shared" ref="AG37:AP37" si="21">IFERROR(IF(G26/AG29&gt;1,1,G26/AG29),0)</f>
        <v>0.29190174514605649</v>
      </c>
      <c r="AH37" s="460">
        <f t="shared" si="21"/>
        <v>0.31995008632648669</v>
      </c>
      <c r="AI37" s="460">
        <f t="shared" si="21"/>
        <v>0.36256855203845517</v>
      </c>
      <c r="AJ37" s="460">
        <f t="shared" si="21"/>
        <v>0.35122662584355663</v>
      </c>
      <c r="AK37" s="460">
        <f t="shared" si="21"/>
        <v>0.3870852898636149</v>
      </c>
      <c r="AL37" s="460">
        <f t="shared" si="21"/>
        <v>0.34927979707386902</v>
      </c>
      <c r="AM37" s="460">
        <f t="shared" si="21"/>
        <v>0.34530033576275349</v>
      </c>
      <c r="AN37" s="460">
        <f t="shared" si="21"/>
        <v>0.50071587250559801</v>
      </c>
      <c r="AO37" s="460">
        <f t="shared" si="21"/>
        <v>0.5205404083679247</v>
      </c>
      <c r="AP37" s="460">
        <f t="shared" si="21"/>
        <v>0.46927995283274071</v>
      </c>
      <c r="AQ37" s="273"/>
      <c r="BA37" s="70">
        <v>30</v>
      </c>
      <c r="BB37" s="70"/>
      <c r="BC37" s="70" t="s">
        <v>306</v>
      </c>
      <c r="BD37" s="70" t="str">
        <f t="shared" si="1"/>
        <v>30：情報通信機械器具製造業(N=1)</v>
      </c>
      <c r="BE37" s="845">
        <f>VLOOKUP(BE$13&amp;"_"&amp;$AV$8,データシート2!$A:$SI,MATCH($AV$5&amp;"_"&amp;$BA37&amp;$AV$6,データシート2!$A$1:$SI$1,0),0)</f>
        <v>1</v>
      </c>
      <c r="BF37" s="952">
        <f>VLOOKUP(BF$13&amp;"_"&amp;$AW$8,データシート2!$A:$SI,MATCH($AW$5&amp;"_"&amp;$BA37&amp;$AW$6,データシート2!$A$1:$SI$1,0),0)</f>
        <v>7.6959999999999997</v>
      </c>
      <c r="BG37" s="952">
        <f t="shared" si="2"/>
        <v>7.6959999999999997</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f t="shared" si="4"/>
        <v>1.1442276288016535</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34.470999999999997</v>
      </c>
      <c r="BG40" s="952">
        <f t="shared" ref="BG40:BG51" si="22">BF40/BE40</f>
        <v>34.470999999999997</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3.4879056370140171</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1.6539999999999999</v>
      </c>
      <c r="BG43" s="952">
        <f t="shared" si="22"/>
        <v>1.6539999999999999</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0.40143310424887135</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1.9910000000000001</v>
      </c>
      <c r="BG45" s="952">
        <f t="shared" si="22"/>
        <v>1.9910000000000001</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0.36915576976171965</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6.1150000000000002</v>
      </c>
      <c r="BG46" s="952">
        <f t="shared" si="22"/>
        <v>6.1150000000000002</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0.50688526687344004</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13.762</v>
      </c>
      <c r="BG52" s="952">
        <f t="shared" ref="BG52" si="26">BF52/BE52</f>
        <v>13.762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0.51602879086958509</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67.14500000000001</v>
      </c>
      <c r="G55" s="885">
        <f t="shared" ref="G55:P55" si="32">SUM(G56,G57,G60,G61,G62,G63,G64,G65,)</f>
        <v>70.864000000000004</v>
      </c>
      <c r="H55" s="885">
        <f t="shared" si="32"/>
        <v>76.959000000000003</v>
      </c>
      <c r="I55" s="885">
        <f t="shared" si="32"/>
        <v>76.073000000000008</v>
      </c>
      <c r="J55" s="885">
        <f t="shared" si="32"/>
        <v>71.018000000000001</v>
      </c>
      <c r="K55" s="885">
        <f t="shared" si="32"/>
        <v>64.603999999999999</v>
      </c>
      <c r="L55" s="885">
        <f t="shared" si="32"/>
        <v>59.244</v>
      </c>
      <c r="M55" s="885">
        <f t="shared" si="32"/>
        <v>58.021000000000001</v>
      </c>
      <c r="N55" s="885">
        <f t="shared" si="32"/>
        <v>71.19</v>
      </c>
      <c r="O55" s="885">
        <f t="shared" si="32"/>
        <v>66.703000000000003</v>
      </c>
      <c r="P55" s="886">
        <f t="shared" si="32"/>
        <v>65.688999999999993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41.667000000000002</v>
      </c>
      <c r="G56" s="887">
        <f>IFERROR(VLOOKUP(年度マスタ!$K$4&amp;"_"&amp;G$54,データシート1!$A:$CE,MATCH("bc_"&amp;$C56,データシート1!$A$1:$CE$1,0),0),0)</f>
        <v>56.591000000000001</v>
      </c>
      <c r="H56" s="887">
        <f>IFERROR(VLOOKUP(年度マスタ!$K$4&amp;"_"&amp;H$54,データシート1!$A:$CE,MATCH("bc_"&amp;$C56,データシート1!$A$1:$CE$1,0),0),0)</f>
        <v>62.704999999999998</v>
      </c>
      <c r="I56" s="887">
        <f>IFERROR(VLOOKUP(年度マスタ!$K$4&amp;"_"&amp;I$54,データシート1!$A:$CE,MATCH("bc_"&amp;$C56,データシート1!$A$1:$CE$1,0),0),0)</f>
        <v>61.61</v>
      </c>
      <c r="J56" s="887">
        <f>IFERROR(VLOOKUP(年度マスタ!$K$4&amp;"_"&amp;J$54,データシート1!$A:$CE,MATCH("bc_"&amp;$C56,データシート1!$A$1:$CE$1,0),0),0)</f>
        <v>56.555</v>
      </c>
      <c r="K56" s="887">
        <f>IFERROR(VLOOKUP(年度マスタ!$K$4&amp;"_"&amp;K$54,データシート1!$A:$CE,MATCH("bc_"&amp;$C56,データシート1!$A$1:$CE$1,0),0),0)</f>
        <v>51.594000000000001</v>
      </c>
      <c r="L56" s="887">
        <f>IFERROR(VLOOKUP(年度マスタ!$K$4&amp;"_"&amp;L$54,データシート1!$A:$CE,MATCH("bc_"&amp;$C56,データシート1!$A$1:$CE$1,0),0),0)</f>
        <v>46.122</v>
      </c>
      <c r="M56" s="887">
        <f>IFERROR(VLOOKUP(年度マスタ!$K$4&amp;"_"&amp;M$54,データシート1!$A:$CE,MATCH("bc_"&amp;$C56,データシート1!$A$1:$CE$1,0),0),0)</f>
        <v>43.372999999999998</v>
      </c>
      <c r="N56" s="887">
        <f>IFERROR(VLOOKUP(年度マスタ!$K$4&amp;"_"&amp;N$54,データシート1!$A:$CE,MATCH("bc_"&amp;$C56,データシート1!$A$1:$CE$1,0),0),0)</f>
        <v>42.036999999999999</v>
      </c>
      <c r="O56" s="887">
        <f>IFERROR(VLOOKUP(年度マスタ!$K$4&amp;"_"&amp;O$54,データシート1!$A:$CE,MATCH("bc_"&amp;$C56,データシート1!$A$1:$CE$1,0),0),0)</f>
        <v>38.923999999999999</v>
      </c>
      <c r="P56" s="888">
        <f>IFERROR(VLOOKUP(年度マスタ!$K$4&amp;"_"&amp;P$54,データシート1!$A:$CE,MATCH("bc_"&amp;$C56,データシート1!$A$1:$CE$1,0),0),0)</f>
        <v>37.424999999999997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13.555999999999999</v>
      </c>
      <c r="O57" s="887">
        <f t="shared" si="35"/>
        <v>13.752000000000001</v>
      </c>
      <c r="P57" s="888">
        <f>SUM(P58:P59)</f>
        <v>13.762</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13.555999999999999</v>
      </c>
      <c r="O59" s="889">
        <f>IFERROR(VLOOKUP(年度マスタ!$K$4&amp;"_"&amp;O$54,データシート1!$A:$CE,MATCH("bc_"&amp;$C59,データシート1!$A$1:$CE$1,0),0),0)</f>
        <v>13.752000000000001</v>
      </c>
      <c r="P59" s="890">
        <f>IFERROR(VLOOKUP(年度マスタ!$K$4&amp;"_"&amp;P$54,データシート1!$A:$CE,MATCH("bc_"&amp;$C59,データシート1!$A$1:$CE$1,0),0),0)</f>
        <v>13.762</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1.3180000000000001</v>
      </c>
      <c r="H60" s="887">
        <f>IFERROR(VLOOKUP(年度マスタ!$K$4&amp;"_"&amp;H$54,データシート1!$A:$CE,MATCH("bc_"&amp;$C60,データシート1!$A$1:$CE$1,0),0),0)</f>
        <v>1.3160000000000001</v>
      </c>
      <c r="I60" s="887">
        <f>IFERROR(VLOOKUP(年度マスタ!$K$4&amp;"_"&amp;I$54,データシート1!$A:$CE,MATCH("bc_"&amp;$C60,データシート1!$A$1:$CE$1,0),0),0)</f>
        <v>1.3979999999999999</v>
      </c>
      <c r="J60" s="887">
        <f>IFERROR(VLOOKUP(年度マスタ!$K$4&amp;"_"&amp;J$54,データシート1!$A:$CE,MATCH("bc_"&amp;$C60,データシート1!$A$1:$CE$1,0),0),0)</f>
        <v>1.6879999999999999</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1.679</v>
      </c>
      <c r="N60" s="887">
        <f>IFERROR(VLOOKUP(年度マスタ!$K$4&amp;"_"&amp;N$54,データシート1!$A:$CE,MATCH("bc_"&amp;$C60,データシート1!$A$1:$CE$1,0),0),0)</f>
        <v>1.8120000000000001</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25.478000000000002</v>
      </c>
      <c r="G61" s="887">
        <f>IFERROR(VLOOKUP(年度マスタ!$K$4&amp;"_"&amp;G$54,データシート1!$A:$CE,MATCH("bc_"&amp;$C61,データシート1!$A$1:$CE$1,0),0),0)</f>
        <v>12.955</v>
      </c>
      <c r="H61" s="887">
        <f>IFERROR(VLOOKUP(年度マスタ!$K$4&amp;"_"&amp;H$54,データシート1!$A:$CE,MATCH("bc_"&amp;$C61,データシート1!$A$1:$CE$1,0),0),0)</f>
        <v>12.938000000000001</v>
      </c>
      <c r="I61" s="887">
        <f>IFERROR(VLOOKUP(年度マスタ!$K$4&amp;"_"&amp;I$54,データシート1!$A:$CE,MATCH("bc_"&amp;$C61,データシート1!$A$1:$CE$1,0),0),0)</f>
        <v>13.065</v>
      </c>
      <c r="J61" s="887">
        <f>IFERROR(VLOOKUP(年度マスタ!$K$4&amp;"_"&amp;J$54,データシート1!$A:$CE,MATCH("bc_"&amp;$C61,データシート1!$A$1:$CE$1,0),0),0)</f>
        <v>12.775</v>
      </c>
      <c r="K61" s="887">
        <f>IFERROR(VLOOKUP(年度マスタ!$K$4&amp;"_"&amp;K$54,データシート1!$A:$CE,MATCH("bc_"&amp;$C61,データシート1!$A$1:$CE$1,0),0),0)</f>
        <v>13.01</v>
      </c>
      <c r="L61" s="887">
        <f>IFERROR(VLOOKUP(年度マスタ!$K$4&amp;"_"&amp;L$54,データシート1!$A:$CE,MATCH("bc_"&amp;$C61,データシート1!$A$1:$CE$1,0),0),0)</f>
        <v>13.122</v>
      </c>
      <c r="M61" s="887">
        <f>IFERROR(VLOOKUP(年度マスタ!$K$4&amp;"_"&amp;M$54,データシート1!$A:$CE,MATCH("bc_"&amp;$C61,データシート1!$A$1:$CE$1,0),0),0)</f>
        <v>12.968999999999999</v>
      </c>
      <c r="N61" s="887">
        <f>IFERROR(VLOOKUP(年度マスタ!$K$4&amp;"_"&amp;N$54,データシート1!$A:$CE,MATCH("bc_"&amp;$C61,データシート1!$A$1:$CE$1,0),0),0)</f>
        <v>13.785</v>
      </c>
      <c r="O61" s="887">
        <f>IFERROR(VLOOKUP(年度マスタ!$K$4&amp;"_"&amp;O$54,データシート1!$A:$CE,MATCH("bc_"&amp;$C61,データシート1!$A$1:$CE$1,0),0),0)</f>
        <v>14.026999999999999</v>
      </c>
      <c r="P61" s="888">
        <f>IFERROR(VLOOKUP(年度マスタ!$K$4&amp;"_"&amp;P$54,データシート1!$A:$CE,MATCH("bc_"&amp;$C61,データシート1!$A$1:$CE$1,0),0),0)</f>
        <v>14.502000000000001</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我孫子市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7719.3</v>
      </c>
      <c r="K6" s="619">
        <f>VLOOKUP(年度マスタ!$K$4&amp;"_"&amp;K$5,データシート1!$A:$BT,MATCH("cb_"&amp;$G6,データシート1!$A$1:$BT$1,0),0)</f>
        <v>8370.2000000000007</v>
      </c>
      <c r="L6" s="619">
        <f>VLOOKUP(年度マスタ!$K$4&amp;"_"&amp;L$5,データシート1!$A:$BT,MATCH("cb_"&amp;$G6,データシート1!$A$1:$BT$1,0),0)</f>
        <v>9058</v>
      </c>
      <c r="M6" s="619">
        <f>VLOOKUP(年度マスタ!$K$4&amp;"_"&amp;M$5,データシート1!$A:$BT,MATCH("cb_"&amp;$G6,データシート1!$A$1:$BT$1,0),0)</f>
        <v>9789.1999999999971</v>
      </c>
      <c r="N6" s="619">
        <f>VLOOKUP(年度マスタ!$K$4&amp;"_"&amp;N$5,データシート1!$A:$BT,MATCH("cb_"&amp;$G6,データシート1!$A$1:$BT$1,0),0)</f>
        <v>10515.999999999991</v>
      </c>
      <c r="O6" s="619">
        <f>VLOOKUP(年度マスタ!$K$4&amp;"_"&amp;O$5,データシート1!$A:$BT,MATCH("cb_"&amp;$G6,データシート1!$A$1:$BT$1,0),0)</f>
        <v>11302.89999999998</v>
      </c>
      <c r="P6" s="619">
        <f>VLOOKUP(年度マスタ!$K$4&amp;"_"&amp;P$5,データシート1!$A:$BT,MATCH("cb_"&amp;$G6,データシート1!$A$1:$BT$1,0),0)</f>
        <v>12079.499999999971</v>
      </c>
      <c r="Q6" s="619">
        <f>VLOOKUP(年度マスタ!$K$4&amp;"_"&amp;Q$5,データシート1!$A:$BT,MATCH("cb_"&amp;$G6,データシート1!$A$1:$BT$1,0),0)</f>
        <v>13153.899999999963</v>
      </c>
      <c r="R6" s="633">
        <f>VLOOKUP(年度マスタ!$K$4&amp;"_"&amp;R$5,データシート1!$A:$BT,MATCH("cb_"&amp;$G6,データシート1!$A$1:$BT$1,0),0)</f>
        <v>14324.699999999946</v>
      </c>
      <c r="S6" s="568"/>
      <c r="T6" s="190"/>
      <c r="U6" s="581"/>
      <c r="V6" s="195"/>
      <c r="W6" s="195"/>
      <c r="X6" s="195"/>
      <c r="Y6" s="196" t="s">
        <v>372</v>
      </c>
      <c r="Z6" s="663" t="s">
        <v>373</v>
      </c>
      <c r="AA6" s="663"/>
      <c r="AB6" s="663"/>
      <c r="AC6" s="664">
        <f>SUM(AC7:AC8)</f>
        <v>501084</v>
      </c>
      <c r="AD6" s="664">
        <f>SUM(AD7:AD8)</f>
        <v>687281.44100000011</v>
      </c>
      <c r="AE6" s="665">
        <f>$AD6*3600/100000000</f>
        <v>24.742131876000006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5508.8</v>
      </c>
      <c r="K7" s="617">
        <f>VLOOKUP(年度マスタ!$K$4&amp;"_"&amp;K$5,データシート1!$A:$BT,MATCH("cb_"&amp;$G7,データシート1!$A$1:$BT$1,0),0)</f>
        <v>6585.4</v>
      </c>
      <c r="L7" s="617">
        <f>VLOOKUP(年度マスタ!$K$4&amp;"_"&amp;L$5,データシート1!$A:$BT,MATCH("cb_"&amp;$G7,データシート1!$A$1:$BT$1,0),0)</f>
        <v>7745.1999999999962</v>
      </c>
      <c r="M7" s="617">
        <f>VLOOKUP(年度マスタ!$K$4&amp;"_"&amp;M$5,データシート1!$A:$BT,MATCH("cb_"&amp;$G7,データシート1!$A$1:$BT$1,0),0)</f>
        <v>9776</v>
      </c>
      <c r="N7" s="617">
        <f>VLOOKUP(年度マスタ!$K$4&amp;"_"&amp;N$5,データシート1!$A:$BT,MATCH("cb_"&amp;$G7,データシート1!$A$1:$BT$1,0),0)</f>
        <v>10212.200000000001</v>
      </c>
      <c r="O7" s="617">
        <f>VLOOKUP(年度マスタ!$K$4&amp;"_"&amp;O$5,データシート1!$A:$BT,MATCH("cb_"&amp;$G7,データシート1!$A$1:$BT$1,0),0)</f>
        <v>10483.799999999999</v>
      </c>
      <c r="P7" s="617">
        <f>VLOOKUP(年度マスタ!$K$4&amp;"_"&amp;P$5,データシート1!$A:$BT,MATCH("cb_"&amp;$G7,データシート1!$A$1:$BT$1,0),0)</f>
        <v>11660.2</v>
      </c>
      <c r="Q7" s="617">
        <f>VLOOKUP(年度マスタ!$K$4&amp;"_"&amp;Q$5,データシート1!$A:$BT,MATCH("cb_"&amp;$G7,データシート1!$A$1:$BT$1,0),0)</f>
        <v>11687.7</v>
      </c>
      <c r="R7" s="634">
        <f>VLOOKUP(年度マスタ!$K$4&amp;"_"&amp;R$5,データシート1!$A:$BT,MATCH("cb_"&amp;$G7,データシート1!$A$1:$BT$1,0),0)</f>
        <v>11733.2</v>
      </c>
      <c r="S7" s="568"/>
      <c r="T7" s="190"/>
      <c r="U7" s="581"/>
      <c r="V7" s="195"/>
      <c r="W7" s="195"/>
      <c r="X7" s="195"/>
      <c r="Y7" s="196" t="s">
        <v>375</v>
      </c>
      <c r="Z7" s="212" t="s">
        <v>376</v>
      </c>
      <c r="AA7" s="212"/>
      <c r="AB7" s="212"/>
      <c r="AC7" s="1022">
        <f>VLOOKUP(年度マスタ!$K$4&amp;"_"&amp;年度マスタ!$K$9,データシート3!A:AB,MATCH("ea_"&amp;$Y7&amp;"_設備",データシート3!$A$1:$AB$1,0),0)</f>
        <v>304675</v>
      </c>
      <c r="AD7" s="1022">
        <f>VLOOKUP(年度マスタ!$K$4&amp;"_"&amp;年度マスタ!$K$9,データシート3!A:AB,MATCH("ea_"&amp;$Y7&amp;"_年間発電",データシート3!$A$1:$AB$1,0),0)/10^3</f>
        <v>419382.16100000002</v>
      </c>
      <c r="AE7" s="554">
        <f t="shared" ref="AE7:AE16" si="0">$AD7*3600/100000000</f>
        <v>15.097757796000002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196409</v>
      </c>
      <c r="AD8" s="1022">
        <f>VLOOKUP(年度マスタ!$K$4&amp;"_"&amp;年度マスタ!$K$9,データシート3!A:AB,MATCH("ea_"&amp;$Y8&amp;"_年間発電",データシート3!$A$1:$AB$1,0),0)/10^3</f>
        <v>267899.28000000003</v>
      </c>
      <c r="AE8" s="554">
        <f t="shared" si="0"/>
        <v>9.6443740800000004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1057.6849999999999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13228.1</v>
      </c>
      <c r="K12" s="651">
        <f t="shared" ref="K12:Q12" si="1">SUM(K6:K11)</f>
        <v>14955.6</v>
      </c>
      <c r="L12" s="651">
        <f t="shared" si="1"/>
        <v>16803.199999999997</v>
      </c>
      <c r="M12" s="651">
        <f t="shared" si="1"/>
        <v>19565.199999999997</v>
      </c>
      <c r="N12" s="651">
        <f t="shared" si="1"/>
        <v>20728.19999999999</v>
      </c>
      <c r="O12" s="651">
        <f t="shared" si="1"/>
        <v>21786.699999999979</v>
      </c>
      <c r="P12" s="651">
        <f t="shared" si="1"/>
        <v>23739.699999999972</v>
      </c>
      <c r="Q12" s="651">
        <f t="shared" si="1"/>
        <v>24841.599999999962</v>
      </c>
      <c r="R12" s="652">
        <f t="shared" ref="R12" si="2">SUM(R6:R11)</f>
        <v>27115.584999999948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37</v>
      </c>
      <c r="AD13" s="666">
        <f>SUM(AD14:AD16)</f>
        <v>229.827</v>
      </c>
      <c r="AE13" s="667">
        <f t="shared" si="0"/>
        <v>8.2737719999999987E-3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37</v>
      </c>
      <c r="AD16" s="1022">
        <f>VLOOKUP(年度マスタ!$K$4&amp;"_"&amp;年度マスタ!$K$9,データシート3!A:AB,MATCH("ea_"&amp;$Y16&amp;"_年間発電",データシート3!$A$1:$AB$1,0),0)/10^3</f>
        <v>229.827</v>
      </c>
      <c r="AE16" s="554">
        <f t="shared" si="0"/>
        <v>8.2737719999999987E-3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6.6526003899999999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28.324923479999999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9264.0863160000008</v>
      </c>
      <c r="K19" s="615">
        <f>K6*別紙!$C5/100*別紙!$E5/10^3</f>
        <v>10045.244424</v>
      </c>
      <c r="L19" s="615">
        <f>L6*別紙!$C5/100*別紙!$E5/10^3</f>
        <v>10870.686959999999</v>
      </c>
      <c r="M19" s="615">
        <f>M6*別紙!$C5/100*別紙!$E5/10^3</f>
        <v>11748.214703999996</v>
      </c>
      <c r="N19" s="615">
        <f>N6*別紙!$C5/100*別紙!$E5/10^3</f>
        <v>12620.461919999989</v>
      </c>
      <c r="O19" s="615">
        <f>O6*別紙!$C5/100*別紙!$E5/10^3</f>
        <v>13564.836347999977</v>
      </c>
      <c r="P19" s="615">
        <f>P6*別紙!$C5/100*別紙!$E5/10^3</f>
        <v>14496.849539999963</v>
      </c>
      <c r="Q19" s="615">
        <f>Q6*別紙!$C5/100*別紙!$E5/10^3</f>
        <v>15786.258467999956</v>
      </c>
      <c r="R19" s="639">
        <f>R6*別紙!$C5/100*別紙!$E5/10^3</f>
        <v>17191.358963999934</v>
      </c>
      <c r="S19" s="572"/>
      <c r="T19" s="191"/>
      <c r="U19" s="588"/>
      <c r="W19" s="201"/>
      <c r="X19" s="201"/>
      <c r="Y19" s="173"/>
      <c r="Z19" s="628" t="s">
        <v>389</v>
      </c>
      <c r="AA19" s="671"/>
      <c r="AB19" s="672"/>
      <c r="AC19" s="673">
        <f>SUM($AC$6,$AC$9,$AC$10,$AC$13)</f>
        <v>501121</v>
      </c>
      <c r="AD19" s="673">
        <f>SUM($AD$6,$AD$9,$AD$10,$AD$13)</f>
        <v>687511.26800000016</v>
      </c>
      <c r="AE19" s="674">
        <f>SUM($AE$6,$AE$9,$AE$10,$AE$13,$AE$17,$AE$18)</f>
        <v>59.727929518000003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7286.8202879999999</v>
      </c>
      <c r="K20" s="617">
        <f>K7*別紙!$C6/100*別紙!$E6/10^3</f>
        <v>8710.9037039999985</v>
      </c>
      <c r="L20" s="617">
        <f>L7*別紙!$C6/100*別紙!$E6/10^3</f>
        <v>10245.040751999995</v>
      </c>
      <c r="M20" s="617">
        <f>M7*別紙!$C6/100*別紙!$E6/10^3</f>
        <v>12931.301760000002</v>
      </c>
      <c r="N20" s="617">
        <f>N7*別紙!$C6/100*別紙!$E6/10^3</f>
        <v>13508.289672000001</v>
      </c>
      <c r="O20" s="617">
        <f>O7*別紙!$C6/100*別紙!$E6/10^3</f>
        <v>13867.551287999997</v>
      </c>
      <c r="P20" s="617">
        <f>P7*別紙!$C6/100*別紙!$E6/10^3</f>
        <v>15423.646152000003</v>
      </c>
      <c r="Q20" s="617">
        <f>Q7*別紙!$C6/100*別紙!$E6/10^3</f>
        <v>15460.022052</v>
      </c>
      <c r="R20" s="634">
        <f>R7*別紙!$C6/100*別紙!$E6/10^3</f>
        <v>15520.207632000001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7412.2564799999991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16550.906604</v>
      </c>
      <c r="K25" s="657">
        <f t="shared" si="3"/>
        <v>18756.148128000001</v>
      </c>
      <c r="L25" s="657">
        <f t="shared" si="3"/>
        <v>21115.727711999993</v>
      </c>
      <c r="M25" s="657">
        <f t="shared" si="3"/>
        <v>24679.516464</v>
      </c>
      <c r="N25" s="657">
        <f t="shared" si="3"/>
        <v>26128.75159199999</v>
      </c>
      <c r="O25" s="657">
        <f t="shared" si="3"/>
        <v>27432.387635999974</v>
      </c>
      <c r="P25" s="657">
        <f t="shared" si="3"/>
        <v>29920.495691999968</v>
      </c>
      <c r="Q25" s="657">
        <f t="shared" si="3"/>
        <v>31246.280519999957</v>
      </c>
      <c r="R25" s="658">
        <f t="shared" ref="R25" si="4">SUM(R19:R24)</f>
        <v>40123.823075999935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514330.97180339869</v>
      </c>
      <c r="K26" s="654">
        <f>(VLOOKUP(年度マスタ!$K$4&amp;"_"&amp;K$18,データシート1!$A:$BT,MATCH("da_合計",データシート1!$A$1:$BT$1,0),0))/10^3</f>
        <v>507093.03878246382</v>
      </c>
      <c r="L26" s="654">
        <f>(VLOOKUP(年度マスタ!$K$4&amp;"_"&amp;L$18,データシート1!$A:$BT,MATCH("da_合計",データシート1!$A$1:$BT$1,0),0))/10^3</f>
        <v>539154.92508067237</v>
      </c>
      <c r="M26" s="654">
        <f>(VLOOKUP(年度マスタ!$K$4&amp;"_"&amp;M$18,データシート1!$A:$BT,MATCH("da_合計",データシート1!$A$1:$BT$1,0),0))/10^3</f>
        <v>489980.21971757163</v>
      </c>
      <c r="N26" s="654">
        <f>(VLOOKUP(年度マスタ!$K$4&amp;"_"&amp;N$18,データシート1!$A:$BT,MATCH("da_合計",データシート1!$A$1:$BT$1,0),0))/10^3</f>
        <v>482845.47073769203</v>
      </c>
      <c r="O26" s="654">
        <f>(VLOOKUP(年度マスタ!$K$4&amp;"_"&amp;O$18,データシート1!$A:$BT,MATCH("da_合計",データシート1!$A$1:$BT$1,0),0))/10^3</f>
        <v>467566.13708703488</v>
      </c>
      <c r="P26" s="654">
        <f>(VLOOKUP(年度マスタ!$K$4&amp;"_"&amp;P$18,データシート1!$A:$BT,MATCH("da_合計",データシート1!$A$1:$BT$1,0),0))/10^3</f>
        <v>490742.4362072887</v>
      </c>
      <c r="Q26" s="654">
        <f>(VLOOKUP(年度マスタ!$K$4&amp;"_"&amp;Q$18,データシート1!$A:$BT,MATCH("da_合計",データシート1!$A$1:$BT$1,0),0))/10^3</f>
        <v>507875.22890691756</v>
      </c>
      <c r="R26" s="655">
        <f>Q26</f>
        <v>507875.22890691756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3.2179486578394367E-2</v>
      </c>
      <c r="K27" s="839">
        <f t="shared" ref="K27:P27" si="5">K25/K26</f>
        <v>3.6987587471194093E-2</v>
      </c>
      <c r="L27" s="839">
        <f t="shared" si="5"/>
        <v>3.9164490074611674E-2</v>
      </c>
      <c r="M27" s="839">
        <f t="shared" si="5"/>
        <v>5.036839339805485E-2</v>
      </c>
      <c r="N27" s="839">
        <f t="shared" si="5"/>
        <v>5.4114107256883745E-2</v>
      </c>
      <c r="O27" s="839">
        <f t="shared" si="5"/>
        <v>5.8670603921202241E-2</v>
      </c>
      <c r="P27" s="839">
        <f t="shared" si="5"/>
        <v>6.0969856047585834E-2</v>
      </c>
      <c r="Q27" s="839">
        <f>Q25/Q26</f>
        <v>6.1523537163350642E-2</v>
      </c>
      <c r="R27" s="840">
        <f>R25/R26</f>
        <v>7.90033078840192E-2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7.90033078840192E-2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1.3537011235608145</v>
      </c>
      <c r="AA52" s="173"/>
      <c r="AB52" s="678" t="s">
        <v>413</v>
      </c>
      <c r="AC52" s="679">
        <f>$AD6</f>
        <v>687281.44100000011</v>
      </c>
      <c r="AD52" s="680">
        <f>R19+R20</f>
        <v>32711.566595999935</v>
      </c>
      <c r="AE52" s="681">
        <f t="shared" ref="AE52:AE54" si="6">IFERROR(AD52/AC52,"-")</f>
        <v>4.7595591332139475E-2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179636.0390930826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2048</v>
      </c>
      <c r="AK54" s="443">
        <f>VLOOKUP(年度マスタ!$K$4&amp;"_"&amp;AK$53,データシート1!$A$1:$BT$2000,MATCH("ca_太陽光発電（10kW未満）",データシート1!$A$1:$BT$1,0),0)</f>
        <v>2188</v>
      </c>
      <c r="AL54" s="443">
        <f>VLOOKUP(年度マスタ!$K$4&amp;"_"&amp;AL$53,データシート1!$A$1:$BT$2000,MATCH("ca_太陽光発電（10kW未満）",データシート1!$A$1:$BT$1,0),0)</f>
        <v>2339</v>
      </c>
      <c r="AM54" s="443">
        <f>VLOOKUP(年度マスタ!$K$4&amp;"_"&amp;AM$53,データシート1!$A$1:$BT$2000,MATCH("ca_太陽光発電（10kW未満）",データシート1!$A$1:$BT$1,0),0)</f>
        <v>2494</v>
      </c>
      <c r="AN54" s="443">
        <f>VLOOKUP(年度マスタ!$K$4&amp;"_"&amp;AN$53,データシート1!$A$1:$BT$2000,MATCH("ca_太陽光発電（10kW未満）",データシート1!$A$1:$BT$1,0),0)</f>
        <v>2649</v>
      </c>
      <c r="AO54" s="443">
        <f>VLOOKUP(年度マスタ!$K$4&amp;"_"&amp;AO$53,データシート1!$A$1:$BT$2000,MATCH("ca_太陽光発電（10kW未満）",データシート1!$A$1:$BT$1,0),0)</f>
        <v>2808</v>
      </c>
      <c r="AP54" s="443">
        <f>VLOOKUP(年度マスタ!$K$4&amp;"_"&amp;AP$53,データシート1!$A$1:$BT$2000,MATCH("ca_太陽光発電（10kW未満）",データシート1!$A$1:$BT$1,0),0)</f>
        <v>2953</v>
      </c>
      <c r="AQ54" s="443">
        <f>VLOOKUP(年度マスタ!$K$4&amp;"_"&amp;AQ$53,データシート1!$A$1:$BT$2000,MATCH("ca_太陽光発電（10kW未満）",データシート1!$A$1:$BT$1,0),0)</f>
        <v>3159</v>
      </c>
      <c r="AR54" s="443">
        <f>VLOOKUP(年度マスタ!$K$4&amp;"_"&amp;AR$53,データシート1!$A$1:$BT$2000,MATCH("ca_太陽光発電（10kW未満）",データシート1!$A$1:$BT$1,0),0)</f>
        <v>3393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229.827</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我孫子市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我孫子市</v>
      </c>
      <c r="AZ12" s="1023" t="str">
        <f>年度マスタ!$K4</f>
        <v>12222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22212</v>
      </c>
      <c r="AY21" s="18" t="str">
        <f>IF(IFERROR(比較地域マスタ!$Z6,"")=0,"",IFERROR(比較地域マスタ!$Z6,""))</f>
        <v>焼津市</v>
      </c>
      <c r="BB21" s="110" t="str">
        <f t="shared" ref="BB21:BC68" si="0">AX21</f>
        <v>22212</v>
      </c>
      <c r="BC21" s="1031" t="str">
        <f t="shared" si="0"/>
        <v>焼津市</v>
      </c>
      <c r="BD21" s="34">
        <f>SUM(BE21,BI21:BK21,BQ21)</f>
        <v>894.1953683644191</v>
      </c>
      <c r="BE21" s="34">
        <f>SUM(BF21:BH21)</f>
        <v>346.51093014088775</v>
      </c>
      <c r="BF21" s="34">
        <f>VLOOKUP($AX21&amp;"_"&amp;$BC$14,データシート1!$A:$BT,MATCH($BC$12&amp;"_"&amp;BF$20,データシート1!$A$1:$BT$1,0),0)</f>
        <v>294.14005352920174</v>
      </c>
      <c r="BG21" s="34">
        <f>VLOOKUP($AX21&amp;"_"&amp;$BC$14,データシート1!$A:$BT,MATCH($BC$12&amp;"_"&amp;BG$20,データシート1!$A$1:$BT$1,0),0)</f>
        <v>7.6740365058291165</v>
      </c>
      <c r="BH21" s="34">
        <f>VLOOKUP($AX21&amp;"_"&amp;$BC$14,データシート1!$A:$BT,MATCH($BC$12&amp;"_"&amp;BH$20,データシート1!$A$1:$BT$1,0),0)</f>
        <v>44.696840105856907</v>
      </c>
      <c r="BI21" s="34">
        <f>VLOOKUP($AX21&amp;"_"&amp;$BC$14,データシート1!$A:$BT,MATCH($BC$12&amp;"_"&amp;BI$20,データシート1!$A$1:$BT$1,0),0)</f>
        <v>162.33574466594405</v>
      </c>
      <c r="BJ21" s="34">
        <f>VLOOKUP($AX21&amp;"_"&amp;$BC$14,データシート1!$A:$BT,MATCH($BC$12&amp;"_"&amp;BJ$20,データシート1!$A$1:$BT$1,0),0)</f>
        <v>159.61557688153636</v>
      </c>
      <c r="BK21" s="34">
        <f t="shared" ref="BK21:BK68" si="1">SUM(BL21,BO21:BP21)</f>
        <v>218.34973209130942</v>
      </c>
      <c r="BL21" s="34">
        <f t="shared" ref="BL21:BL67" si="2">SUM(BM21:BN21)</f>
        <v>202.8276592403343</v>
      </c>
      <c r="BM21" s="34">
        <f>VLOOKUP($AX21&amp;"_"&amp;$BC$14,データシート1!$A:$BT,MATCH($BC$12&amp;"_"&amp;BM$20,データシート1!$A$1:$BT$1,0),0)</f>
        <v>118.52886240500011</v>
      </c>
      <c r="BN21" s="34">
        <f>VLOOKUP($AX21&amp;"_"&amp;$BC$14,データシート1!$A:$BT,MATCH($BC$12&amp;"_"&amp;BN$20,データシート1!$A$1:$BT$1,0),0)</f>
        <v>84.298796835334201</v>
      </c>
      <c r="BO21" s="34">
        <f>VLOOKUP($AX21&amp;"_"&amp;$BC$14,データシート1!$A:$BT,MATCH($BC$12&amp;"_"&amp;BO$20,データシート1!$A$1:$BT$1,0),0)</f>
        <v>8.0411892049896903</v>
      </c>
      <c r="BP21" s="34">
        <f>VLOOKUP($AX21&amp;"_"&amp;$BC$14,データシート1!$A:$BT,MATCH($BC$12&amp;"_"&amp;BP$20,データシート1!$A$1:$BT$1,0),0)</f>
        <v>7.4808836459854451</v>
      </c>
      <c r="BQ21" s="34">
        <f>VLOOKUP($AX21&amp;"_"&amp;$BC$14,データシート1!$A:$BT,MATCH($BC$12&amp;"_"&amp;BQ$20,データシート1!$A$1:$BT$1,0),0)</f>
        <v>7.3833845847415374</v>
      </c>
      <c r="BR21" s="35">
        <f t="shared" ref="BR21:BR68" si="3">BD21</f>
        <v>894.1953683644191</v>
      </c>
      <c r="BT21" s="111" t="str">
        <f t="shared" ref="BT21:BT68" si="4">AY21</f>
        <v>焼津市</v>
      </c>
      <c r="BU21" s="34">
        <f>BD21</f>
        <v>894.1953683644191</v>
      </c>
      <c r="BV21" s="60">
        <f>BE21/$BR21</f>
        <v>0.38751143474909072</v>
      </c>
      <c r="BW21" s="60">
        <f t="shared" ref="BW21:CH42" si="5">BF21/$BR21</f>
        <v>0.32894383479889411</v>
      </c>
      <c r="BX21" s="60">
        <f t="shared" si="5"/>
        <v>8.5820579901523825E-3</v>
      </c>
      <c r="BY21" s="60">
        <f t="shared" si="5"/>
        <v>4.9985541960044261E-2</v>
      </c>
      <c r="BZ21" s="60">
        <f t="shared" si="5"/>
        <v>0.18154393369636196</v>
      </c>
      <c r="CA21" s="60">
        <f t="shared" si="5"/>
        <v>0.17850190520835582</v>
      </c>
      <c r="CB21" s="60">
        <f t="shared" si="5"/>
        <v>0.24418571132916389</v>
      </c>
      <c r="CC21" s="60">
        <f t="shared" si="5"/>
        <v>0.2268270071800173</v>
      </c>
      <c r="CD21" s="60">
        <f t="shared" si="5"/>
        <v>0.13255365281281017</v>
      </c>
      <c r="CE21" s="60">
        <f t="shared" si="5"/>
        <v>9.4273354367207129E-2</v>
      </c>
      <c r="CF21" s="60">
        <f t="shared" si="5"/>
        <v>8.9926536073407573E-3</v>
      </c>
      <c r="CG21" s="60">
        <f t="shared" si="5"/>
        <v>8.3660505418058674E-3</v>
      </c>
      <c r="CH21" s="60">
        <f>BQ21/$BR21</f>
        <v>8.2570150170276028E-3</v>
      </c>
      <c r="CI21" s="112">
        <f t="shared" ref="CI21:CI68" si="6">BR21/$BR21</f>
        <v>1</v>
      </c>
      <c r="CK21" s="113" t="str">
        <f t="shared" ref="CK21:CK68" si="7">AY21</f>
        <v>焼津市</v>
      </c>
      <c r="CL21" s="114">
        <f>CN21+CP21+CR21</f>
        <v>346.51093014088775</v>
      </c>
      <c r="CM21" s="61">
        <f>IF(IF(CL21=0,0,CW21/CL21)&gt;1,1,IF(CL21=0,0,CW21/CL21))</f>
        <v>0.56568778341364734</v>
      </c>
      <c r="CN21" s="62">
        <f>BF21</f>
        <v>294.14005352920174</v>
      </c>
      <c r="CO21" s="61">
        <f>IF(IF(CN21=0,0,CX21/CN21)&gt;1,1,IF(CN21=0,0,CX21/CN21))</f>
        <v>0.66640703177998084</v>
      </c>
      <c r="CP21" s="62">
        <f t="shared" ref="CP21:CP68" si="8">BG21</f>
        <v>7.6740365058291165</v>
      </c>
      <c r="CQ21" s="61">
        <f>IF(IF(CP21=0,0,CY21/CP21)&gt;1,1,IF(CP21=0,0,CY21/CP21))</f>
        <v>0</v>
      </c>
      <c r="CR21" s="62">
        <f t="shared" ref="CR21:CR68" si="9">BH21</f>
        <v>44.696840105856907</v>
      </c>
      <c r="CS21" s="61">
        <f>IF(IF(CR21=0,0,CZ21/CR21)&gt;1,1,IF(CR21=0,0,CZ21/CR21))</f>
        <v>0</v>
      </c>
      <c r="CT21" s="62">
        <f t="shared" ref="CT21:CT68" si="10">BI21</f>
        <v>162.33574466594405</v>
      </c>
      <c r="CU21" s="63">
        <f>IF(IF(CT21=0,0,DA21/CT21)&gt;1,1,IF(CT21=0,0,DA21/CT21))</f>
        <v>8.1091197918788605E-2</v>
      </c>
      <c r="CV21" s="16"/>
      <c r="CW21" s="956">
        <f>SUM(CX21:CZ21)</f>
        <v>196.017</v>
      </c>
      <c r="CX21" s="957">
        <f>VLOOKUP($AX21&amp;"_"&amp;$CW$14,データシート1!$A:$BT,MATCH($CW$12&amp;"_"&amp;CX$20,データシート1!$A$1:$BT$1,0),0)</f>
        <v>196.017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13.164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209.18099999999998</v>
      </c>
      <c r="DE21" s="16"/>
      <c r="DF21" s="115">
        <f>VLOOKUP($AX21&amp;"_"&amp;$DF$14,データシート1!$A:$BT,MATCH($DF$12&amp;"_"&amp;DF$20,データシート1!$A$1:$BT$1,0),0)</f>
        <v>18</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22</v>
      </c>
      <c r="DM21" s="16"/>
      <c r="DN21" s="118">
        <f>IF($DD21=0,0,ROUND(CX21/$DD21,2))</f>
        <v>0.94</v>
      </c>
      <c r="DO21" s="119">
        <f>IF($DD21=0,0,ROUND(CY21/$DD21,2))</f>
        <v>0</v>
      </c>
      <c r="DP21" s="119">
        <f t="shared" ref="DP21:DR36" si="13">IF($DD21=0,0,ROUND(CZ21/$DD21,2))</f>
        <v>0</v>
      </c>
      <c r="DQ21" s="119">
        <f t="shared" si="13"/>
        <v>0.06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35215</v>
      </c>
      <c r="AY22" s="18" t="str">
        <f>IF(IFERROR(比較地域マスタ!$Z7,"")=0,"",IFERROR(比較地域マスタ!$Z7,""))</f>
        <v>周南市</v>
      </c>
      <c r="BB22" s="110" t="str">
        <f t="shared" si="0"/>
        <v>35215</v>
      </c>
      <c r="BC22" s="1031" t="str">
        <f t="shared" si="0"/>
        <v>周南市</v>
      </c>
      <c r="BD22" s="34">
        <f t="shared" ref="BD22:BD68" si="14">SUM(BE22,BI22:BK22,BQ22)</f>
        <v>4964.7023545201891</v>
      </c>
      <c r="BE22" s="34">
        <f t="shared" ref="BE22:BE67" si="15">SUM(BF22:BH22)</f>
        <v>4224.6189206809095</v>
      </c>
      <c r="BF22" s="34">
        <f>VLOOKUP($AX22&amp;"_"&amp;$BC$14,データシート1!$A:$BT,MATCH($BC$12&amp;"_"&amp;BF$20,データシート1!$A$1:$BT$1,0),0)</f>
        <v>4194.9270672689781</v>
      </c>
      <c r="BG22" s="34">
        <f>VLOOKUP($AX22&amp;"_"&amp;$BC$14,データシート1!$A:$BT,MATCH($BC$12&amp;"_"&amp;BG$20,データシート1!$A$1:$BT$1,0),0)</f>
        <v>22.228875131934899</v>
      </c>
      <c r="BH22" s="34">
        <f>VLOOKUP($AX22&amp;"_"&amp;$BC$14,データシート1!$A:$BT,MATCH($BC$12&amp;"_"&amp;BH$20,データシート1!$A$1:$BT$1,0),0)</f>
        <v>7.4629782799962996</v>
      </c>
      <c r="BI22" s="34">
        <f>VLOOKUP($AX22&amp;"_"&amp;$BC$14,データシート1!$A:$BT,MATCH($BC$12&amp;"_"&amp;BI$20,データシート1!$A$1:$BT$1,0),0)</f>
        <v>218.64781658498478</v>
      </c>
      <c r="BJ22" s="34">
        <f>VLOOKUP($AX22&amp;"_"&amp;$BC$14,データシート1!$A:$BT,MATCH($BC$12&amp;"_"&amp;BJ$20,データシート1!$A$1:$BT$1,0),0)</f>
        <v>243.313749630757</v>
      </c>
      <c r="BK22" s="34">
        <f t="shared" si="1"/>
        <v>268.66291379196957</v>
      </c>
      <c r="BL22" s="34">
        <f t="shared" si="2"/>
        <v>223.90142540271233</v>
      </c>
      <c r="BM22" s="34">
        <f>VLOOKUP($AX22&amp;"_"&amp;$BC$14,データシート1!$A:$BT,MATCH($BC$12&amp;"_"&amp;BM$20,データシート1!$A$1:$BT$1,0),0)</f>
        <v>116.29987991071397</v>
      </c>
      <c r="BN22" s="34">
        <f>VLOOKUP($AX22&amp;"_"&amp;$BC$14,データシート1!$A:$BT,MATCH($BC$12&amp;"_"&amp;BN$20,データシート1!$A$1:$BT$1,0),0)</f>
        <v>107.60154549199835</v>
      </c>
      <c r="BO22" s="34">
        <f>VLOOKUP($AX22&amp;"_"&amp;$BC$14,データシート1!$A:$BT,MATCH($BC$12&amp;"_"&amp;BO$20,データシート1!$A$1:$BT$1,0),0)</f>
        <v>8.1443008366535601</v>
      </c>
      <c r="BP22" s="34">
        <f>VLOOKUP($AX22&amp;"_"&amp;$BC$14,データシート1!$A:$BT,MATCH($BC$12&amp;"_"&amp;BP$20,データシート1!$A$1:$BT$1,0),0)</f>
        <v>36.617187552603674</v>
      </c>
      <c r="BQ22" s="34">
        <f>VLOOKUP($AX22&amp;"_"&amp;$BC$14,データシート1!$A:$BT,MATCH($BC$12&amp;"_"&amp;BQ$20,データシート1!$A$1:$BT$1,0),0)</f>
        <v>9.4589538315676052</v>
      </c>
      <c r="BR22" s="35">
        <f t="shared" si="3"/>
        <v>4964.7023545201891</v>
      </c>
      <c r="BT22" s="121" t="str">
        <f t="shared" si="4"/>
        <v>周南市</v>
      </c>
      <c r="BU22" s="33">
        <f>BD22</f>
        <v>4964.7023545201891</v>
      </c>
      <c r="BV22" s="59">
        <f t="shared" ref="BV22:BZ68" si="16">BE22/$BR22</f>
        <v>0.85093095597856749</v>
      </c>
      <c r="BW22" s="59">
        <f t="shared" si="5"/>
        <v>0.84495036514115351</v>
      </c>
      <c r="BX22" s="59">
        <f t="shared" si="5"/>
        <v>4.4773832436694376E-3</v>
      </c>
      <c r="BY22" s="59">
        <f t="shared" si="5"/>
        <v>1.503207593744571E-3</v>
      </c>
      <c r="BZ22" s="59">
        <f t="shared" si="5"/>
        <v>4.4040468284249415E-2</v>
      </c>
      <c r="CA22" s="59">
        <f t="shared" si="5"/>
        <v>4.9008728470746749E-2</v>
      </c>
      <c r="CB22" s="59">
        <f t="shared" si="5"/>
        <v>5.411460639676844E-2</v>
      </c>
      <c r="CC22" s="59">
        <f t="shared" si="5"/>
        <v>4.5098660385724403E-2</v>
      </c>
      <c r="CD22" s="59">
        <f t="shared" si="5"/>
        <v>2.3425347907277252E-2</v>
      </c>
      <c r="CE22" s="59">
        <f t="shared" si="5"/>
        <v>2.1673312478447147E-2</v>
      </c>
      <c r="CF22" s="59">
        <f t="shared" si="5"/>
        <v>1.6404409076484629E-3</v>
      </c>
      <c r="CG22" s="59">
        <f t="shared" si="5"/>
        <v>7.3755051033955734E-3</v>
      </c>
      <c r="CH22" s="59">
        <f t="shared" si="5"/>
        <v>1.9052408696677567E-3</v>
      </c>
      <c r="CI22" s="122">
        <f t="shared" si="6"/>
        <v>1</v>
      </c>
      <c r="CK22" s="123" t="str">
        <f t="shared" si="7"/>
        <v>周南市</v>
      </c>
      <c r="CL22" s="124">
        <f t="shared" ref="CL22:CL68" si="17">CN22+CP22+CR22</f>
        <v>4224.6189206809095</v>
      </c>
      <c r="CM22" s="65">
        <f t="shared" ref="CM22:CM68" si="18">IF(IF(CL22=0,0,CW22/CL22)&gt;1,1,IF(CL22=0,0,CW22/CL22))</f>
        <v>1</v>
      </c>
      <c r="CN22" s="66">
        <f t="shared" ref="CN22:CN68" si="19">BF22</f>
        <v>4194.9270672689781</v>
      </c>
      <c r="CO22" s="65">
        <f t="shared" ref="CO22:CO68" si="20">IF(IF(CN22=0,0,CX22/CN22)&gt;1,1,IF(CN22=0,0,CX22/CN22))</f>
        <v>1</v>
      </c>
      <c r="CP22" s="66">
        <f t="shared" si="8"/>
        <v>22.228875131934899</v>
      </c>
      <c r="CQ22" s="65">
        <f t="shared" ref="CQ22:CQ68" si="21">IF(IF(CP22=0,0,CY22/CP22)&gt;1,1,IF(CP22=0,0,CY22/CP22))</f>
        <v>0</v>
      </c>
      <c r="CR22" s="66">
        <f t="shared" si="9"/>
        <v>7.4629782799962996</v>
      </c>
      <c r="CS22" s="65">
        <f t="shared" ref="CS22:CS68" si="22">IF(IF(CR22=0,0,CZ22/CR22)&gt;1,1,IF(CR22=0,0,CZ22/CR22))</f>
        <v>0</v>
      </c>
      <c r="CT22" s="66">
        <f t="shared" si="10"/>
        <v>218.64781658498478</v>
      </c>
      <c r="CU22" s="67">
        <f t="shared" ref="CU22:CU68" si="23">IF(IF(CT22=0,0,DA22/CT22)&gt;1,1,IF(CT22=0,0,DA22/CT22))</f>
        <v>5.3469548347654786E-2</v>
      </c>
      <c r="CV22" s="16"/>
      <c r="CW22" s="959">
        <f t="shared" ref="CW22:CW68" si="24">SUM(CX22:CZ22)</f>
        <v>15509.708000000001</v>
      </c>
      <c r="CX22" s="960">
        <f>VLOOKUP($AX22&amp;"_"&amp;$CW$14,データシート1!$A:$BT,MATCH($CW$12&amp;"_"&amp;CX$20,データシート1!$A$1:$BT$1,0),0)</f>
        <v>15509.708000000001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11.690999999999999</v>
      </c>
      <c r="DB22" s="960">
        <f>VLOOKUP($AX22&amp;"_"&amp;$CW$14,データシート1!$A:$BT,MATCH($CW$12&amp;"_"&amp;DB$20,データシート1!$A$1:$BT$1,0),0)</f>
        <v>94.403999999999996</v>
      </c>
      <c r="DC22" s="960">
        <f>VLOOKUP($AX22&amp;"_"&amp;$CW$14,データシート1!$A:$BT,MATCH($CW$12&amp;"_"&amp;DC$20,データシート1!$A$1:$BT$1,0),0)</f>
        <v>0</v>
      </c>
      <c r="DD22" s="961">
        <f t="shared" si="11"/>
        <v>15615.803000000002</v>
      </c>
      <c r="DE22" s="16"/>
      <c r="DF22" s="125">
        <f>VLOOKUP($AX22&amp;"_"&amp;$DF$14,データシート1!$A:$BT,MATCH($DF$12&amp;"_"&amp;DF$20,データシート1!$A$1:$BT$1,0),0)</f>
        <v>21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1</v>
      </c>
      <c r="DK22" s="64">
        <f>VLOOKUP($AX22&amp;"_"&amp;$DF$14,データシート1!$A:$BT,MATCH($DF$12&amp;"_"&amp;DK$20,データシート1!$A$1:$BT$1,0),0)</f>
        <v>0</v>
      </c>
      <c r="DL22" s="68">
        <f t="shared" si="12"/>
        <v>24</v>
      </c>
      <c r="DM22" s="16"/>
      <c r="DN22" s="126">
        <f>IF($DD22=0,0,ROUND(CX22/$DD22,2))</f>
        <v>0.99</v>
      </c>
      <c r="DO22" s="127">
        <f>IF($DD22=0,0,ROUND(CY22/$DD22,2))</f>
        <v>0</v>
      </c>
      <c r="DP22" s="127">
        <f t="shared" si="13"/>
        <v>0</v>
      </c>
      <c r="DQ22" s="127">
        <f t="shared" si="13"/>
        <v>0</v>
      </c>
      <c r="DR22" s="127">
        <f t="shared" si="13"/>
        <v>0.01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04202</v>
      </c>
      <c r="AY23" s="18" t="str">
        <f>IF(IFERROR(比較地域マスタ!$Z8,"")=0,"",IFERROR(比較地域マスタ!$Z8,""))</f>
        <v>石巻市</v>
      </c>
      <c r="BB23" s="110" t="str">
        <f t="shared" si="0"/>
        <v>04202</v>
      </c>
      <c r="BC23" s="1031" t="str">
        <f t="shared" si="0"/>
        <v>石巻市</v>
      </c>
      <c r="BD23" s="34">
        <f t="shared" si="14"/>
        <v>1114.4779188597172</v>
      </c>
      <c r="BE23" s="34">
        <f t="shared" si="15"/>
        <v>416.9600493855865</v>
      </c>
      <c r="BF23" s="34">
        <f>VLOOKUP($AX23&amp;"_"&amp;$BC$14,データシート1!$A:$BT,MATCH($BC$12&amp;"_"&amp;BF$20,データシート1!$A$1:$BT$1,0),0)</f>
        <v>344.41296225200364</v>
      </c>
      <c r="BG23" s="34">
        <f>VLOOKUP($AX23&amp;"_"&amp;$BC$14,データシート1!$A:$BT,MATCH($BC$12&amp;"_"&amp;BG$20,データシート1!$A$1:$BT$1,0),0)</f>
        <v>15.932339753482132</v>
      </c>
      <c r="BH23" s="34">
        <f>VLOOKUP($AX23&amp;"_"&amp;$BC$14,データシート1!$A:$BT,MATCH($BC$12&amp;"_"&amp;BH$20,データシート1!$A$1:$BT$1,0),0)</f>
        <v>56.614747380100717</v>
      </c>
      <c r="BI23" s="34">
        <f>VLOOKUP($AX23&amp;"_"&amp;$BC$14,データシート1!$A:$BT,MATCH($BC$12&amp;"_"&amp;BI$20,データシート1!$A$1:$BT$1,0),0)</f>
        <v>181.71090614550667</v>
      </c>
      <c r="BJ23" s="34">
        <f>VLOOKUP($AX23&amp;"_"&amp;$BC$14,データシート1!$A:$BT,MATCH($BC$12&amp;"_"&amp;BJ$20,データシート1!$A$1:$BT$1,0),0)</f>
        <v>178.87711220988848</v>
      </c>
      <c r="BK23" s="34">
        <f t="shared" si="1"/>
        <v>314.61692449251325</v>
      </c>
      <c r="BL23" s="34">
        <f t="shared" si="2"/>
        <v>257.53350631152301</v>
      </c>
      <c r="BM23" s="34">
        <f>VLOOKUP($AX23&amp;"_"&amp;$BC$14,データシート1!$A:$BT,MATCH($BC$12&amp;"_"&amp;BM$20,データシート1!$A$1:$BT$1,0),0)</f>
        <v>130.05841027026193</v>
      </c>
      <c r="BN23" s="34">
        <f>VLOOKUP($AX23&amp;"_"&amp;$BC$14,データシート1!$A:$BT,MATCH($BC$12&amp;"_"&amp;BN$20,データシート1!$A$1:$BT$1,0),0)</f>
        <v>127.47509604126108</v>
      </c>
      <c r="BO23" s="34">
        <f>VLOOKUP($AX23&amp;"_"&amp;$BC$14,データシート1!$A:$BT,MATCH($BC$12&amp;"_"&amp;BO$20,データシート1!$A$1:$BT$1,0),0)</f>
        <v>8.0974743765208093</v>
      </c>
      <c r="BP23" s="34">
        <f>VLOOKUP($AX23&amp;"_"&amp;$BC$14,データシート1!$A:$BT,MATCH($BC$12&amp;"_"&amp;BP$20,データシート1!$A$1:$BT$1,0),0)</f>
        <v>48.985943804469407</v>
      </c>
      <c r="BQ23" s="34">
        <f>VLOOKUP($AX23&amp;"_"&amp;$BC$14,データシート1!$A:$BT,MATCH($BC$12&amp;"_"&amp;BQ$20,データシート1!$A$1:$BT$1,0),0)</f>
        <v>22.312926626222222</v>
      </c>
      <c r="BR23" s="35">
        <f t="shared" si="3"/>
        <v>1114.4779188597172</v>
      </c>
      <c r="BT23" s="121" t="str">
        <f t="shared" si="4"/>
        <v>石巻市</v>
      </c>
      <c r="BU23" s="33">
        <f t="shared" ref="BU23:BU68" si="25">BD23</f>
        <v>1114.4779188597172</v>
      </c>
      <c r="BV23" s="59">
        <f t="shared" si="16"/>
        <v>0.37413038188517989</v>
      </c>
      <c r="BW23" s="59">
        <f t="shared" si="5"/>
        <v>0.3090352499800007</v>
      </c>
      <c r="BX23" s="59">
        <f t="shared" si="5"/>
        <v>1.4295787726134022E-2</v>
      </c>
      <c r="BY23" s="59">
        <f t="shared" si="5"/>
        <v>5.0799344179045143E-2</v>
      </c>
      <c r="BZ23" s="59">
        <f t="shared" si="5"/>
        <v>0.16304576615696878</v>
      </c>
      <c r="CA23" s="59">
        <f t="shared" si="5"/>
        <v>0.16050305634848949</v>
      </c>
      <c r="CB23" s="59">
        <f t="shared" si="5"/>
        <v>0.28229982772060203</v>
      </c>
      <c r="CC23" s="59">
        <f t="shared" si="5"/>
        <v>0.2310799540784258</v>
      </c>
      <c r="CD23" s="59">
        <f t="shared" si="5"/>
        <v>0.1166989565870733</v>
      </c>
      <c r="CE23" s="59">
        <f t="shared" si="5"/>
        <v>0.11438099749135251</v>
      </c>
      <c r="CF23" s="59">
        <f t="shared" si="5"/>
        <v>7.2657109122500826E-3</v>
      </c>
      <c r="CG23" s="59">
        <f t="shared" si="5"/>
        <v>4.3954162729926118E-2</v>
      </c>
      <c r="CH23" s="59">
        <f t="shared" si="5"/>
        <v>2.0020967888759778E-2</v>
      </c>
      <c r="CI23" s="122">
        <f t="shared" si="6"/>
        <v>1</v>
      </c>
      <c r="CK23" s="123" t="str">
        <f t="shared" si="7"/>
        <v>石巻市</v>
      </c>
      <c r="CL23" s="124">
        <f t="shared" si="17"/>
        <v>416.9600493855865</v>
      </c>
      <c r="CM23" s="65">
        <f t="shared" si="18"/>
        <v>1</v>
      </c>
      <c r="CN23" s="66">
        <f t="shared" si="19"/>
        <v>344.41296225200364</v>
      </c>
      <c r="CO23" s="65">
        <f t="shared" si="20"/>
        <v>1</v>
      </c>
      <c r="CP23" s="66">
        <f t="shared" si="8"/>
        <v>15.932339753482132</v>
      </c>
      <c r="CQ23" s="65">
        <f t="shared" si="21"/>
        <v>0</v>
      </c>
      <c r="CR23" s="66">
        <f t="shared" si="9"/>
        <v>56.614747380100717</v>
      </c>
      <c r="CS23" s="65">
        <f t="shared" si="22"/>
        <v>0</v>
      </c>
      <c r="CT23" s="66">
        <f t="shared" si="10"/>
        <v>181.71090614550667</v>
      </c>
      <c r="CU23" s="67">
        <f t="shared" si="23"/>
        <v>0.18924565800394771</v>
      </c>
      <c r="CV23" s="16"/>
      <c r="CW23" s="959">
        <f t="shared" si="24"/>
        <v>1092.454</v>
      </c>
      <c r="CX23" s="962">
        <f>VLOOKUP($AX23&amp;"_"&amp;$CW$14,データシート1!$A:$BT,MATCH($CW$12&amp;"_"&amp;CX$20,データシート1!$A$1:$BT$1,0),0)</f>
        <v>1092.454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34.387999999999998</v>
      </c>
      <c r="DB23" s="962">
        <f>VLOOKUP($AX23&amp;"_"&amp;$CW$14,データシート1!$A:$BT,MATCH($CW$12&amp;"_"&amp;DB$20,データシート1!$A$1:$BT$1,0),0)</f>
        <v>52.052</v>
      </c>
      <c r="DC23" s="962">
        <f>VLOOKUP($AX23&amp;"_"&amp;$CW$14,データシート1!$A:$BT,MATCH($CW$12&amp;"_"&amp;DC$20,データシート1!$A$1:$BT$1,0),0)</f>
        <v>0</v>
      </c>
      <c r="DD23" s="961">
        <f t="shared" si="11"/>
        <v>1178.8939999999998</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2</v>
      </c>
      <c r="DK23" s="64">
        <f>VLOOKUP($AX23&amp;"_"&amp;$DF$14,データシート1!$A:$BT,MATCH($DF$12&amp;"_"&amp;DK$20,データシート1!$A$1:$BT$1,0),0)</f>
        <v>0</v>
      </c>
      <c r="DL23" s="68">
        <f t="shared" si="12"/>
        <v>20</v>
      </c>
      <c r="DM23" s="16"/>
      <c r="DN23" s="126">
        <f t="shared" ref="DN23:DN67" si="26">IF($DD23=0,0,ROUND(CX23/$DD23,2))</f>
        <v>0.93</v>
      </c>
      <c r="DO23" s="127">
        <f t="shared" ref="DO23:DO67" si="27">IF($DD23=0,0,ROUND(CY23/$DD23,2))</f>
        <v>0</v>
      </c>
      <c r="DP23" s="127">
        <f t="shared" si="13"/>
        <v>0</v>
      </c>
      <c r="DQ23" s="127">
        <f t="shared" si="13"/>
        <v>0.03</v>
      </c>
      <c r="DR23" s="127">
        <f t="shared" si="13"/>
        <v>0.04</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42204</v>
      </c>
      <c r="AY24" s="18" t="str">
        <f>IF(IFERROR(比較地域マスタ!$Z9,"")=0,"",IFERROR(比較地域マスタ!$Z9,""))</f>
        <v>諫早市</v>
      </c>
      <c r="BB24" s="110" t="str">
        <f t="shared" si="0"/>
        <v>42204</v>
      </c>
      <c r="BC24" s="1031" t="str">
        <f t="shared" si="0"/>
        <v>諫早市</v>
      </c>
      <c r="BD24" s="34">
        <f t="shared" si="14"/>
        <v>806.482512030419</v>
      </c>
      <c r="BE24" s="34">
        <f t="shared" si="15"/>
        <v>282.50814937931273</v>
      </c>
      <c r="BF24" s="34">
        <f>VLOOKUP($AX24&amp;"_"&amp;$BC$14,データシート1!$A:$BT,MATCH($BC$12&amp;"_"&amp;BF$20,データシート1!$A$1:$BT$1,0),0)</f>
        <v>197.33877012656808</v>
      </c>
      <c r="BG24" s="34">
        <f>VLOOKUP($AX24&amp;"_"&amp;$BC$14,データシート1!$A:$BT,MATCH($BC$12&amp;"_"&amp;BG$20,データシート1!$A$1:$BT$1,0),0)</f>
        <v>11.014785794604917</v>
      </c>
      <c r="BH24" s="34">
        <f>VLOOKUP($AX24&amp;"_"&amp;$BC$14,データシート1!$A:$BT,MATCH($BC$12&amp;"_"&amp;BH$20,データシート1!$A$1:$BT$1,0),0)</f>
        <v>74.154593458139715</v>
      </c>
      <c r="BI24" s="34">
        <f>VLOOKUP($AX24&amp;"_"&amp;$BC$14,データシート1!$A:$BT,MATCH($BC$12&amp;"_"&amp;BI$20,データシート1!$A$1:$BT$1,0),0)</f>
        <v>150.00634817719222</v>
      </c>
      <c r="BJ24" s="34">
        <f>VLOOKUP($AX24&amp;"_"&amp;$BC$14,データシート1!$A:$BT,MATCH($BC$12&amp;"_"&amp;BJ$20,データシート1!$A$1:$BT$1,0),0)</f>
        <v>117.69933741144398</v>
      </c>
      <c r="BK24" s="34">
        <f t="shared" si="1"/>
        <v>242.75292713895155</v>
      </c>
      <c r="BL24" s="34">
        <f t="shared" si="2"/>
        <v>233.66856647628907</v>
      </c>
      <c r="BM24" s="34">
        <f>VLOOKUP($AX24&amp;"_"&amp;$BC$14,データシート1!$A:$BT,MATCH($BC$12&amp;"_"&amp;BM$20,データシート1!$A$1:$BT$1,0),0)</f>
        <v>117.44291300686926</v>
      </c>
      <c r="BN24" s="34">
        <f>VLOOKUP($AX24&amp;"_"&amp;$BC$14,データシート1!$A:$BT,MATCH($BC$12&amp;"_"&amp;BN$20,データシート1!$A$1:$BT$1,0),0)</f>
        <v>116.22565346941983</v>
      </c>
      <c r="BO24" s="34">
        <f>VLOOKUP($AX24&amp;"_"&amp;$BC$14,データシート1!$A:$BT,MATCH($BC$12&amp;"_"&amp;BO$20,データシート1!$A$1:$BT$1,0),0)</f>
        <v>7.9026365991355698</v>
      </c>
      <c r="BP24" s="34">
        <f>VLOOKUP($AX24&amp;"_"&amp;$BC$14,データシート1!$A:$BT,MATCH($BC$12&amp;"_"&amp;BP$20,データシート1!$A$1:$BT$1,0),0)</f>
        <v>1.1817240635269064</v>
      </c>
      <c r="BQ24" s="34">
        <f>VLOOKUP($AX24&amp;"_"&amp;$BC$14,データシート1!$A:$BT,MATCH($BC$12&amp;"_"&amp;BQ$20,データシート1!$A$1:$BT$1,0),0)</f>
        <v>13.515749923518589</v>
      </c>
      <c r="BR24" s="35">
        <f t="shared" si="3"/>
        <v>806.482512030419</v>
      </c>
      <c r="BT24" s="121" t="str">
        <f t="shared" si="4"/>
        <v>諫早市</v>
      </c>
      <c r="BU24" s="33">
        <f t="shared" si="25"/>
        <v>806.482512030419</v>
      </c>
      <c r="BV24" s="59">
        <f t="shared" si="16"/>
        <v>0.35029668364173661</v>
      </c>
      <c r="BW24" s="59">
        <f t="shared" si="5"/>
        <v>0.24469069965292048</v>
      </c>
      <c r="BX24" s="59">
        <f t="shared" si="5"/>
        <v>1.3657811087402053E-2</v>
      </c>
      <c r="BY24" s="59">
        <f t="shared" si="5"/>
        <v>9.1948172901414063E-2</v>
      </c>
      <c r="BZ24" s="59">
        <f t="shared" si="5"/>
        <v>0.18600074513647266</v>
      </c>
      <c r="CA24" s="59">
        <f t="shared" si="5"/>
        <v>0.14594158665030615</v>
      </c>
      <c r="CB24" s="59">
        <f t="shared" si="5"/>
        <v>0.30100209678172829</v>
      </c>
      <c r="CC24" s="59">
        <f t="shared" si="5"/>
        <v>0.28973792114598951</v>
      </c>
      <c r="CD24" s="59">
        <f t="shared" si="5"/>
        <v>0.1456236325710179</v>
      </c>
      <c r="CE24" s="59">
        <f t="shared" si="5"/>
        <v>0.14411428857497163</v>
      </c>
      <c r="CF24" s="59">
        <f t="shared" si="5"/>
        <v>9.7988939391130871E-3</v>
      </c>
      <c r="CG24" s="59">
        <f t="shared" si="5"/>
        <v>1.4652816966257217E-3</v>
      </c>
      <c r="CH24" s="59">
        <f t="shared" si="5"/>
        <v>1.6758887789756316E-2</v>
      </c>
      <c r="CI24" s="122">
        <f t="shared" si="6"/>
        <v>1</v>
      </c>
      <c r="CK24" s="123" t="str">
        <f t="shared" si="7"/>
        <v>諫早市</v>
      </c>
      <c r="CL24" s="124">
        <f t="shared" si="17"/>
        <v>282.50814937931273</v>
      </c>
      <c r="CM24" s="65">
        <f t="shared" si="18"/>
        <v>1</v>
      </c>
      <c r="CN24" s="66">
        <f t="shared" si="19"/>
        <v>197.33877012656808</v>
      </c>
      <c r="CO24" s="65">
        <f t="shared" si="20"/>
        <v>1</v>
      </c>
      <c r="CP24" s="66">
        <f t="shared" si="8"/>
        <v>11.014785794604917</v>
      </c>
      <c r="CQ24" s="65">
        <f t="shared" si="21"/>
        <v>0</v>
      </c>
      <c r="CR24" s="66">
        <f t="shared" si="9"/>
        <v>74.154593458139715</v>
      </c>
      <c r="CS24" s="65">
        <f t="shared" si="22"/>
        <v>0</v>
      </c>
      <c r="CT24" s="66">
        <f t="shared" si="10"/>
        <v>150.00634817719222</v>
      </c>
      <c r="CU24" s="67">
        <f t="shared" si="23"/>
        <v>9.3682701904056434E-2</v>
      </c>
      <c r="CV24" s="16"/>
      <c r="CW24" s="959">
        <f t="shared" si="24"/>
        <v>312.22699999999998</v>
      </c>
      <c r="CX24" s="962">
        <f>VLOOKUP($AX24&amp;"_"&amp;$CW$14,データシート1!$A:$BT,MATCH($CW$12&amp;"_"&amp;CX$20,データシート1!$A$1:$BT$1,0),0)</f>
        <v>312.22699999999998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14.052999999999999</v>
      </c>
      <c r="DB24" s="962">
        <f>VLOOKUP($AX24&amp;"_"&amp;$CW$14,データシート1!$A:$BT,MATCH($CW$12&amp;"_"&amp;DB$20,データシート1!$A$1:$BT$1,0),0)</f>
        <v>0</v>
      </c>
      <c r="DC24" s="962">
        <f>VLOOKUP($AX24&amp;"_"&amp;$CW$14,データシート1!$A:$BT,MATCH($CW$12&amp;"_"&amp;DC$20,データシート1!$A$1:$BT$1,0),0)</f>
        <v>0</v>
      </c>
      <c r="DD24" s="961">
        <f t="shared" si="11"/>
        <v>326.27999999999997</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0.96</v>
      </c>
      <c r="DO24" s="127">
        <f t="shared" si="27"/>
        <v>0</v>
      </c>
      <c r="DP24" s="127">
        <f t="shared" si="13"/>
        <v>0</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23220</v>
      </c>
      <c r="AY25" s="18" t="str">
        <f>IF(IFERROR(比較地域マスタ!$Z10,"")=0,"",IFERROR(比較地域マスタ!$Z10,""))</f>
        <v>稲沢市</v>
      </c>
      <c r="BB25" s="110" t="str">
        <f t="shared" si="0"/>
        <v>23220</v>
      </c>
      <c r="BC25" s="1031" t="str">
        <f t="shared" si="0"/>
        <v>稲沢市</v>
      </c>
      <c r="BD25" s="34">
        <f t="shared" si="14"/>
        <v>962.58372004745092</v>
      </c>
      <c r="BE25" s="34">
        <f t="shared" si="15"/>
        <v>460.67449450300899</v>
      </c>
      <c r="BF25" s="34">
        <f>VLOOKUP($AX25&amp;"_"&amp;$BC$14,データシート1!$A:$BT,MATCH($BC$12&amp;"_"&amp;BF$20,データシート1!$A$1:$BT$1,0),0)</f>
        <v>434.04826332996129</v>
      </c>
      <c r="BG25" s="34">
        <f>VLOOKUP($AX25&amp;"_"&amp;$BC$14,データシート1!$A:$BT,MATCH($BC$12&amp;"_"&amp;BG$20,データシート1!$A$1:$BT$1,0),0)</f>
        <v>5.8394173277190111</v>
      </c>
      <c r="BH25" s="34">
        <f>VLOOKUP($AX25&amp;"_"&amp;$BC$14,データシート1!$A:$BT,MATCH($BC$12&amp;"_"&amp;BH$20,データシート1!$A$1:$BT$1,0),0)</f>
        <v>20.786813845328684</v>
      </c>
      <c r="BI25" s="34">
        <f>VLOOKUP($AX25&amp;"_"&amp;$BC$14,データシート1!$A:$BT,MATCH($BC$12&amp;"_"&amp;BI$20,データシート1!$A$1:$BT$1,0),0)</f>
        <v>158.06493032413698</v>
      </c>
      <c r="BJ25" s="34">
        <f>VLOOKUP($AX25&amp;"_"&amp;$BC$14,データシート1!$A:$BT,MATCH($BC$12&amp;"_"&amp;BJ$20,データシート1!$A$1:$BT$1,0),0)</f>
        <v>141.98339930426906</v>
      </c>
      <c r="BK25" s="34">
        <f t="shared" si="1"/>
        <v>193.17998455411586</v>
      </c>
      <c r="BL25" s="34">
        <f t="shared" si="2"/>
        <v>185.28190214935728</v>
      </c>
      <c r="BM25" s="34">
        <f>VLOOKUP($AX25&amp;"_"&amp;$BC$14,データシート1!$A:$BT,MATCH($BC$12&amp;"_"&amp;BM$20,データシート1!$A$1:$BT$1,0),0)</f>
        <v>107.33502104954849</v>
      </c>
      <c r="BN25" s="34">
        <f>VLOOKUP($AX25&amp;"_"&amp;$BC$14,データシート1!$A:$BT,MATCH($BC$12&amp;"_"&amp;BN$20,データシート1!$A$1:$BT$1,0),0)</f>
        <v>77.946881099808792</v>
      </c>
      <c r="BO25" s="34">
        <f>VLOOKUP($AX25&amp;"_"&amp;$BC$14,データシート1!$A:$BT,MATCH($BC$12&amp;"_"&amp;BO$20,データシート1!$A$1:$BT$1,0),0)</f>
        <v>7.8980824047585703</v>
      </c>
      <c r="BP25" s="34">
        <f>VLOOKUP($AX25&amp;"_"&amp;$BC$14,データシート1!$A:$BT,MATCH($BC$12&amp;"_"&amp;BP$20,データシート1!$A$1:$BT$1,0),0)</f>
        <v>0</v>
      </c>
      <c r="BQ25" s="34">
        <f>VLOOKUP($AX25&amp;"_"&amp;$BC$14,データシート1!$A:$BT,MATCH($BC$12&amp;"_"&amp;BQ$20,データシート1!$A$1:$BT$1,0),0)</f>
        <v>8.680911361919998</v>
      </c>
      <c r="BR25" s="35">
        <f t="shared" si="3"/>
        <v>962.58372004745092</v>
      </c>
      <c r="BT25" s="121" t="str">
        <f t="shared" si="4"/>
        <v>稲沢市</v>
      </c>
      <c r="BU25" s="33">
        <f t="shared" si="25"/>
        <v>962.58372004745092</v>
      </c>
      <c r="BV25" s="59">
        <f t="shared" si="16"/>
        <v>0.47858122354313232</v>
      </c>
      <c r="BW25" s="59">
        <f t="shared" si="5"/>
        <v>0.45092001276373622</v>
      </c>
      <c r="BX25" s="59">
        <f t="shared" si="5"/>
        <v>6.0663994269829899E-3</v>
      </c>
      <c r="BY25" s="59">
        <f t="shared" si="5"/>
        <v>2.1594811352413056E-2</v>
      </c>
      <c r="BZ25" s="59">
        <f t="shared" si="5"/>
        <v>0.16420902102556348</v>
      </c>
      <c r="CA25" s="59">
        <f t="shared" si="5"/>
        <v>0.14750239002304125</v>
      </c>
      <c r="CB25" s="59">
        <f t="shared" si="5"/>
        <v>0.20068902115297876</v>
      </c>
      <c r="CC25" s="59">
        <f t="shared" si="5"/>
        <v>0.19248393494565205</v>
      </c>
      <c r="CD25" s="59">
        <f t="shared" si="5"/>
        <v>0.11150720588153866</v>
      </c>
      <c r="CE25" s="59">
        <f t="shared" si="5"/>
        <v>8.0976729064113379E-2</v>
      </c>
      <c r="CF25" s="59">
        <f t="shared" si="5"/>
        <v>8.2050862073267047E-3</v>
      </c>
      <c r="CG25" s="59">
        <f t="shared" si="5"/>
        <v>0</v>
      </c>
      <c r="CH25" s="59">
        <f t="shared" si="5"/>
        <v>9.0183442552841733E-3</v>
      </c>
      <c r="CI25" s="122">
        <f t="shared" si="6"/>
        <v>1</v>
      </c>
      <c r="CK25" s="123" t="str">
        <f t="shared" si="7"/>
        <v>稲沢市</v>
      </c>
      <c r="CL25" s="124">
        <f t="shared" si="17"/>
        <v>460.67449450300899</v>
      </c>
      <c r="CM25" s="65">
        <f t="shared" si="18"/>
        <v>1</v>
      </c>
      <c r="CN25" s="66">
        <f t="shared" si="19"/>
        <v>434.04826332996129</v>
      </c>
      <c r="CO25" s="65">
        <f t="shared" si="20"/>
        <v>1</v>
      </c>
      <c r="CP25" s="66">
        <f t="shared" si="8"/>
        <v>5.8394173277190111</v>
      </c>
      <c r="CQ25" s="65">
        <f t="shared" si="21"/>
        <v>0</v>
      </c>
      <c r="CR25" s="66">
        <f t="shared" si="9"/>
        <v>20.786813845328684</v>
      </c>
      <c r="CS25" s="65">
        <f t="shared" si="22"/>
        <v>0</v>
      </c>
      <c r="CT25" s="66">
        <f t="shared" si="10"/>
        <v>158.06493032413698</v>
      </c>
      <c r="CU25" s="67">
        <f t="shared" si="23"/>
        <v>0.18089401577798161</v>
      </c>
      <c r="CV25" s="16"/>
      <c r="CW25" s="959">
        <f t="shared" si="24"/>
        <v>483.959</v>
      </c>
      <c r="CX25" s="962">
        <f>VLOOKUP($AX25&amp;"_"&amp;$CW$14,データシート1!$A:$BT,MATCH($CW$12&amp;"_"&amp;CX$20,データシート1!$A$1:$BT$1,0),0)</f>
        <v>483.959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28.593</v>
      </c>
      <c r="DB25" s="962">
        <f>VLOOKUP($AX25&amp;"_"&amp;$CW$14,データシート1!$A:$BT,MATCH($CW$12&amp;"_"&amp;DB$20,データシート1!$A$1:$BT$1,0),0)</f>
        <v>0</v>
      </c>
      <c r="DC25" s="962">
        <f>VLOOKUP($AX25&amp;"_"&amp;$CW$14,データシート1!$A:$BT,MATCH($CW$12&amp;"_"&amp;DC$20,データシート1!$A$1:$BT$1,0),0)</f>
        <v>0</v>
      </c>
      <c r="DD25" s="961">
        <f t="shared" si="11"/>
        <v>512.55200000000002</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6</v>
      </c>
      <c r="DJ25" s="64">
        <f>VLOOKUP($AX25&amp;"_"&amp;$DF$14,データシート1!$A:$BT,MATCH($DF$12&amp;"_"&amp;DJ$20,データシート1!$A$1:$BT$1,0),0)</f>
        <v>0</v>
      </c>
      <c r="DK25" s="64">
        <f>VLOOKUP($AX25&amp;"_"&amp;$DF$14,データシート1!$A:$BT,MATCH($DF$12&amp;"_"&amp;DK$20,データシート1!$A$1:$BT$1,0),0)</f>
        <v>0</v>
      </c>
      <c r="DL25" s="68">
        <f t="shared" si="12"/>
        <v>25</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12211</v>
      </c>
      <c r="AY26" s="18" t="str">
        <f>IF(IFERROR(比較地域マスタ!$Z11,"")=0,"",IFERROR(比較地域マスタ!$Z11,""))</f>
        <v>成田市</v>
      </c>
      <c r="BB26" s="110" t="str">
        <f t="shared" si="0"/>
        <v>12211</v>
      </c>
      <c r="BC26" s="1031" t="str">
        <f t="shared" si="0"/>
        <v>成田市</v>
      </c>
      <c r="BD26" s="34">
        <f t="shared" si="14"/>
        <v>1466.1910828866919</v>
      </c>
      <c r="BE26" s="34">
        <f t="shared" si="15"/>
        <v>684.58149476980782</v>
      </c>
      <c r="BF26" s="34">
        <f>VLOOKUP($AX26&amp;"_"&amp;$BC$14,データシート1!$A:$BT,MATCH($BC$12&amp;"_"&amp;BF$20,データシート1!$A$1:$BT$1,0),0)</f>
        <v>646.68243608449995</v>
      </c>
      <c r="BG26" s="34">
        <f>VLOOKUP($AX26&amp;"_"&amp;$BC$14,データシート1!$A:$BT,MATCH($BC$12&amp;"_"&amp;BG$20,データシート1!$A$1:$BT$1,0),0)</f>
        <v>7.9879498553055459</v>
      </c>
      <c r="BH26" s="34">
        <f>VLOOKUP($AX26&amp;"_"&amp;$BC$14,データシート1!$A:$BT,MATCH($BC$12&amp;"_"&amp;BH$20,データシート1!$A$1:$BT$1,0),0)</f>
        <v>29.911108830002288</v>
      </c>
      <c r="BI26" s="34">
        <f>VLOOKUP($AX26&amp;"_"&amp;$BC$14,データシート1!$A:$BT,MATCH($BC$12&amp;"_"&amp;BI$20,データシート1!$A$1:$BT$1,0),0)</f>
        <v>377.82574871301142</v>
      </c>
      <c r="BJ26" s="34">
        <f>VLOOKUP($AX26&amp;"_"&amp;$BC$14,データシート1!$A:$BT,MATCH($BC$12&amp;"_"&amp;BJ$20,データシート1!$A$1:$BT$1,0),0)</f>
        <v>150.49657632464169</v>
      </c>
      <c r="BK26" s="34">
        <f t="shared" si="1"/>
        <v>230.35098683987093</v>
      </c>
      <c r="BL26" s="34">
        <f t="shared" si="2"/>
        <v>222.74209577805186</v>
      </c>
      <c r="BM26" s="34">
        <f>VLOOKUP($AX26&amp;"_"&amp;$BC$14,データシート1!$A:$BT,MATCH($BC$12&amp;"_"&amp;BM$20,データシート1!$A$1:$BT$1,0),0)</f>
        <v>116.02805277726445</v>
      </c>
      <c r="BN26" s="34">
        <f>VLOOKUP($AX26&amp;"_"&amp;$BC$14,データシート1!$A:$BT,MATCH($BC$12&amp;"_"&amp;BN$20,データシート1!$A$1:$BT$1,0),0)</f>
        <v>106.71404300078741</v>
      </c>
      <c r="BO26" s="34">
        <f>VLOOKUP($AX26&amp;"_"&amp;$BC$14,データシート1!$A:$BT,MATCH($BC$12&amp;"_"&amp;BO$20,データシート1!$A$1:$BT$1,0),0)</f>
        <v>7.6088910618190697</v>
      </c>
      <c r="BP26" s="34">
        <f>VLOOKUP($AX26&amp;"_"&amp;$BC$14,データシート1!$A:$BT,MATCH($BC$12&amp;"_"&amp;BP$20,データシート1!$A$1:$BT$1,0),0)</f>
        <v>0</v>
      </c>
      <c r="BQ26" s="34">
        <f>VLOOKUP($AX26&amp;"_"&amp;$BC$14,データシート1!$A:$BT,MATCH($BC$12&amp;"_"&amp;BQ$20,データシート1!$A$1:$BT$1,0),0)</f>
        <v>22.936276239360001</v>
      </c>
      <c r="BR26" s="35">
        <f t="shared" si="3"/>
        <v>1466.1910828866919</v>
      </c>
      <c r="BT26" s="121" t="str">
        <f t="shared" si="4"/>
        <v>成田市</v>
      </c>
      <c r="BU26" s="33">
        <f t="shared" si="25"/>
        <v>1466.1910828866919</v>
      </c>
      <c r="BV26" s="59">
        <f t="shared" si="16"/>
        <v>0.4669115115759524</v>
      </c>
      <c r="BW26" s="59">
        <f t="shared" si="5"/>
        <v>0.44106286256446697</v>
      </c>
      <c r="BX26" s="59">
        <f t="shared" si="5"/>
        <v>5.4480960555145178E-3</v>
      </c>
      <c r="BY26" s="59">
        <f t="shared" si="5"/>
        <v>2.0400552955970905E-2</v>
      </c>
      <c r="BZ26" s="59">
        <f t="shared" si="5"/>
        <v>0.25769202467739333</v>
      </c>
      <c r="CA26" s="59">
        <f t="shared" si="5"/>
        <v>0.10264458574412988</v>
      </c>
      <c r="CB26" s="59">
        <f t="shared" si="5"/>
        <v>0.15710843527048826</v>
      </c>
      <c r="CC26" s="59">
        <f t="shared" si="5"/>
        <v>0.15191887222469591</v>
      </c>
      <c r="CD26" s="59">
        <f t="shared" si="5"/>
        <v>7.9135696657508026E-2</v>
      </c>
      <c r="CE26" s="59">
        <f t="shared" si="5"/>
        <v>7.2783175567187886E-2</v>
      </c>
      <c r="CF26" s="59">
        <f t="shared" si="5"/>
        <v>5.1895630457923668E-3</v>
      </c>
      <c r="CG26" s="59">
        <f t="shared" si="5"/>
        <v>0</v>
      </c>
      <c r="CH26" s="59">
        <f t="shared" si="5"/>
        <v>1.564344273203613E-2</v>
      </c>
      <c r="CI26" s="122">
        <f t="shared" si="6"/>
        <v>1</v>
      </c>
      <c r="CK26" s="123" t="str">
        <f t="shared" si="7"/>
        <v>成田市</v>
      </c>
      <c r="CL26" s="124">
        <f t="shared" si="17"/>
        <v>684.58149476980782</v>
      </c>
      <c r="CM26" s="65">
        <f t="shared" si="18"/>
        <v>0.12149466591697329</v>
      </c>
      <c r="CN26" s="66">
        <f t="shared" si="19"/>
        <v>646.68243608449995</v>
      </c>
      <c r="CO26" s="65">
        <f t="shared" si="20"/>
        <v>0.12861490487292598</v>
      </c>
      <c r="CP26" s="66">
        <f t="shared" si="8"/>
        <v>7.9879498553055459</v>
      </c>
      <c r="CQ26" s="65">
        <f t="shared" si="21"/>
        <v>0</v>
      </c>
      <c r="CR26" s="66">
        <f t="shared" si="9"/>
        <v>29.911108830002288</v>
      </c>
      <c r="CS26" s="65">
        <f t="shared" si="22"/>
        <v>0</v>
      </c>
      <c r="CT26" s="66">
        <f t="shared" si="10"/>
        <v>377.82574871301142</v>
      </c>
      <c r="CU26" s="67">
        <f t="shared" si="23"/>
        <v>0.71090443389558766</v>
      </c>
      <c r="CV26" s="16"/>
      <c r="CW26" s="959">
        <f t="shared" si="24"/>
        <v>83.173000000000002</v>
      </c>
      <c r="CX26" s="962">
        <f>VLOOKUP($AX26&amp;"_"&amp;$CW$14,データシート1!$A:$BT,MATCH($CW$12&amp;"_"&amp;CX$20,データシート1!$A$1:$BT$1,0),0)</f>
        <v>83.173000000000002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268.59799999999996</v>
      </c>
      <c r="DB26" s="962">
        <f>VLOOKUP($AX26&amp;"_"&amp;$CW$14,データシート1!$A:$BT,MATCH($CW$12&amp;"_"&amp;DB$20,データシート1!$A$1:$BT$1,0),0)</f>
        <v>0</v>
      </c>
      <c r="DC26" s="962">
        <f>VLOOKUP($AX26&amp;"_"&amp;$CW$14,データシート1!$A:$BT,MATCH($CW$12&amp;"_"&amp;DC$20,データシート1!$A$1:$BT$1,0),0)</f>
        <v>0</v>
      </c>
      <c r="DD26" s="961">
        <f t="shared" si="11"/>
        <v>351.77099999999996</v>
      </c>
      <c r="DE26" s="16"/>
      <c r="DF26" s="125">
        <f>VLOOKUP($AX26&amp;"_"&amp;$DF$14,データシート1!$A:$BT,MATCH($DF$12&amp;"_"&amp;DF$20,データシート1!$A$1:$BT$1,0),0)</f>
        <v>13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24</v>
      </c>
      <c r="DJ26" s="64">
        <f>VLOOKUP($AX26&amp;"_"&amp;$DF$14,データシート1!$A:$BT,MATCH($DF$12&amp;"_"&amp;DJ$20,データシート1!$A$1:$BT$1,0),0)</f>
        <v>0</v>
      </c>
      <c r="DK26" s="64">
        <f>VLOOKUP($AX26&amp;"_"&amp;$DF$14,データシート1!$A:$BT,MATCH($DF$12&amp;"_"&amp;DK$20,データシート1!$A$1:$BT$1,0),0)</f>
        <v>0</v>
      </c>
      <c r="DL26" s="68">
        <f t="shared" si="12"/>
        <v>37</v>
      </c>
      <c r="DM26" s="16"/>
      <c r="DN26" s="126">
        <f t="shared" si="26"/>
        <v>0.24</v>
      </c>
      <c r="DO26" s="127">
        <f t="shared" si="27"/>
        <v>0</v>
      </c>
      <c r="DP26" s="127">
        <f t="shared" si="13"/>
        <v>0</v>
      </c>
      <c r="DQ26" s="127">
        <f t="shared" si="13"/>
        <v>0.76</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14216</v>
      </c>
      <c r="AY27" s="18" t="str">
        <f>IF(IFERROR(比較地域マスタ!$Z12,"")=0,"",IFERROR(比較地域マスタ!$Z12,""))</f>
        <v>座間市</v>
      </c>
      <c r="BB27" s="110" t="str">
        <f t="shared" si="0"/>
        <v>14216</v>
      </c>
      <c r="BC27" s="1031" t="str">
        <f t="shared" si="0"/>
        <v>座間市</v>
      </c>
      <c r="BD27" s="34">
        <f t="shared" si="14"/>
        <v>726.37513606799746</v>
      </c>
      <c r="BE27" s="34">
        <f t="shared" si="15"/>
        <v>311.47472164843828</v>
      </c>
      <c r="BF27" s="34">
        <f>VLOOKUP($AX27&amp;"_"&amp;$BC$14,データシート1!$A:$BT,MATCH($BC$12&amp;"_"&amp;BF$20,データシート1!$A$1:$BT$1,0),0)</f>
        <v>301.5196558868073</v>
      </c>
      <c r="BG27" s="34">
        <f>VLOOKUP($AX27&amp;"_"&amp;$BC$14,データシート1!$A:$BT,MATCH($BC$12&amp;"_"&amp;BG$20,データシート1!$A$1:$BT$1,0),0)</f>
        <v>4.9057047117303751</v>
      </c>
      <c r="BH27" s="34">
        <f>VLOOKUP($AX27&amp;"_"&amp;$BC$14,データシート1!$A:$BT,MATCH($BC$12&amp;"_"&amp;BH$20,データシート1!$A$1:$BT$1,0),0)</f>
        <v>5.0493610499006207</v>
      </c>
      <c r="BI27" s="34">
        <f>VLOOKUP($AX27&amp;"_"&amp;$BC$14,データシート1!$A:$BT,MATCH($BC$12&amp;"_"&amp;BI$20,データシート1!$A$1:$BT$1,0),0)</f>
        <v>129.98560978391851</v>
      </c>
      <c r="BJ27" s="34">
        <f>VLOOKUP($AX27&amp;"_"&amp;$BC$14,データシート1!$A:$BT,MATCH($BC$12&amp;"_"&amp;BJ$20,データシート1!$A$1:$BT$1,0),0)</f>
        <v>155.33330281175122</v>
      </c>
      <c r="BK27" s="34">
        <f t="shared" si="1"/>
        <v>120.02085538837781</v>
      </c>
      <c r="BL27" s="34">
        <f t="shared" si="2"/>
        <v>112.33074786016891</v>
      </c>
      <c r="BM27" s="34">
        <f>VLOOKUP($AX27&amp;"_"&amp;$BC$14,データシート1!$A:$BT,MATCH($BC$12&amp;"_"&amp;BM$20,データシート1!$A$1:$BT$1,0),0)</f>
        <v>68.908178329455751</v>
      </c>
      <c r="BN27" s="34">
        <f>VLOOKUP($AX27&amp;"_"&amp;$BC$14,データシート1!$A:$BT,MATCH($BC$12&amp;"_"&amp;BN$20,データシート1!$A$1:$BT$1,0),0)</f>
        <v>43.422569530713162</v>
      </c>
      <c r="BO27" s="34">
        <f>VLOOKUP($AX27&amp;"_"&amp;$BC$14,データシート1!$A:$BT,MATCH($BC$12&amp;"_"&amp;BO$20,データシート1!$A$1:$BT$1,0),0)</f>
        <v>7.6901075282089</v>
      </c>
      <c r="BP27" s="34">
        <f>VLOOKUP($AX27&amp;"_"&amp;$BC$14,データシート1!$A:$BT,MATCH($BC$12&amp;"_"&amp;BP$20,データシート1!$A$1:$BT$1,0),0)</f>
        <v>0</v>
      </c>
      <c r="BQ27" s="34">
        <f>VLOOKUP($AX27&amp;"_"&amp;$BC$14,データシート1!$A:$BT,MATCH($BC$12&amp;"_"&amp;BQ$20,データシート1!$A$1:$BT$1,0),0)</f>
        <v>9.5606464355115612</v>
      </c>
      <c r="BR27" s="35">
        <f t="shared" si="3"/>
        <v>726.37513606799746</v>
      </c>
      <c r="BT27" s="121" t="str">
        <f t="shared" si="4"/>
        <v>座間市</v>
      </c>
      <c r="BU27" s="33">
        <f t="shared" si="25"/>
        <v>726.37513606799746</v>
      </c>
      <c r="BV27" s="59">
        <f t="shared" si="16"/>
        <v>0.42880697064399587</v>
      </c>
      <c r="BW27" s="59">
        <f t="shared" si="5"/>
        <v>0.41510184051589211</v>
      </c>
      <c r="BX27" s="59">
        <f t="shared" si="5"/>
        <v>6.7536792879308331E-3</v>
      </c>
      <c r="BY27" s="59">
        <f t="shared" si="5"/>
        <v>6.9514508401729482E-3</v>
      </c>
      <c r="BZ27" s="59">
        <f t="shared" si="5"/>
        <v>0.17895107270267341</v>
      </c>
      <c r="CA27" s="59">
        <f t="shared" si="5"/>
        <v>0.21384721901770901</v>
      </c>
      <c r="CB27" s="59">
        <f t="shared" si="5"/>
        <v>0.16523260424093372</v>
      </c>
      <c r="CC27" s="59">
        <f t="shared" si="5"/>
        <v>0.15464564008652054</v>
      </c>
      <c r="CD27" s="59">
        <f t="shared" si="5"/>
        <v>9.4865827459993224E-2</v>
      </c>
      <c r="CE27" s="59">
        <f t="shared" si="5"/>
        <v>5.9779812626527304E-2</v>
      </c>
      <c r="CF27" s="59">
        <f t="shared" si="5"/>
        <v>1.05869641544132E-2</v>
      </c>
      <c r="CG27" s="59">
        <f t="shared" si="5"/>
        <v>0</v>
      </c>
      <c r="CH27" s="59">
        <f t="shared" si="5"/>
        <v>1.3162133394687907E-2</v>
      </c>
      <c r="CI27" s="122">
        <f t="shared" si="6"/>
        <v>1</v>
      </c>
      <c r="CK27" s="123" t="str">
        <f t="shared" si="7"/>
        <v>座間市</v>
      </c>
      <c r="CL27" s="124">
        <f t="shared" si="17"/>
        <v>311.47472164843828</v>
      </c>
      <c r="CM27" s="65">
        <f t="shared" si="18"/>
        <v>0.1162373620831568</v>
      </c>
      <c r="CN27" s="66">
        <f t="shared" si="19"/>
        <v>301.5196558868073</v>
      </c>
      <c r="CO27" s="65">
        <f t="shared" si="20"/>
        <v>0.12007509060567388</v>
      </c>
      <c r="CP27" s="66">
        <f t="shared" si="8"/>
        <v>4.9057047117303751</v>
      </c>
      <c r="CQ27" s="65">
        <f t="shared" si="21"/>
        <v>0</v>
      </c>
      <c r="CR27" s="66">
        <f t="shared" si="9"/>
        <v>5.0493610499006207</v>
      </c>
      <c r="CS27" s="65">
        <f t="shared" si="22"/>
        <v>0</v>
      </c>
      <c r="CT27" s="66">
        <f t="shared" si="10"/>
        <v>129.98560978391851</v>
      </c>
      <c r="CU27" s="67">
        <f t="shared" si="23"/>
        <v>5.065945384990362E-2</v>
      </c>
      <c r="CV27" s="16"/>
      <c r="CW27" s="959">
        <f t="shared" si="24"/>
        <v>36.204999999999998</v>
      </c>
      <c r="CX27" s="962">
        <f>VLOOKUP($AX27&amp;"_"&amp;$CW$14,データシート1!$A:$BT,MATCH($CW$12&amp;"_"&amp;CX$20,データシート1!$A$1:$BT$1,0),0)</f>
        <v>36.204999999999998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6.585</v>
      </c>
      <c r="DB27" s="962">
        <f>VLOOKUP($AX27&amp;"_"&amp;$CW$14,データシート1!$A:$BT,MATCH($CW$12&amp;"_"&amp;DB$20,データシート1!$A$1:$BT$1,0),0)</f>
        <v>0</v>
      </c>
      <c r="DC27" s="962">
        <f>VLOOKUP($AX27&amp;"_"&amp;$CW$14,データシート1!$A:$BT,MATCH($CW$12&amp;"_"&amp;DC$20,データシート1!$A$1:$BT$1,0),0)</f>
        <v>0</v>
      </c>
      <c r="DD27" s="961">
        <f t="shared" si="11"/>
        <v>42.79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0.85</v>
      </c>
      <c r="DO27" s="127">
        <f t="shared" si="27"/>
        <v>0</v>
      </c>
      <c r="DP27" s="127">
        <f t="shared" si="13"/>
        <v>0</v>
      </c>
      <c r="DQ27" s="127">
        <f t="shared" si="13"/>
        <v>0.15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12222</v>
      </c>
      <c r="AY28" s="18" t="str">
        <f>IF(IFERROR(比較地域マスタ!$Z13,"")=0,"",IFERROR(比較地域マスタ!$Z13,""))</f>
        <v>我孫子市</v>
      </c>
      <c r="BB28" s="110" t="str">
        <f t="shared" si="0"/>
        <v>12222</v>
      </c>
      <c r="BC28" s="1031" t="str">
        <f t="shared" si="0"/>
        <v>我孫子市</v>
      </c>
      <c r="BD28" s="34">
        <f t="shared" si="14"/>
        <v>538.78478804125666</v>
      </c>
      <c r="BE28" s="34">
        <f t="shared" si="15"/>
        <v>146.2877208319415</v>
      </c>
      <c r="BF28" s="34">
        <f>VLOOKUP($AX28&amp;"_"&amp;$BC$14,データシート1!$A:$BT,MATCH($BC$12&amp;"_"&amp;BF$20,データシート1!$A$1:$BT$1,0),0)</f>
        <v>140.24542578649454</v>
      </c>
      <c r="BG28" s="34">
        <f>VLOOKUP($AX28&amp;"_"&amp;$BC$14,データシート1!$A:$BT,MATCH($BC$12&amp;"_"&amp;BG$20,データシート1!$A$1:$BT$1,0),0)</f>
        <v>3.7129343578007767</v>
      </c>
      <c r="BH28" s="34">
        <f>VLOOKUP($AX28&amp;"_"&amp;$BC$14,データシート1!$A:$BT,MATCH($BC$12&amp;"_"&amp;BH$20,データシート1!$A$1:$BT$1,0),0)</f>
        <v>2.3293606876461963</v>
      </c>
      <c r="BI28" s="34">
        <f>VLOOKUP($AX28&amp;"_"&amp;$BC$14,データシート1!$A:$BT,MATCH($BC$12&amp;"_"&amp;BI$20,データシート1!$A$1:$BT$1,0),0)</f>
        <v>123.57868613379631</v>
      </c>
      <c r="BJ28" s="34">
        <f>VLOOKUP($AX28&amp;"_"&amp;$BC$14,データシート1!$A:$BT,MATCH($BC$12&amp;"_"&amp;BJ$20,データシート1!$A$1:$BT$1,0),0)</f>
        <v>145.66117105261802</v>
      </c>
      <c r="BK28" s="34">
        <f t="shared" si="1"/>
        <v>113.01791360290092</v>
      </c>
      <c r="BL28" s="34">
        <f t="shared" si="2"/>
        <v>105.34573091666303</v>
      </c>
      <c r="BM28" s="34">
        <f>VLOOKUP($AX28&amp;"_"&amp;$BC$14,データシート1!$A:$BT,MATCH($BC$12&amp;"_"&amp;BM$20,データシート1!$A$1:$BT$1,0),0)</f>
        <v>75.495908908605102</v>
      </c>
      <c r="BN28" s="34">
        <f>VLOOKUP($AX28&amp;"_"&amp;$BC$14,データシート1!$A:$BT,MATCH($BC$12&amp;"_"&amp;BN$20,データシート1!$A$1:$BT$1,0),0)</f>
        <v>29.849822008057924</v>
      </c>
      <c r="BO28" s="34">
        <f>VLOOKUP($AX28&amp;"_"&amp;$BC$14,データシート1!$A:$BT,MATCH($BC$12&amp;"_"&amp;BO$20,データシート1!$A$1:$BT$1,0),0)</f>
        <v>7.6721826862378899</v>
      </c>
      <c r="BP28" s="34">
        <f>VLOOKUP($AX28&amp;"_"&amp;$BC$14,データシート1!$A:$BT,MATCH($BC$12&amp;"_"&amp;BP$20,データシート1!$A$1:$BT$1,0),0)</f>
        <v>0</v>
      </c>
      <c r="BQ28" s="34">
        <f>VLOOKUP($AX28&amp;"_"&amp;$BC$14,データシート1!$A:$BT,MATCH($BC$12&amp;"_"&amp;BQ$20,データシート1!$A$1:$BT$1,0),0)</f>
        <v>10.239296420000001</v>
      </c>
      <c r="BR28" s="35">
        <f t="shared" si="3"/>
        <v>538.78478804125666</v>
      </c>
      <c r="BT28" s="121" t="str">
        <f t="shared" si="4"/>
        <v>我孫子市</v>
      </c>
      <c r="BU28" s="33">
        <f t="shared" si="25"/>
        <v>538.78478804125666</v>
      </c>
      <c r="BV28" s="59">
        <f t="shared" si="16"/>
        <v>0.27151420025010009</v>
      </c>
      <c r="BW28" s="59">
        <f t="shared" si="5"/>
        <v>0.26029952756527241</v>
      </c>
      <c r="BX28" s="59">
        <f t="shared" si="5"/>
        <v>6.8913125244294462E-3</v>
      </c>
      <c r="BY28" s="59">
        <f t="shared" si="5"/>
        <v>4.323360160398272E-3</v>
      </c>
      <c r="BZ28" s="59">
        <f t="shared" si="5"/>
        <v>0.22936558135404048</v>
      </c>
      <c r="CA28" s="59">
        <f t="shared" si="5"/>
        <v>0.27035130591226758</v>
      </c>
      <c r="CB28" s="59">
        <f t="shared" si="5"/>
        <v>0.20976448502522818</v>
      </c>
      <c r="CC28" s="59">
        <f t="shared" si="5"/>
        <v>0.19552469419124791</v>
      </c>
      <c r="CD28" s="59">
        <f t="shared" si="5"/>
        <v>0.14012256950139451</v>
      </c>
      <c r="CE28" s="59">
        <f t="shared" si="5"/>
        <v>5.5402124689853373E-2</v>
      </c>
      <c r="CF28" s="59">
        <f t="shared" si="5"/>
        <v>1.4239790833980271E-2</v>
      </c>
      <c r="CG28" s="59">
        <f t="shared" si="5"/>
        <v>0</v>
      </c>
      <c r="CH28" s="59">
        <f t="shared" si="5"/>
        <v>1.9004427458363841E-2</v>
      </c>
      <c r="CI28" s="122">
        <f t="shared" si="6"/>
        <v>1</v>
      </c>
      <c r="CK28" s="123" t="str">
        <f t="shared" si="7"/>
        <v>我孫子市</v>
      </c>
      <c r="CL28" s="124">
        <f t="shared" si="17"/>
        <v>146.2877208319415</v>
      </c>
      <c r="CM28" s="65">
        <f t="shared" si="18"/>
        <v>5.2608653386850772E-2</v>
      </c>
      <c r="CN28" s="66">
        <f t="shared" si="19"/>
        <v>140.24542578649454</v>
      </c>
      <c r="CO28" s="65">
        <f t="shared" si="20"/>
        <v>5.4875230025085889E-2</v>
      </c>
      <c r="CP28" s="66">
        <f t="shared" si="8"/>
        <v>3.7129343578007767</v>
      </c>
      <c r="CQ28" s="65">
        <f t="shared" si="21"/>
        <v>0</v>
      </c>
      <c r="CR28" s="66">
        <f t="shared" si="9"/>
        <v>2.3293606876461963</v>
      </c>
      <c r="CS28" s="65">
        <f t="shared" si="22"/>
        <v>0</v>
      </c>
      <c r="CT28" s="66">
        <f t="shared" si="10"/>
        <v>123.57868613379631</v>
      </c>
      <c r="CU28" s="67">
        <f t="shared" si="23"/>
        <v>0.46927995283274071</v>
      </c>
      <c r="CV28" s="16"/>
      <c r="CW28" s="959">
        <f t="shared" si="24"/>
        <v>7.6959999999999997</v>
      </c>
      <c r="CX28" s="962">
        <f>VLOOKUP($AX28&amp;"_"&amp;$CW$14,データシート1!$A:$BT,MATCH($CW$12&amp;"_"&amp;CX$20,データシート1!$A$1:$BT$1,0),0)</f>
        <v>7.6959999999999997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57.993000000000002</v>
      </c>
      <c r="DB28" s="962">
        <f>VLOOKUP($AX28&amp;"_"&amp;$CW$14,データシート1!$A:$BT,MATCH($CW$12&amp;"_"&amp;DB$20,データシート1!$A$1:$BT$1,0),0)</f>
        <v>0</v>
      </c>
      <c r="DC28" s="962">
        <f>VLOOKUP($AX28&amp;"_"&amp;$CW$14,データシート1!$A:$BT,MATCH($CW$12&amp;"_"&amp;DC$20,データシート1!$A$1:$BT$1,0),0)</f>
        <v>0</v>
      </c>
      <c r="DD28" s="961">
        <f t="shared" si="11"/>
        <v>65.689000000000007</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6</v>
      </c>
      <c r="DM28" s="16"/>
      <c r="DN28" s="126">
        <f t="shared" si="26"/>
        <v>0.12</v>
      </c>
      <c r="DO28" s="127">
        <f t="shared" si="27"/>
        <v>0</v>
      </c>
      <c r="DP28" s="127">
        <f t="shared" si="13"/>
        <v>0</v>
      </c>
      <c r="DQ28" s="127">
        <f t="shared" si="13"/>
        <v>0.88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13205</v>
      </c>
      <c r="AY29" s="18" t="str">
        <f>IF(IFERROR(比較地域マスタ!$Z14,"")=0,"",IFERROR(比較地域マスタ!$Z14,""))</f>
        <v>青梅市</v>
      </c>
      <c r="BB29" s="110" t="str">
        <f t="shared" si="0"/>
        <v>13205</v>
      </c>
      <c r="BC29" s="1031" t="str">
        <f t="shared" si="0"/>
        <v>青梅市</v>
      </c>
      <c r="BD29" s="34">
        <f t="shared" si="14"/>
        <v>558.19054034358101</v>
      </c>
      <c r="BE29" s="34">
        <f t="shared" si="15"/>
        <v>104.32387667225179</v>
      </c>
      <c r="BF29" s="34">
        <f>VLOOKUP($AX29&amp;"_"&amp;$BC$14,データシート1!$A:$BT,MATCH($BC$12&amp;"_"&amp;BF$20,データシート1!$A$1:$BT$1,0),0)</f>
        <v>89.710567842285045</v>
      </c>
      <c r="BG29" s="34">
        <f>VLOOKUP($AX29&amp;"_"&amp;$BC$14,データシート1!$A:$BT,MATCH($BC$12&amp;"_"&amp;BG$20,データシート1!$A$1:$BT$1,0),0)</f>
        <v>5.6705537539763107</v>
      </c>
      <c r="BH29" s="34">
        <f>VLOOKUP($AX29&amp;"_"&amp;$BC$14,データシート1!$A:$BT,MATCH($BC$12&amp;"_"&amp;BH$20,データシート1!$A$1:$BT$1,0),0)</f>
        <v>8.9427550759904353</v>
      </c>
      <c r="BI29" s="34">
        <f>VLOOKUP($AX29&amp;"_"&amp;$BC$14,データシート1!$A:$BT,MATCH($BC$12&amp;"_"&amp;BI$20,データシート1!$A$1:$BT$1,0),0)</f>
        <v>134.06090961976648</v>
      </c>
      <c r="BJ29" s="34">
        <f>VLOOKUP($AX29&amp;"_"&amp;$BC$14,データシート1!$A:$BT,MATCH($BC$12&amp;"_"&amp;BJ$20,データシート1!$A$1:$BT$1,0),0)</f>
        <v>148.67614098978521</v>
      </c>
      <c r="BK29" s="34">
        <f t="shared" si="1"/>
        <v>155.52599345494312</v>
      </c>
      <c r="BL29" s="34">
        <f t="shared" si="2"/>
        <v>147.87004238456171</v>
      </c>
      <c r="BM29" s="34">
        <f>VLOOKUP($AX29&amp;"_"&amp;$BC$14,データシート1!$A:$BT,MATCH($BC$12&amp;"_"&amp;BM$20,データシート1!$A$1:$BT$1,0),0)</f>
        <v>90.196320285555657</v>
      </c>
      <c r="BN29" s="34">
        <f>VLOOKUP($AX29&amp;"_"&amp;$BC$14,データシート1!$A:$BT,MATCH($BC$12&amp;"_"&amp;BN$20,データシート1!$A$1:$BT$1,0),0)</f>
        <v>57.673722099006071</v>
      </c>
      <c r="BO29" s="34">
        <f>VLOOKUP($AX29&amp;"_"&amp;$BC$14,データシート1!$A:$BT,MATCH($BC$12&amp;"_"&amp;BO$20,データシート1!$A$1:$BT$1,0),0)</f>
        <v>7.6559510703814002</v>
      </c>
      <c r="BP29" s="34">
        <f>VLOOKUP($AX29&amp;"_"&amp;$BC$14,データシート1!$A:$BT,MATCH($BC$12&amp;"_"&amp;BP$20,データシート1!$A$1:$BT$1,0),0)</f>
        <v>0</v>
      </c>
      <c r="BQ29" s="34">
        <f>VLOOKUP($AX29&amp;"_"&amp;$BC$14,データシート1!$A:$BT,MATCH($BC$12&amp;"_"&amp;BQ$20,データシート1!$A$1:$BT$1,0),0)</f>
        <v>15.60361960683441</v>
      </c>
      <c r="BR29" s="35">
        <f t="shared" si="3"/>
        <v>558.19054034358101</v>
      </c>
      <c r="BT29" s="121" t="str">
        <f t="shared" si="4"/>
        <v>青梅市</v>
      </c>
      <c r="BU29" s="33">
        <f t="shared" si="25"/>
        <v>558.19054034358101</v>
      </c>
      <c r="BV29" s="59">
        <f t="shared" si="16"/>
        <v>0.1868965328721581</v>
      </c>
      <c r="BW29" s="59">
        <f t="shared" si="5"/>
        <v>0.16071674698583358</v>
      </c>
      <c r="BX29" s="59">
        <f t="shared" si="5"/>
        <v>1.0158813781555552E-2</v>
      </c>
      <c r="BY29" s="59">
        <f t="shared" si="5"/>
        <v>1.602097210476898E-2</v>
      </c>
      <c r="BZ29" s="59">
        <f t="shared" si="5"/>
        <v>0.24017051513851964</v>
      </c>
      <c r="CA29" s="59">
        <f t="shared" si="5"/>
        <v>0.26635374526101985</v>
      </c>
      <c r="CB29" s="59">
        <f t="shared" si="5"/>
        <v>0.27862527616324845</v>
      </c>
      <c r="CC29" s="59">
        <f t="shared" si="5"/>
        <v>0.26490961723131995</v>
      </c>
      <c r="CD29" s="59">
        <f t="shared" si="5"/>
        <v>0.16158697392119445</v>
      </c>
      <c r="CE29" s="59">
        <f t="shared" si="5"/>
        <v>0.10332264331012556</v>
      </c>
      <c r="CF29" s="59">
        <f t="shared" si="5"/>
        <v>1.3715658931928443E-2</v>
      </c>
      <c r="CG29" s="59">
        <f t="shared" si="5"/>
        <v>0</v>
      </c>
      <c r="CH29" s="59">
        <f t="shared" si="5"/>
        <v>2.7953930565053953E-2</v>
      </c>
      <c r="CI29" s="122">
        <f t="shared" si="6"/>
        <v>1</v>
      </c>
      <c r="CK29" s="123" t="str">
        <f t="shared" si="7"/>
        <v>青梅市</v>
      </c>
      <c r="CL29" s="124">
        <f t="shared" si="17"/>
        <v>104.32387667225179</v>
      </c>
      <c r="CM29" s="65">
        <f t="shared" si="18"/>
        <v>0.39825974000687225</v>
      </c>
      <c r="CN29" s="66">
        <f t="shared" si="19"/>
        <v>89.710567842285045</v>
      </c>
      <c r="CO29" s="65">
        <f t="shared" si="20"/>
        <v>0.46313384252614626</v>
      </c>
      <c r="CP29" s="66">
        <f t="shared" si="8"/>
        <v>5.6705537539763107</v>
      </c>
      <c r="CQ29" s="65">
        <f t="shared" si="21"/>
        <v>0</v>
      </c>
      <c r="CR29" s="66">
        <f t="shared" si="9"/>
        <v>8.9427550759904353</v>
      </c>
      <c r="CS29" s="65">
        <f t="shared" si="22"/>
        <v>0</v>
      </c>
      <c r="CT29" s="66">
        <f t="shared" si="10"/>
        <v>134.06090961976648</v>
      </c>
      <c r="CU29" s="67">
        <f t="shared" si="23"/>
        <v>3.4909505039714885E-2</v>
      </c>
      <c r="CV29" s="16"/>
      <c r="CW29" s="959">
        <f t="shared" si="24"/>
        <v>41.548000000000002</v>
      </c>
      <c r="CX29" s="962">
        <f>VLOOKUP($AX29&amp;"_"&amp;$CW$14,データシート1!$A:$BT,MATCH($CW$12&amp;"_"&amp;CX$20,データシート1!$A$1:$BT$1,0),0)</f>
        <v>41.548000000000002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4.68</v>
      </c>
      <c r="DB29" s="962">
        <f>VLOOKUP($AX29&amp;"_"&amp;$CW$14,データシート1!$A:$BT,MATCH($CW$12&amp;"_"&amp;DB$20,データシート1!$A$1:$BT$1,0),0)</f>
        <v>0</v>
      </c>
      <c r="DC29" s="962">
        <f>VLOOKUP($AX29&amp;"_"&amp;$CW$14,データシート1!$A:$BT,MATCH($CW$12&amp;"_"&amp;DC$20,データシート1!$A$1:$BT$1,0),0)</f>
        <v>0</v>
      </c>
      <c r="DD29" s="961">
        <f t="shared" si="11"/>
        <v>46.228000000000002</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13214</v>
      </c>
      <c r="AY30" s="18" t="str">
        <f>IF(IFERROR(比較地域マスタ!$Z15,"")=0,"",IFERROR(比較地域マスタ!$Z15,""))</f>
        <v>国分寺市</v>
      </c>
      <c r="BB30" s="110" t="str">
        <f t="shared" si="0"/>
        <v>13214</v>
      </c>
      <c r="BC30" s="1031" t="str">
        <f t="shared" si="0"/>
        <v>国分寺市</v>
      </c>
      <c r="BD30" s="34">
        <f t="shared" si="14"/>
        <v>352.81945372019567</v>
      </c>
      <c r="BE30" s="34">
        <f t="shared" si="15"/>
        <v>15.204670808811073</v>
      </c>
      <c r="BF30" s="34">
        <f>VLOOKUP($AX30&amp;"_"&amp;$BC$14,データシート1!$A:$BT,MATCH($BC$12&amp;"_"&amp;BF$20,データシート1!$A$1:$BT$1,0),0)</f>
        <v>9.6551523353356572</v>
      </c>
      <c r="BG30" s="34">
        <f>VLOOKUP($AX30&amp;"_"&amp;$BC$14,データシート1!$A:$BT,MATCH($BC$12&amp;"_"&amp;BG$20,データシート1!$A$1:$BT$1,0),0)</f>
        <v>3.5906292663537021</v>
      </c>
      <c r="BH30" s="34">
        <f>VLOOKUP($AX30&amp;"_"&amp;$BC$14,データシート1!$A:$BT,MATCH($BC$12&amp;"_"&amp;BH$20,データシート1!$A$1:$BT$1,0),0)</f>
        <v>1.9588892071217143</v>
      </c>
      <c r="BI30" s="34">
        <f>VLOOKUP($AX30&amp;"_"&amp;$BC$14,データシート1!$A:$BT,MATCH($BC$12&amp;"_"&amp;BI$20,データシート1!$A$1:$BT$1,0),0)</f>
        <v>113.30485075827171</v>
      </c>
      <c r="BJ30" s="34">
        <f>VLOOKUP($AX30&amp;"_"&amp;$BC$14,データシート1!$A:$BT,MATCH($BC$12&amp;"_"&amp;BJ$20,データシート1!$A$1:$BT$1,0),0)</f>
        <v>145.5974049068551</v>
      </c>
      <c r="BK30" s="34">
        <f t="shared" si="1"/>
        <v>69.680700324449077</v>
      </c>
      <c r="BL30" s="34">
        <f t="shared" si="2"/>
        <v>62.219295095915939</v>
      </c>
      <c r="BM30" s="34">
        <f>VLOOKUP($AX30&amp;"_"&amp;$BC$14,データシート1!$A:$BT,MATCH($BC$12&amp;"_"&amp;BM$20,データシート1!$A$1:$BT$1,0),0)</f>
        <v>43.883772424092058</v>
      </c>
      <c r="BN30" s="34">
        <f>VLOOKUP($AX30&amp;"_"&amp;$BC$14,データシート1!$A:$BT,MATCH($BC$12&amp;"_"&amp;BN$20,データシート1!$A$1:$BT$1,0),0)</f>
        <v>18.335522671823878</v>
      </c>
      <c r="BO30" s="34">
        <f>VLOOKUP($AX30&amp;"_"&amp;$BC$14,データシート1!$A:$BT,MATCH($BC$12&amp;"_"&amp;BO$20,データシート1!$A$1:$BT$1,0),0)</f>
        <v>7.46140522853314</v>
      </c>
      <c r="BP30" s="34">
        <f>VLOOKUP($AX30&amp;"_"&amp;$BC$14,データシート1!$A:$BT,MATCH($BC$12&amp;"_"&amp;BP$20,データシート1!$A$1:$BT$1,0),0)</f>
        <v>0</v>
      </c>
      <c r="BQ30" s="34">
        <f>VLOOKUP($AX30&amp;"_"&amp;$BC$14,データシート1!$A:$BT,MATCH($BC$12&amp;"_"&amp;BQ$20,データシート1!$A$1:$BT$1,0),0)</f>
        <v>9.0318269218086691</v>
      </c>
      <c r="BR30" s="35">
        <f t="shared" si="3"/>
        <v>352.81945372019567</v>
      </c>
      <c r="BT30" s="121" t="str">
        <f t="shared" si="4"/>
        <v>国分寺市</v>
      </c>
      <c r="BU30" s="33">
        <f t="shared" si="25"/>
        <v>352.81945372019567</v>
      </c>
      <c r="BV30" s="59">
        <f t="shared" si="16"/>
        <v>4.3094763195425087E-2</v>
      </c>
      <c r="BW30" s="59">
        <f t="shared" si="5"/>
        <v>2.7365702864538471E-2</v>
      </c>
      <c r="BX30" s="59">
        <f t="shared" si="5"/>
        <v>1.0176959429230508E-2</v>
      </c>
      <c r="BY30" s="59">
        <f t="shared" si="5"/>
        <v>5.5521009016561091E-3</v>
      </c>
      <c r="BZ30" s="59">
        <f t="shared" si="5"/>
        <v>0.32114116600874393</v>
      </c>
      <c r="CA30" s="59">
        <f t="shared" si="5"/>
        <v>0.41266830207815436</v>
      </c>
      <c r="CB30" s="59">
        <f t="shared" si="5"/>
        <v>0.19749676382558409</v>
      </c>
      <c r="CC30" s="59">
        <f t="shared" si="5"/>
        <v>0.17634882215213424</v>
      </c>
      <c r="CD30" s="59">
        <f t="shared" si="5"/>
        <v>0.12438025160283307</v>
      </c>
      <c r="CE30" s="59">
        <f t="shared" si="5"/>
        <v>5.1968570549301138E-2</v>
      </c>
      <c r="CF30" s="59">
        <f t="shared" si="5"/>
        <v>2.1147941673449858E-2</v>
      </c>
      <c r="CG30" s="59">
        <f t="shared" si="5"/>
        <v>0</v>
      </c>
      <c r="CH30" s="59">
        <f t="shared" si="5"/>
        <v>2.5599004892092433E-2</v>
      </c>
      <c r="CI30" s="122">
        <f t="shared" si="6"/>
        <v>1</v>
      </c>
      <c r="CK30" s="123" t="str">
        <f t="shared" si="7"/>
        <v>国分寺市</v>
      </c>
      <c r="CL30" s="124">
        <f t="shared" si="17"/>
        <v>15.204670808811073</v>
      </c>
      <c r="CM30" s="65">
        <f t="shared" si="18"/>
        <v>0.65236532409843173</v>
      </c>
      <c r="CN30" s="66">
        <f t="shared" si="19"/>
        <v>9.6551523353356572</v>
      </c>
      <c r="CO30" s="65">
        <f t="shared" si="20"/>
        <v>1</v>
      </c>
      <c r="CP30" s="66">
        <f t="shared" si="8"/>
        <v>3.5906292663537021</v>
      </c>
      <c r="CQ30" s="65">
        <f t="shared" si="21"/>
        <v>0</v>
      </c>
      <c r="CR30" s="66">
        <f t="shared" si="9"/>
        <v>1.9588892071217143</v>
      </c>
      <c r="CS30" s="65">
        <f t="shared" si="22"/>
        <v>0</v>
      </c>
      <c r="CT30" s="66">
        <f t="shared" si="10"/>
        <v>113.30485075827171</v>
      </c>
      <c r="CU30" s="67">
        <f t="shared" si="23"/>
        <v>7.2794765138489564E-2</v>
      </c>
      <c r="CV30" s="16"/>
      <c r="CW30" s="959">
        <f t="shared" si="24"/>
        <v>9.9190000000000005</v>
      </c>
      <c r="CX30" s="962">
        <f>VLOOKUP($AX30&amp;"_"&amp;$CW$14,データシート1!$A:$BT,MATCH($CW$12&amp;"_"&amp;CX$20,データシート1!$A$1:$BT$1,0),0)</f>
        <v>9.9190000000000005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8.2480000000000011</v>
      </c>
      <c r="DB30" s="962">
        <f>VLOOKUP($AX30&amp;"_"&amp;$CW$14,データシート1!$A:$BT,MATCH($CW$12&amp;"_"&amp;DB$20,データシート1!$A$1:$BT$1,0),0)</f>
        <v>0</v>
      </c>
      <c r="DC30" s="962">
        <f>VLOOKUP($AX30&amp;"_"&amp;$CW$14,データシート1!$A:$BT,MATCH($CW$12&amp;"_"&amp;DC$20,データシート1!$A$1:$BT$1,0),0)</f>
        <v>0</v>
      </c>
      <c r="DD30" s="961">
        <f t="shared" si="11"/>
        <v>18.167000000000002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34205</v>
      </c>
      <c r="AY31" s="18" t="str">
        <f>IF(IFERROR(比較地域マスタ!$Z16,"")=0,"",IFERROR(比較地域マスタ!$Z16,""))</f>
        <v>尾道市</v>
      </c>
      <c r="BB31" s="110" t="str">
        <f t="shared" si="0"/>
        <v>34205</v>
      </c>
      <c r="BC31" s="1031" t="str">
        <f t="shared" si="0"/>
        <v>尾道市</v>
      </c>
      <c r="BD31" s="34">
        <f t="shared" si="14"/>
        <v>2254.032874531079</v>
      </c>
      <c r="BE31" s="34">
        <f t="shared" si="15"/>
        <v>1551.2742725523808</v>
      </c>
      <c r="BF31" s="34">
        <f>VLOOKUP($AX31&amp;"_"&amp;$BC$14,データシート1!$A:$BT,MATCH($BC$12&amp;"_"&amp;BF$20,データシート1!$A$1:$BT$1,0),0)</f>
        <v>1535.183372970914</v>
      </c>
      <c r="BG31" s="34">
        <f>VLOOKUP($AX31&amp;"_"&amp;$BC$14,データシート1!$A:$BT,MATCH($BC$12&amp;"_"&amp;BG$20,データシート1!$A$1:$BT$1,0),0)</f>
        <v>7.7577847956240378</v>
      </c>
      <c r="BH31" s="34">
        <f>VLOOKUP($AX31&amp;"_"&amp;$BC$14,データシート1!$A:$BT,MATCH($BC$12&amp;"_"&amp;BH$20,データシート1!$A$1:$BT$1,0),0)</f>
        <v>8.3331147858426746</v>
      </c>
      <c r="BI31" s="34">
        <f>VLOOKUP($AX31&amp;"_"&amp;$BC$14,データシート1!$A:$BT,MATCH($BC$12&amp;"_"&amp;BI$20,データシート1!$A$1:$BT$1,0),0)</f>
        <v>201.64893806161498</v>
      </c>
      <c r="BJ31" s="34">
        <f>VLOOKUP($AX31&amp;"_"&amp;$BC$14,データシート1!$A:$BT,MATCH($BC$12&amp;"_"&amp;BJ$20,データシート1!$A$1:$BT$1,0),0)</f>
        <v>186.76724657916168</v>
      </c>
      <c r="BK31" s="34">
        <f t="shared" si="1"/>
        <v>299.62937755805149</v>
      </c>
      <c r="BL31" s="34">
        <f t="shared" si="2"/>
        <v>202.84638546935341</v>
      </c>
      <c r="BM31" s="34">
        <f>VLOOKUP($AX31&amp;"_"&amp;$BC$14,データシート1!$A:$BT,MATCH($BC$12&amp;"_"&amp;BM$20,データシート1!$A$1:$BT$1,0),0)</f>
        <v>104.85867586382328</v>
      </c>
      <c r="BN31" s="34">
        <f>VLOOKUP($AX31&amp;"_"&amp;$BC$14,データシート1!$A:$BT,MATCH($BC$12&amp;"_"&amp;BN$20,データシート1!$A$1:$BT$1,0),0)</f>
        <v>97.987709605530128</v>
      </c>
      <c r="BO31" s="34">
        <f>VLOOKUP($AX31&amp;"_"&amp;$BC$14,データシート1!$A:$BT,MATCH($BC$12&amp;"_"&amp;BO$20,データシート1!$A$1:$BT$1,0),0)</f>
        <v>7.7005004333256499</v>
      </c>
      <c r="BP31" s="34">
        <f>VLOOKUP($AX31&amp;"_"&amp;$BC$14,データシート1!$A:$BT,MATCH($BC$12&amp;"_"&amp;BP$20,データシート1!$A$1:$BT$1,0),0)</f>
        <v>89.082491655372436</v>
      </c>
      <c r="BQ31" s="34">
        <f>VLOOKUP($AX31&amp;"_"&amp;$BC$14,データシート1!$A:$BT,MATCH($BC$12&amp;"_"&amp;BQ$20,データシート1!$A$1:$BT$1,0),0)</f>
        <v>14.71303977987</v>
      </c>
      <c r="BR31" s="35">
        <f t="shared" si="3"/>
        <v>2254.032874531079</v>
      </c>
      <c r="BT31" s="121" t="str">
        <f t="shared" si="4"/>
        <v>尾道市</v>
      </c>
      <c r="BU31" s="33">
        <f t="shared" si="25"/>
        <v>2254.032874531079</v>
      </c>
      <c r="BV31" s="59">
        <f t="shared" si="16"/>
        <v>0.68822167151182412</v>
      </c>
      <c r="BW31" s="59">
        <f t="shared" si="5"/>
        <v>0.68108295593971235</v>
      </c>
      <c r="BX31" s="59">
        <f t="shared" si="5"/>
        <v>3.4417354259919301E-3</v>
      </c>
      <c r="BY31" s="59">
        <f t="shared" si="5"/>
        <v>3.6969801461197707E-3</v>
      </c>
      <c r="BZ31" s="59">
        <f t="shared" si="5"/>
        <v>8.9461400647745798E-2</v>
      </c>
      <c r="CA31" s="59">
        <f t="shared" si="5"/>
        <v>8.285914934493406E-2</v>
      </c>
      <c r="CB31" s="59">
        <f t="shared" si="5"/>
        <v>0.13293034939447604</v>
      </c>
      <c r="CC31" s="59">
        <f t="shared" si="5"/>
        <v>8.9992647295152189E-2</v>
      </c>
      <c r="CD31" s="59">
        <f t="shared" si="5"/>
        <v>4.6520473169956632E-2</v>
      </c>
      <c r="CE31" s="59">
        <f t="shared" si="5"/>
        <v>4.3472174125195558E-2</v>
      </c>
      <c r="CF31" s="59">
        <f t="shared" si="5"/>
        <v>3.4163212614756718E-3</v>
      </c>
      <c r="CG31" s="59">
        <f t="shared" si="5"/>
        <v>3.9521380837848182E-2</v>
      </c>
      <c r="CH31" s="59">
        <f t="shared" si="5"/>
        <v>6.5274291010200321E-3</v>
      </c>
      <c r="CI31" s="122">
        <f t="shared" si="6"/>
        <v>1</v>
      </c>
      <c r="CK31" s="123" t="str">
        <f t="shared" si="7"/>
        <v>尾道市</v>
      </c>
      <c r="CL31" s="124">
        <f t="shared" si="17"/>
        <v>1551.2742725523808</v>
      </c>
      <c r="CM31" s="65">
        <f t="shared" si="18"/>
        <v>0.10521737057589771</v>
      </c>
      <c r="CN31" s="66">
        <f t="shared" si="19"/>
        <v>1535.183372970914</v>
      </c>
      <c r="CO31" s="65">
        <f t="shared" si="20"/>
        <v>0.10632019788237534</v>
      </c>
      <c r="CP31" s="66">
        <f t="shared" si="8"/>
        <v>7.7577847956240378</v>
      </c>
      <c r="CQ31" s="65">
        <f t="shared" si="21"/>
        <v>0</v>
      </c>
      <c r="CR31" s="66">
        <f t="shared" si="9"/>
        <v>8.3331147858426746</v>
      </c>
      <c r="CS31" s="65">
        <f t="shared" si="22"/>
        <v>0</v>
      </c>
      <c r="CT31" s="66">
        <f t="shared" si="10"/>
        <v>201.64893806161498</v>
      </c>
      <c r="CU31" s="67">
        <f t="shared" si="23"/>
        <v>0.10618950045478115</v>
      </c>
      <c r="CV31" s="16"/>
      <c r="CW31" s="959">
        <f t="shared" si="24"/>
        <v>163.221</v>
      </c>
      <c r="CX31" s="962">
        <f>VLOOKUP($AX31&amp;"_"&amp;$CW$14,データシート1!$A:$BT,MATCH($CW$12&amp;"_"&amp;CX$20,データシート1!$A$1:$BT$1,0),0)</f>
        <v>163.221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21.413</v>
      </c>
      <c r="DB31" s="962">
        <f>VLOOKUP($AX31&amp;"_"&amp;$CW$14,データシート1!$A:$BT,MATCH($CW$12&amp;"_"&amp;DB$20,データシート1!$A$1:$BT$1,0),0)</f>
        <v>0</v>
      </c>
      <c r="DC31" s="962">
        <f>VLOOKUP($AX31&amp;"_"&amp;$CW$14,データシート1!$A:$BT,MATCH($CW$12&amp;"_"&amp;DC$20,データシート1!$A$1:$BT$1,0),0)</f>
        <v>0</v>
      </c>
      <c r="DD31" s="961">
        <f t="shared" si="11"/>
        <v>184.63400000000001</v>
      </c>
      <c r="DE31" s="16"/>
      <c r="DF31" s="125">
        <f>VLOOKUP($AX31&amp;"_"&amp;$DF$14,データシート1!$A:$BT,MATCH($DF$12&amp;"_"&amp;DF$20,データシート1!$A$1:$BT$1,0),0)</f>
        <v>10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4</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22207</v>
      </c>
      <c r="AY32" s="18" t="str">
        <f>IF(IFERROR(比較地域マスタ!$Z17,"")=0,"",IFERROR(比較地域マスタ!$Z17,""))</f>
        <v>富士宮市</v>
      </c>
      <c r="AZ32" s="16"/>
      <c r="BA32" s="16"/>
      <c r="BB32" s="110" t="str">
        <f t="shared" si="0"/>
        <v>22207</v>
      </c>
      <c r="BC32" s="1031" t="str">
        <f t="shared" si="0"/>
        <v>富士宮市</v>
      </c>
      <c r="BD32" s="34">
        <f t="shared" si="14"/>
        <v>908.74836265241015</v>
      </c>
      <c r="BE32" s="34">
        <f t="shared" si="15"/>
        <v>387.19778649575306</v>
      </c>
      <c r="BF32" s="34">
        <f>VLOOKUP($AX32&amp;"_"&amp;$BC$14,データシート1!$A:$BT,MATCH($BC$12&amp;"_"&amp;BF$20,データシート1!$A$1:$BT$1,0),0)</f>
        <v>351.608615728399</v>
      </c>
      <c r="BG32" s="34">
        <f>VLOOKUP($AX32&amp;"_"&amp;$BC$14,データシート1!$A:$BT,MATCH($BC$12&amp;"_"&amp;BG$20,データシート1!$A$1:$BT$1,0),0)</f>
        <v>7.0365624609260919</v>
      </c>
      <c r="BH32" s="34">
        <f>VLOOKUP($AX32&amp;"_"&amp;$BC$14,データシート1!$A:$BT,MATCH($BC$12&amp;"_"&amp;BH$20,データシート1!$A$1:$BT$1,0),0)</f>
        <v>28.552608306427999</v>
      </c>
      <c r="BI32" s="34">
        <f>VLOOKUP($AX32&amp;"_"&amp;$BC$14,データシート1!$A:$BT,MATCH($BC$12&amp;"_"&amp;BI$20,データシート1!$A$1:$BT$1,0),0)</f>
        <v>130.88454261335633</v>
      </c>
      <c r="BJ32" s="34">
        <f>VLOOKUP($AX32&amp;"_"&amp;$BC$14,データシート1!$A:$BT,MATCH($BC$12&amp;"_"&amp;BJ$20,データシート1!$A$1:$BT$1,0),0)</f>
        <v>155.96934312859526</v>
      </c>
      <c r="BK32" s="34">
        <f t="shared" si="1"/>
        <v>221.0298762655855</v>
      </c>
      <c r="BL32" s="34">
        <f t="shared" si="2"/>
        <v>213.43061907648701</v>
      </c>
      <c r="BM32" s="34">
        <f>VLOOKUP($AX32&amp;"_"&amp;$BC$14,データシート1!$A:$BT,MATCH($BC$12&amp;"_"&amp;BM$20,データシート1!$A$1:$BT$1,0),0)</f>
        <v>118.58866437435901</v>
      </c>
      <c r="BN32" s="34">
        <f>VLOOKUP($AX32&amp;"_"&amp;$BC$14,データシート1!$A:$BT,MATCH($BC$12&amp;"_"&amp;BN$20,データシート1!$A$1:$BT$1,0),0)</f>
        <v>94.841954702128007</v>
      </c>
      <c r="BO32" s="34">
        <f>VLOOKUP($AX32&amp;"_"&amp;$BC$14,データシート1!$A:$BT,MATCH($BC$12&amp;"_"&amp;BO$20,データシート1!$A$1:$BT$1,0),0)</f>
        <v>7.5992571890984904</v>
      </c>
      <c r="BP32" s="34">
        <f>VLOOKUP($AX32&amp;"_"&amp;$BC$14,データシート1!$A:$BT,MATCH($BC$12&amp;"_"&amp;BP$20,データシート1!$A$1:$BT$1,0),0)</f>
        <v>0</v>
      </c>
      <c r="BQ32" s="34">
        <f>VLOOKUP($AX32&amp;"_"&amp;$BC$14,データシート1!$A:$BT,MATCH($BC$12&amp;"_"&amp;BQ$20,データシート1!$A$1:$BT$1,0),0)</f>
        <v>13.66681414912</v>
      </c>
      <c r="BR32" s="35">
        <f t="shared" si="3"/>
        <v>908.74836265241015</v>
      </c>
      <c r="BS32" s="21"/>
      <c r="BT32" s="121" t="str">
        <f t="shared" si="4"/>
        <v>富士宮市</v>
      </c>
      <c r="BU32" s="33">
        <f t="shared" si="25"/>
        <v>908.74836265241015</v>
      </c>
      <c r="BV32" s="59">
        <f t="shared" si="16"/>
        <v>0.42607811183903449</v>
      </c>
      <c r="BW32" s="59">
        <f t="shared" si="5"/>
        <v>0.38691526739276977</v>
      </c>
      <c r="BX32" s="59">
        <f t="shared" si="5"/>
        <v>7.7431363291683066E-3</v>
      </c>
      <c r="BY32" s="59">
        <f t="shared" si="5"/>
        <v>3.1419708117096407E-2</v>
      </c>
      <c r="BZ32" s="59">
        <f t="shared" si="5"/>
        <v>0.14402726650459863</v>
      </c>
      <c r="CA32" s="59">
        <f t="shared" si="5"/>
        <v>0.17163094816848923</v>
      </c>
      <c r="CB32" s="59">
        <f t="shared" si="5"/>
        <v>0.24322451115119958</v>
      </c>
      <c r="CC32" s="59">
        <f t="shared" si="5"/>
        <v>0.23486217730674769</v>
      </c>
      <c r="CD32" s="59">
        <f t="shared" si="5"/>
        <v>0.13049670211039308</v>
      </c>
      <c r="CE32" s="59">
        <f t="shared" si="5"/>
        <v>0.10436547519635464</v>
      </c>
      <c r="CF32" s="59">
        <f t="shared" si="5"/>
        <v>8.3623338444518917E-3</v>
      </c>
      <c r="CG32" s="59">
        <f t="shared" si="5"/>
        <v>0</v>
      </c>
      <c r="CH32" s="59">
        <f t="shared" si="5"/>
        <v>1.5039162336678081E-2</v>
      </c>
      <c r="CI32" s="122">
        <f t="shared" si="6"/>
        <v>1</v>
      </c>
      <c r="CJ32" s="16"/>
      <c r="CK32" s="123" t="str">
        <f t="shared" si="7"/>
        <v>富士宮市</v>
      </c>
      <c r="CL32" s="124">
        <f t="shared" si="17"/>
        <v>387.19778649575306</v>
      </c>
      <c r="CM32" s="65">
        <f t="shared" si="18"/>
        <v>1</v>
      </c>
      <c r="CN32" s="66">
        <f t="shared" si="19"/>
        <v>351.608615728399</v>
      </c>
      <c r="CO32" s="65">
        <f t="shared" si="20"/>
        <v>1</v>
      </c>
      <c r="CP32" s="66">
        <f t="shared" si="8"/>
        <v>7.0365624609260919</v>
      </c>
      <c r="CQ32" s="65">
        <f t="shared" si="21"/>
        <v>0</v>
      </c>
      <c r="CR32" s="66">
        <f t="shared" si="9"/>
        <v>28.552608306427999</v>
      </c>
      <c r="CS32" s="65">
        <f t="shared" si="22"/>
        <v>0.23496977677130865</v>
      </c>
      <c r="CT32" s="66">
        <f t="shared" si="10"/>
        <v>130.88454261335633</v>
      </c>
      <c r="CU32" s="67">
        <f t="shared" si="23"/>
        <v>0.57327625173931829</v>
      </c>
      <c r="CV32" s="16"/>
      <c r="CW32" s="959">
        <f t="shared" si="24"/>
        <v>498.596</v>
      </c>
      <c r="CX32" s="962">
        <f>VLOOKUP($AX32&amp;"_"&amp;$CW$14,データシート1!$A:$BT,MATCH($CW$12&amp;"_"&amp;CX$20,データシート1!$A$1:$BT$1,0),0)</f>
        <v>491.887</v>
      </c>
      <c r="CY32" s="962">
        <f>VLOOKUP($AX32&amp;"_"&amp;$CW$14,データシート1!$A:$BT,MATCH($CW$12&amp;"_"&amp;CY$20,データシート1!$A$1:$BT$1,0),0)</f>
        <v>0</v>
      </c>
      <c r="CZ32" s="962">
        <f>VLOOKUP($AX32&amp;"_"&amp;$CW$14,データシート1!$A:$BT,MATCH($CW$12&amp;"_"&amp;CZ$20,データシート1!$A$1:$BT$1,0),0)</f>
        <v>6.7089999999999996</v>
      </c>
      <c r="DA32" s="962">
        <f>VLOOKUP($AX32&amp;"_"&amp;$CW$14,データシート1!$A:$BT,MATCH($CW$12&amp;"_"&amp;DA$20,データシート1!$A$1:$BT$1,0),0)</f>
        <v>75.033000000000001</v>
      </c>
      <c r="DB32" s="962">
        <f>VLOOKUP($AX32&amp;"_"&amp;$CW$14,データシート1!$A:$BT,MATCH($CW$12&amp;"_"&amp;DB$20,データシート1!$A$1:$BT$1,0),0)</f>
        <v>9.8480000000000008</v>
      </c>
      <c r="DC32" s="962">
        <f>VLOOKUP($AX32&amp;"_"&amp;$CW$14,データシート1!$A:$BT,MATCH($CW$12&amp;"_"&amp;DC$20,データシート1!$A$1:$BT$1,0),0)</f>
        <v>0</v>
      </c>
      <c r="DD32" s="961">
        <f t="shared" si="11"/>
        <v>583.47699999999998</v>
      </c>
      <c r="DE32" s="16"/>
      <c r="DF32" s="125">
        <f>VLOOKUP($AX32&amp;"_"&amp;$DF$14,データシート1!$A:$BT,MATCH($DF$12&amp;"_"&amp;DF$20,データシート1!$A$1:$BT$1,0),0)</f>
        <v>27</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4</v>
      </c>
      <c r="DJ32" s="64">
        <f>VLOOKUP($AX32&amp;"_"&amp;$DF$14,データシート1!$A:$BT,MATCH($DF$12&amp;"_"&amp;DJ$20,データシート1!$A$1:$BT$1,0),0)</f>
        <v>1</v>
      </c>
      <c r="DK32" s="64">
        <f>VLOOKUP($AX32&amp;"_"&amp;$DF$14,データシート1!$A:$BT,MATCH($DF$12&amp;"_"&amp;DK$20,データシート1!$A$1:$BT$1,0),0)</f>
        <v>0</v>
      </c>
      <c r="DL32" s="68">
        <f t="shared" si="12"/>
        <v>34</v>
      </c>
      <c r="DM32" s="16"/>
      <c r="DN32" s="126">
        <f t="shared" si="26"/>
        <v>0.84</v>
      </c>
      <c r="DO32" s="127">
        <f t="shared" si="27"/>
        <v>0</v>
      </c>
      <c r="DP32" s="127">
        <f t="shared" si="13"/>
        <v>0.01</v>
      </c>
      <c r="DQ32" s="127">
        <f t="shared" si="13"/>
        <v>0.13</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23204</v>
      </c>
      <c r="AY33" s="18" t="str">
        <f>IF(IFERROR(比較地域マスタ!$Z18,"")=0,"",IFERROR(比較地域マスタ!$Z18,""))</f>
        <v>瀬戸市</v>
      </c>
      <c r="BB33" s="110" t="str">
        <f t="shared" si="0"/>
        <v>23204</v>
      </c>
      <c r="BC33" s="1031" t="str">
        <f t="shared" si="0"/>
        <v>瀬戸市</v>
      </c>
      <c r="BD33" s="34">
        <f t="shared" si="14"/>
        <v>751.58998235602576</v>
      </c>
      <c r="BE33" s="34">
        <f t="shared" si="15"/>
        <v>294.32343347402053</v>
      </c>
      <c r="BF33" s="34">
        <f>VLOOKUP($AX33&amp;"_"&amp;$BC$14,データシート1!$A:$BT,MATCH($BC$12&amp;"_"&amp;BF$20,データシート1!$A$1:$BT$1,0),0)</f>
        <v>285.27766742187725</v>
      </c>
      <c r="BG33" s="34">
        <f>VLOOKUP($AX33&amp;"_"&amp;$BC$14,データシート1!$A:$BT,MATCH($BC$12&amp;"_"&amp;BG$20,データシート1!$A$1:$BT$1,0),0)</f>
        <v>4.9507192132348541</v>
      </c>
      <c r="BH33" s="34">
        <f>VLOOKUP($AX33&amp;"_"&amp;$BC$14,データシート1!$A:$BT,MATCH($BC$12&amp;"_"&amp;BH$20,データシート1!$A$1:$BT$1,0),0)</f>
        <v>4.0950468389084342</v>
      </c>
      <c r="BI33" s="34">
        <f>VLOOKUP($AX33&amp;"_"&amp;$BC$14,データシート1!$A:$BT,MATCH($BC$12&amp;"_"&amp;BI$20,データシート1!$A$1:$BT$1,0),0)</f>
        <v>123.20844744591197</v>
      </c>
      <c r="BJ33" s="34">
        <f>VLOOKUP($AX33&amp;"_"&amp;$BC$14,データシート1!$A:$BT,MATCH($BC$12&amp;"_"&amp;BJ$20,データシート1!$A$1:$BT$1,0),0)</f>
        <v>146.03970386581946</v>
      </c>
      <c r="BK33" s="34">
        <f t="shared" si="1"/>
        <v>169.53905015618105</v>
      </c>
      <c r="BL33" s="34">
        <f t="shared" si="2"/>
        <v>162.02153491743897</v>
      </c>
      <c r="BM33" s="34">
        <f>VLOOKUP($AX33&amp;"_"&amp;$BC$14,データシート1!$A:$BT,MATCH($BC$12&amp;"_"&amp;BM$20,データシート1!$A$1:$BT$1,0),0)</f>
        <v>102.98170950735428</v>
      </c>
      <c r="BN33" s="34">
        <f>VLOOKUP($AX33&amp;"_"&amp;$BC$14,データシート1!$A:$BT,MATCH($BC$12&amp;"_"&amp;BN$20,データシート1!$A$1:$BT$1,0),0)</f>
        <v>59.039825410084688</v>
      </c>
      <c r="BO33" s="34">
        <f>VLOOKUP($AX33&amp;"_"&amp;$BC$14,データシート1!$A:$BT,MATCH($BC$12&amp;"_"&amp;BO$20,データシート1!$A$1:$BT$1,0),0)</f>
        <v>7.5175152387420798</v>
      </c>
      <c r="BP33" s="34">
        <f>VLOOKUP($AX33&amp;"_"&amp;$BC$14,データシート1!$A:$BT,MATCH($BC$12&amp;"_"&amp;BP$20,データシート1!$A$1:$BT$1,0),0)</f>
        <v>0</v>
      </c>
      <c r="BQ33" s="34">
        <f>VLOOKUP($AX33&amp;"_"&amp;$BC$14,データシート1!$A:$BT,MATCH($BC$12&amp;"_"&amp;BQ$20,データシート1!$A$1:$BT$1,0),0)</f>
        <v>18.4793474140928</v>
      </c>
      <c r="BR33" s="35">
        <f t="shared" si="3"/>
        <v>751.58998235602576</v>
      </c>
      <c r="BT33" s="121" t="str">
        <f t="shared" si="4"/>
        <v>瀬戸市</v>
      </c>
      <c r="BU33" s="33">
        <f t="shared" si="25"/>
        <v>751.58998235602576</v>
      </c>
      <c r="BV33" s="59">
        <f t="shared" si="16"/>
        <v>0.39160105959821118</v>
      </c>
      <c r="BW33" s="59">
        <f t="shared" si="5"/>
        <v>0.37956555318580887</v>
      </c>
      <c r="BX33" s="59">
        <f t="shared" si="5"/>
        <v>6.5869946772251073E-3</v>
      </c>
      <c r="BY33" s="59">
        <f t="shared" si="5"/>
        <v>5.4485117351772043E-3</v>
      </c>
      <c r="BZ33" s="59">
        <f t="shared" si="5"/>
        <v>0.16393040133356718</v>
      </c>
      <c r="CA33" s="59">
        <f t="shared" si="5"/>
        <v>0.19430767744937946</v>
      </c>
      <c r="CB33" s="59">
        <f t="shared" si="5"/>
        <v>0.22557385560771212</v>
      </c>
      <c r="CC33" s="59">
        <f t="shared" si="5"/>
        <v>0.21557170627733285</v>
      </c>
      <c r="CD33" s="59">
        <f t="shared" si="5"/>
        <v>0.13701847007664369</v>
      </c>
      <c r="CE33" s="59">
        <f t="shared" si="5"/>
        <v>7.8553236200689158E-2</v>
      </c>
      <c r="CF33" s="59">
        <f t="shared" si="5"/>
        <v>1.0002149330379255E-2</v>
      </c>
      <c r="CG33" s="59">
        <f t="shared" si="5"/>
        <v>0</v>
      </c>
      <c r="CH33" s="59">
        <f t="shared" si="5"/>
        <v>2.4587006011130137E-2</v>
      </c>
      <c r="CI33" s="122">
        <f t="shared" si="6"/>
        <v>1</v>
      </c>
      <c r="CK33" s="123" t="str">
        <f t="shared" si="7"/>
        <v>瀬戸市</v>
      </c>
      <c r="CL33" s="124">
        <f t="shared" si="17"/>
        <v>294.32343347402053</v>
      </c>
      <c r="CM33" s="65">
        <f t="shared" si="18"/>
        <v>0.30217097887943145</v>
      </c>
      <c r="CN33" s="66">
        <f t="shared" si="19"/>
        <v>285.27766742187725</v>
      </c>
      <c r="CO33" s="65">
        <f t="shared" si="20"/>
        <v>0.3117524088153692</v>
      </c>
      <c r="CP33" s="66">
        <f t="shared" si="8"/>
        <v>4.9507192132348541</v>
      </c>
      <c r="CQ33" s="65">
        <f t="shared" si="21"/>
        <v>0</v>
      </c>
      <c r="CR33" s="66">
        <f t="shared" si="9"/>
        <v>4.0950468389084342</v>
      </c>
      <c r="CS33" s="65">
        <f t="shared" si="22"/>
        <v>0</v>
      </c>
      <c r="CT33" s="66">
        <f t="shared" si="10"/>
        <v>123.20844744591197</v>
      </c>
      <c r="CU33" s="67">
        <f t="shared" si="23"/>
        <v>9.5853817208309072E-2</v>
      </c>
      <c r="CV33" s="16"/>
      <c r="CW33" s="959">
        <f t="shared" si="24"/>
        <v>88.936000000000007</v>
      </c>
      <c r="CX33" s="962">
        <f>VLOOKUP($AX33&amp;"_"&amp;$CW$14,データシート1!$A:$BT,MATCH($CW$12&amp;"_"&amp;CX$20,データシート1!$A$1:$BT$1,0),0)</f>
        <v>88.936000000000007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11.81</v>
      </c>
      <c r="DB33" s="962">
        <f>VLOOKUP($AX33&amp;"_"&amp;$CW$14,データシート1!$A:$BT,MATCH($CW$12&amp;"_"&amp;DB$20,データシート1!$A$1:$BT$1,0),0)</f>
        <v>0</v>
      </c>
      <c r="DC33" s="962">
        <f>VLOOKUP($AX33&amp;"_"&amp;$CW$14,データシート1!$A:$BT,MATCH($CW$12&amp;"_"&amp;DC$20,データシート1!$A$1:$BT$1,0),0)</f>
        <v>0</v>
      </c>
      <c r="DD33" s="961">
        <f t="shared" si="11"/>
        <v>100.74600000000001</v>
      </c>
      <c r="DE33" s="16"/>
      <c r="DF33" s="125">
        <f>VLOOKUP($AX33&amp;"_"&amp;$DF$14,データシート1!$A:$BT,MATCH($DF$12&amp;"_"&amp;DF$20,データシート1!$A$1:$BT$1,0),0)</f>
        <v>12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14</v>
      </c>
      <c r="DM33" s="16"/>
      <c r="DN33" s="126">
        <f t="shared" si="26"/>
        <v>0.88</v>
      </c>
      <c r="DO33" s="127">
        <f t="shared" si="27"/>
        <v>0</v>
      </c>
      <c r="DP33" s="127">
        <f t="shared" si="13"/>
        <v>0</v>
      </c>
      <c r="DQ33" s="127">
        <f t="shared" si="13"/>
        <v>0.12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35208</v>
      </c>
      <c r="AY34" s="18" t="str">
        <f>IF(IFERROR(比較地域マスタ!$Z19,"")=0,"",IFERROR(比較地域マスタ!$Z19,""))</f>
        <v>岩国市</v>
      </c>
      <c r="BB34" s="110" t="str">
        <f t="shared" si="0"/>
        <v>35208</v>
      </c>
      <c r="BC34" s="1031" t="str">
        <f t="shared" si="0"/>
        <v>岩国市</v>
      </c>
      <c r="BD34" s="34">
        <f t="shared" si="14"/>
        <v>1728.7394466596918</v>
      </c>
      <c r="BE34" s="34">
        <f t="shared" si="15"/>
        <v>1075.222142106885</v>
      </c>
      <c r="BF34" s="34">
        <f>VLOOKUP($AX34&amp;"_"&amp;$BC$14,データシート1!$A:$BT,MATCH($BC$12&amp;"_"&amp;BF$20,データシート1!$A$1:$BT$1,0),0)</f>
        <v>1046.033140252295</v>
      </c>
      <c r="BG34" s="34">
        <f>VLOOKUP($AX34&amp;"_"&amp;$BC$14,データシート1!$A:$BT,MATCH($BC$12&amp;"_"&amp;BG$20,データシート1!$A$1:$BT$1,0),0)</f>
        <v>17.944335029124876</v>
      </c>
      <c r="BH34" s="34">
        <f>VLOOKUP($AX34&amp;"_"&amp;$BC$14,データシート1!$A:$BT,MATCH($BC$12&amp;"_"&amp;BH$20,データシート1!$A$1:$BT$1,0),0)</f>
        <v>11.244666825465279</v>
      </c>
      <c r="BI34" s="34">
        <f>VLOOKUP($AX34&amp;"_"&amp;$BC$14,データシート1!$A:$BT,MATCH($BC$12&amp;"_"&amp;BI$20,データシート1!$A$1:$BT$1,0),0)</f>
        <v>174.08979571629135</v>
      </c>
      <c r="BJ34" s="34">
        <f>VLOOKUP($AX34&amp;"_"&amp;$BC$14,データシート1!$A:$BT,MATCH($BC$12&amp;"_"&amp;BJ$20,データシート1!$A$1:$BT$1,0),0)</f>
        <v>233.55805174281201</v>
      </c>
      <c r="BK34" s="34">
        <f t="shared" si="1"/>
        <v>238.9920094930535</v>
      </c>
      <c r="BL34" s="34">
        <f t="shared" si="2"/>
        <v>206.96235197517029</v>
      </c>
      <c r="BM34" s="34">
        <f>VLOOKUP($AX34&amp;"_"&amp;$BC$14,データシート1!$A:$BT,MATCH($BC$12&amp;"_"&amp;BM$20,データシート1!$A$1:$BT$1,0),0)</f>
        <v>104.53248330368385</v>
      </c>
      <c r="BN34" s="34">
        <f>VLOOKUP($AX34&amp;"_"&amp;$BC$14,データシート1!$A:$BT,MATCH($BC$12&amp;"_"&amp;BN$20,データシート1!$A$1:$BT$1,0),0)</f>
        <v>102.42986867148646</v>
      </c>
      <c r="BO34" s="34">
        <f>VLOOKUP($AX34&amp;"_"&amp;$BC$14,データシート1!$A:$BT,MATCH($BC$12&amp;"_"&amp;BO$20,データシート1!$A$1:$BT$1,0),0)</f>
        <v>7.6101755781818099</v>
      </c>
      <c r="BP34" s="34">
        <f>VLOOKUP($AX34&amp;"_"&amp;$BC$14,データシート1!$A:$BT,MATCH($BC$12&amp;"_"&amp;BP$20,データシート1!$A$1:$BT$1,0),0)</f>
        <v>24.419481939701395</v>
      </c>
      <c r="BQ34" s="34">
        <f>VLOOKUP($AX34&amp;"_"&amp;$BC$14,データシート1!$A:$BT,MATCH($BC$12&amp;"_"&amp;BQ$20,データシート1!$A$1:$BT$1,0),0)</f>
        <v>6.8774476006500009</v>
      </c>
      <c r="BR34" s="35">
        <f t="shared" si="3"/>
        <v>1728.7394466596918</v>
      </c>
      <c r="BT34" s="121" t="str">
        <f t="shared" si="4"/>
        <v>岩国市</v>
      </c>
      <c r="BU34" s="33">
        <f t="shared" si="25"/>
        <v>1728.7394466596918</v>
      </c>
      <c r="BV34" s="59">
        <f t="shared" si="16"/>
        <v>0.62196888269337103</v>
      </c>
      <c r="BW34" s="59">
        <f t="shared" si="5"/>
        <v>0.60508432446165505</v>
      </c>
      <c r="BX34" s="59">
        <f t="shared" si="5"/>
        <v>1.0380011322005356E-2</v>
      </c>
      <c r="BY34" s="59">
        <f t="shared" si="5"/>
        <v>6.5045469097106973E-3</v>
      </c>
      <c r="BZ34" s="59">
        <f t="shared" si="5"/>
        <v>0.10070331654239247</v>
      </c>
      <c r="CA34" s="59">
        <f t="shared" si="5"/>
        <v>0.13510309618612451</v>
      </c>
      <c r="CB34" s="59">
        <f t="shared" si="5"/>
        <v>0.13824640257665149</v>
      </c>
      <c r="CC34" s="59">
        <f t="shared" si="5"/>
        <v>0.11971864954841371</v>
      </c>
      <c r="CD34" s="59">
        <f t="shared" si="5"/>
        <v>6.0467459978230845E-2</v>
      </c>
      <c r="CE34" s="59">
        <f t="shared" si="5"/>
        <v>5.9251189570182883E-2</v>
      </c>
      <c r="CF34" s="59">
        <f t="shared" si="5"/>
        <v>4.4021530213164033E-3</v>
      </c>
      <c r="CG34" s="59">
        <f t="shared" si="5"/>
        <v>1.4125600006921374E-2</v>
      </c>
      <c r="CH34" s="59">
        <f t="shared" si="5"/>
        <v>3.9783020014605187E-3</v>
      </c>
      <c r="CI34" s="122">
        <f t="shared" si="6"/>
        <v>1</v>
      </c>
      <c r="CK34" s="123" t="str">
        <f t="shared" si="7"/>
        <v>岩国市</v>
      </c>
      <c r="CL34" s="124">
        <f t="shared" si="17"/>
        <v>1075.222142106885</v>
      </c>
      <c r="CM34" s="65">
        <f t="shared" si="18"/>
        <v>0.63319101545466627</v>
      </c>
      <c r="CN34" s="66">
        <f t="shared" si="19"/>
        <v>1046.033140252295</v>
      </c>
      <c r="CO34" s="65">
        <f t="shared" si="20"/>
        <v>0.65085987604158635</v>
      </c>
      <c r="CP34" s="66">
        <f t="shared" si="8"/>
        <v>17.944335029124876</v>
      </c>
      <c r="CQ34" s="65">
        <f t="shared" si="21"/>
        <v>0</v>
      </c>
      <c r="CR34" s="66">
        <f t="shared" si="9"/>
        <v>11.244666825465279</v>
      </c>
      <c r="CS34" s="65">
        <f t="shared" si="22"/>
        <v>0</v>
      </c>
      <c r="CT34" s="66">
        <f t="shared" si="10"/>
        <v>174.08979571629135</v>
      </c>
      <c r="CU34" s="67">
        <f t="shared" si="23"/>
        <v>0.15027876787583452</v>
      </c>
      <c r="CV34" s="16"/>
      <c r="CW34" s="959">
        <f t="shared" si="24"/>
        <v>680.82100000000003</v>
      </c>
      <c r="CX34" s="962">
        <f>VLOOKUP($AX34&amp;"_"&amp;$CW$14,データシート1!$A:$BT,MATCH($CW$12&amp;"_"&amp;CX$20,データシート1!$A$1:$BT$1,0),0)</f>
        <v>680.82100000000003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26.161999999999999</v>
      </c>
      <c r="DB34" s="962">
        <f>VLOOKUP($AX34&amp;"_"&amp;$CW$14,データシート1!$A:$BT,MATCH($CW$12&amp;"_"&amp;DB$20,データシート1!$A$1:$BT$1,0),0)</f>
        <v>0</v>
      </c>
      <c r="DC34" s="962">
        <f>VLOOKUP($AX34&amp;"_"&amp;$CW$14,データシート1!$A:$BT,MATCH($CW$12&amp;"_"&amp;DC$20,データシート1!$A$1:$BT$1,0),0)</f>
        <v>0</v>
      </c>
      <c r="DD34" s="961">
        <f t="shared" si="11"/>
        <v>706.98300000000006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3</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0.96</v>
      </c>
      <c r="DO34" s="127">
        <f t="shared" si="27"/>
        <v>0</v>
      </c>
      <c r="DP34" s="127">
        <f t="shared" si="13"/>
        <v>0</v>
      </c>
      <c r="DQ34" s="127">
        <f t="shared" si="13"/>
        <v>0.04</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47213</v>
      </c>
      <c r="AY35" s="18" t="str">
        <f>IF(IFERROR(比較地域マスタ!$Z20,"")=0,"",IFERROR(比較地域マスタ!$Z20,""))</f>
        <v>うるま市</v>
      </c>
      <c r="BB35" s="110" t="str">
        <f t="shared" si="0"/>
        <v>47213</v>
      </c>
      <c r="BC35" s="1031" t="str">
        <f t="shared" si="0"/>
        <v>うるま市</v>
      </c>
      <c r="BD35" s="34">
        <f t="shared" si="14"/>
        <v>714.88504325983695</v>
      </c>
      <c r="BE35" s="34">
        <f t="shared" si="15"/>
        <v>104.92992397113653</v>
      </c>
      <c r="BF35" s="34">
        <f>VLOOKUP($AX35&amp;"_"&amp;$BC$14,データシート1!$A:$BT,MATCH($BC$12&amp;"_"&amp;BF$20,データシート1!$A$1:$BT$1,0),0)</f>
        <v>86.591088396591459</v>
      </c>
      <c r="BG35" s="34">
        <f>VLOOKUP($AX35&amp;"_"&amp;$BC$14,データシート1!$A:$BT,MATCH($BC$12&amp;"_"&amp;BG$20,データシート1!$A$1:$BT$1,0),0)</f>
        <v>8.7547444264424268</v>
      </c>
      <c r="BH35" s="34">
        <f>VLOOKUP($AX35&amp;"_"&amp;$BC$14,データシート1!$A:$BT,MATCH($BC$12&amp;"_"&amp;BH$20,データシート1!$A$1:$BT$1,0),0)</f>
        <v>9.5840911481026438</v>
      </c>
      <c r="BI35" s="34">
        <f>VLOOKUP($AX35&amp;"_"&amp;$BC$14,データシート1!$A:$BT,MATCH($BC$12&amp;"_"&amp;BI$20,データシート1!$A$1:$BT$1,0),0)</f>
        <v>193.89849220749008</v>
      </c>
      <c r="BJ35" s="34">
        <f>VLOOKUP($AX35&amp;"_"&amp;$BC$14,データシート1!$A:$BT,MATCH($BC$12&amp;"_"&amp;BJ$20,データシート1!$A$1:$BT$1,0),0)</f>
        <v>182.85677630397532</v>
      </c>
      <c r="BK35" s="34">
        <f t="shared" si="1"/>
        <v>216.47394908053843</v>
      </c>
      <c r="BL35" s="34">
        <f t="shared" si="2"/>
        <v>204.20649795118212</v>
      </c>
      <c r="BM35" s="34">
        <f>VLOOKUP($AX35&amp;"_"&amp;$BC$14,データシート1!$A:$BT,MATCH($BC$12&amp;"_"&amp;BM$20,データシート1!$A$1:$BT$1,0),0)</f>
        <v>106.83214085266687</v>
      </c>
      <c r="BN35" s="34">
        <f>VLOOKUP($AX35&amp;"_"&amp;$BC$14,データシート1!$A:$BT,MATCH($BC$12&amp;"_"&amp;BN$20,データシート1!$A$1:$BT$1,0),0)</f>
        <v>97.374357098515247</v>
      </c>
      <c r="BO35" s="34">
        <f>VLOOKUP($AX35&amp;"_"&amp;$BC$14,データシート1!$A:$BT,MATCH($BC$12&amp;"_"&amp;BO$20,データシート1!$A$1:$BT$1,0),0)</f>
        <v>7.3393177869651103</v>
      </c>
      <c r="BP35" s="34">
        <f>VLOOKUP($AX35&amp;"_"&amp;$BC$14,データシート1!$A:$BT,MATCH($BC$12&amp;"_"&amp;BP$20,データシート1!$A$1:$BT$1,0),0)</f>
        <v>4.9281333423912308</v>
      </c>
      <c r="BQ35" s="34">
        <f>VLOOKUP($AX35&amp;"_"&amp;$BC$14,データシート1!$A:$BT,MATCH($BC$12&amp;"_"&amp;BQ$20,データシート1!$A$1:$BT$1,0),0)</f>
        <v>16.72590169669666</v>
      </c>
      <c r="BR35" s="35">
        <f t="shared" si="3"/>
        <v>714.88504325983695</v>
      </c>
      <c r="BT35" s="121" t="str">
        <f t="shared" si="4"/>
        <v>うるま市</v>
      </c>
      <c r="BU35" s="33">
        <f t="shared" si="25"/>
        <v>714.88504325983695</v>
      </c>
      <c r="BV35" s="59">
        <f t="shared" si="16"/>
        <v>0.14677873730951452</v>
      </c>
      <c r="BW35" s="59">
        <f t="shared" si="5"/>
        <v>0.1211258917961702</v>
      </c>
      <c r="BX35" s="59">
        <f t="shared" si="5"/>
        <v>1.2246366753626944E-2</v>
      </c>
      <c r="BY35" s="59">
        <f t="shared" si="5"/>
        <v>1.3406478759717379E-2</v>
      </c>
      <c r="BZ35" s="59">
        <f t="shared" si="5"/>
        <v>0.27123031043330198</v>
      </c>
      <c r="CA35" s="59">
        <f t="shared" si="5"/>
        <v>0.25578486783015958</v>
      </c>
      <c r="CB35" s="59">
        <f t="shared" si="5"/>
        <v>0.30280945324220099</v>
      </c>
      <c r="CC35" s="59">
        <f t="shared" si="5"/>
        <v>0.28564941996829529</v>
      </c>
      <c r="CD35" s="59">
        <f t="shared" si="5"/>
        <v>0.14943960831173375</v>
      </c>
      <c r="CE35" s="59">
        <f t="shared" si="5"/>
        <v>0.13620981165656154</v>
      </c>
      <c r="CF35" s="59">
        <f t="shared" si="5"/>
        <v>1.0266430744582682E-2</v>
      </c>
      <c r="CG35" s="59">
        <f t="shared" si="5"/>
        <v>6.8936025293230511E-3</v>
      </c>
      <c r="CH35" s="59">
        <f t="shared" si="5"/>
        <v>2.3396631184823026E-2</v>
      </c>
      <c r="CI35" s="122">
        <f t="shared" si="6"/>
        <v>1</v>
      </c>
      <c r="CK35" s="123" t="str">
        <f t="shared" si="7"/>
        <v>うるま市</v>
      </c>
      <c r="CL35" s="124">
        <f t="shared" si="17"/>
        <v>104.92992397113653</v>
      </c>
      <c r="CM35" s="65">
        <f t="shared" si="18"/>
        <v>0.18393227851102725</v>
      </c>
      <c r="CN35" s="66">
        <f t="shared" si="19"/>
        <v>86.591088396591459</v>
      </c>
      <c r="CO35" s="65">
        <f t="shared" si="20"/>
        <v>0.22288667757131136</v>
      </c>
      <c r="CP35" s="66">
        <f t="shared" si="8"/>
        <v>8.7547444264424268</v>
      </c>
      <c r="CQ35" s="65">
        <f t="shared" si="21"/>
        <v>0</v>
      </c>
      <c r="CR35" s="66">
        <f t="shared" si="9"/>
        <v>9.5840911481026438</v>
      </c>
      <c r="CS35" s="65">
        <f t="shared" si="22"/>
        <v>0</v>
      </c>
      <c r="CT35" s="66">
        <f t="shared" si="10"/>
        <v>193.89849220749008</v>
      </c>
      <c r="CU35" s="67">
        <f t="shared" si="23"/>
        <v>0.29749070940826927</v>
      </c>
      <c r="CV35" s="16"/>
      <c r="CW35" s="959">
        <f t="shared" si="24"/>
        <v>19.3</v>
      </c>
      <c r="CX35" s="962">
        <f>VLOOKUP($AX35&amp;"_"&amp;$CW$14,データシート1!$A:$BT,MATCH($CW$12&amp;"_"&amp;CX$20,データシート1!$A$1:$BT$1,0),0)</f>
        <v>19.3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57.683</v>
      </c>
      <c r="DB35" s="962">
        <f>VLOOKUP($AX35&amp;"_"&amp;$CW$14,データシート1!$A:$BT,MATCH($CW$12&amp;"_"&amp;DB$20,データシート1!$A$1:$BT$1,0),0)</f>
        <v>316.16199999999998</v>
      </c>
      <c r="DC35" s="962">
        <f>VLOOKUP($AX35&amp;"_"&amp;$CW$14,データシート1!$A:$BT,MATCH($CW$12&amp;"_"&amp;DC$20,データシート1!$A$1:$BT$1,0),0)</f>
        <v>0</v>
      </c>
      <c r="DD35" s="961">
        <f t="shared" si="11"/>
        <v>393.14499999999998</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8</v>
      </c>
      <c r="DJ35" s="64">
        <f>VLOOKUP($AX35&amp;"_"&amp;$DF$14,データシート1!$A:$BT,MATCH($DF$12&amp;"_"&amp;DJ$20,データシート1!$A$1:$BT$1,0),0)</f>
        <v>3</v>
      </c>
      <c r="DK35" s="64">
        <f>VLOOKUP($AX35&amp;"_"&amp;$DF$14,データシート1!$A:$BT,MATCH($DF$12&amp;"_"&amp;DK$20,データシート1!$A$1:$BT$1,0),0)</f>
        <v>0</v>
      </c>
      <c r="DL35" s="68">
        <f t="shared" si="12"/>
        <v>14</v>
      </c>
      <c r="DM35" s="16"/>
      <c r="DN35" s="126">
        <f t="shared" si="26"/>
        <v>0.05</v>
      </c>
      <c r="DO35" s="127">
        <f t="shared" si="27"/>
        <v>0</v>
      </c>
      <c r="DP35" s="127">
        <f t="shared" si="13"/>
        <v>0</v>
      </c>
      <c r="DQ35" s="127">
        <f t="shared" si="13"/>
        <v>0.15</v>
      </c>
      <c r="DR35" s="127">
        <f t="shared" si="13"/>
        <v>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40205</v>
      </c>
      <c r="AY36" s="18" t="str">
        <f>IF(IFERROR(比較地域マスタ!$Z21,"")=0,"",IFERROR(比較地域マスタ!$Z21,""))</f>
        <v>飯塚市</v>
      </c>
      <c r="BB36" s="110" t="str">
        <f t="shared" si="0"/>
        <v>40205</v>
      </c>
      <c r="BC36" s="1031" t="str">
        <f t="shared" si="0"/>
        <v>飯塚市</v>
      </c>
      <c r="BD36" s="34">
        <f t="shared" si="14"/>
        <v>841.67614740189458</v>
      </c>
      <c r="BE36" s="34">
        <f t="shared" si="15"/>
        <v>334.78162289852236</v>
      </c>
      <c r="BF36" s="34">
        <f>VLOOKUP($AX36&amp;"_"&amp;$BC$14,データシート1!$A:$BT,MATCH($BC$12&amp;"_"&amp;BF$20,データシート1!$A$1:$BT$1,0),0)</f>
        <v>322.94318639978371</v>
      </c>
      <c r="BG36" s="34">
        <f>VLOOKUP($AX36&amp;"_"&amp;$BC$14,データシート1!$A:$BT,MATCH($BC$12&amp;"_"&amp;BG$20,データシート1!$A$1:$BT$1,0),0)</f>
        <v>7.3302311400106346</v>
      </c>
      <c r="BH36" s="34">
        <f>VLOOKUP($AX36&amp;"_"&amp;$BC$14,データシート1!$A:$BT,MATCH($BC$12&amp;"_"&amp;BH$20,データシート1!$A$1:$BT$1,0),0)</f>
        <v>4.5082053587279809</v>
      </c>
      <c r="BI36" s="34">
        <f>VLOOKUP($AX36&amp;"_"&amp;$BC$14,データシート1!$A:$BT,MATCH($BC$12&amp;"_"&amp;BI$20,データシート1!$A$1:$BT$1,0),0)</f>
        <v>153.84965940745718</v>
      </c>
      <c r="BJ36" s="34">
        <f>VLOOKUP($AX36&amp;"_"&amp;$BC$14,データシート1!$A:$BT,MATCH($BC$12&amp;"_"&amp;BJ$20,データシート1!$A$1:$BT$1,0),0)</f>
        <v>114.0141965041522</v>
      </c>
      <c r="BK36" s="34">
        <f t="shared" si="1"/>
        <v>216.16814116219189</v>
      </c>
      <c r="BL36" s="34">
        <f t="shared" si="2"/>
        <v>208.77896078550935</v>
      </c>
      <c r="BM36" s="34">
        <f>VLOOKUP($AX36&amp;"_"&amp;$BC$14,データシート1!$A:$BT,MATCH($BC$12&amp;"_"&amp;BM$20,データシート1!$A$1:$BT$1,0),0)</f>
        <v>114.50853910128158</v>
      </c>
      <c r="BN36" s="34">
        <f>VLOOKUP($AX36&amp;"_"&amp;$BC$14,データシート1!$A:$BT,MATCH($BC$12&amp;"_"&amp;BN$20,データシート1!$A$1:$BT$1,0),0)</f>
        <v>94.27042168422777</v>
      </c>
      <c r="BO36" s="34">
        <f>VLOOKUP($AX36&amp;"_"&amp;$BC$14,データシート1!$A:$BT,MATCH($BC$12&amp;"_"&amp;BO$20,データシート1!$A$1:$BT$1,0),0)</f>
        <v>7.3891803766825204</v>
      </c>
      <c r="BP36" s="34">
        <f>VLOOKUP($AX36&amp;"_"&amp;$BC$14,データシート1!$A:$BT,MATCH($BC$12&amp;"_"&amp;BP$20,データシート1!$A$1:$BT$1,0),0)</f>
        <v>0</v>
      </c>
      <c r="BQ36" s="34">
        <f>VLOOKUP($AX36&amp;"_"&amp;$BC$14,データシート1!$A:$BT,MATCH($BC$12&amp;"_"&amp;BQ$20,データシート1!$A$1:$BT$1,0),0)</f>
        <v>22.862527429570932</v>
      </c>
      <c r="BR36" s="35">
        <f t="shared" si="3"/>
        <v>841.67614740189458</v>
      </c>
      <c r="BT36" s="121" t="str">
        <f t="shared" si="4"/>
        <v>飯塚市</v>
      </c>
      <c r="BU36" s="33">
        <f t="shared" si="25"/>
        <v>841.67614740189458</v>
      </c>
      <c r="BV36" s="59">
        <f t="shared" si="16"/>
        <v>0.39775586362038895</v>
      </c>
      <c r="BW36" s="59">
        <f t="shared" si="5"/>
        <v>0.38369055294801002</v>
      </c>
      <c r="BX36" s="59">
        <f t="shared" si="5"/>
        <v>8.7090874116342275E-3</v>
      </c>
      <c r="BY36" s="59">
        <f t="shared" si="5"/>
        <v>5.3562232607446622E-3</v>
      </c>
      <c r="BZ36" s="59">
        <f t="shared" si="5"/>
        <v>0.18278961555743722</v>
      </c>
      <c r="CA36" s="59">
        <f t="shared" si="5"/>
        <v>0.13546088582419005</v>
      </c>
      <c r="CB36" s="59">
        <f t="shared" si="5"/>
        <v>0.25683054204335565</v>
      </c>
      <c r="CC36" s="59">
        <f t="shared" si="5"/>
        <v>0.24805141672360928</v>
      </c>
      <c r="CD36" s="59">
        <f t="shared" si="5"/>
        <v>0.13604821694751501</v>
      </c>
      <c r="CE36" s="59">
        <f t="shared" si="5"/>
        <v>0.11200319977609427</v>
      </c>
      <c r="CF36" s="59">
        <f t="shared" si="5"/>
        <v>8.779125319746334E-3</v>
      </c>
      <c r="CG36" s="59">
        <f t="shared" si="5"/>
        <v>0</v>
      </c>
      <c r="CH36" s="59">
        <f t="shared" si="5"/>
        <v>2.7163092954628109E-2</v>
      </c>
      <c r="CI36" s="122">
        <f t="shared" si="6"/>
        <v>1</v>
      </c>
      <c r="CK36" s="123" t="str">
        <f t="shared" si="7"/>
        <v>飯塚市</v>
      </c>
      <c r="CL36" s="124">
        <f t="shared" si="17"/>
        <v>334.78162289852236</v>
      </c>
      <c r="CM36" s="65">
        <f t="shared" si="18"/>
        <v>0.11946294917186305</v>
      </c>
      <c r="CN36" s="66">
        <f t="shared" si="19"/>
        <v>322.94318639978371</v>
      </c>
      <c r="CO36" s="65">
        <f t="shared" si="20"/>
        <v>0.12384221647732768</v>
      </c>
      <c r="CP36" s="66">
        <f t="shared" si="8"/>
        <v>7.3302311400106346</v>
      </c>
      <c r="CQ36" s="65">
        <f t="shared" si="21"/>
        <v>0</v>
      </c>
      <c r="CR36" s="66">
        <f t="shared" si="9"/>
        <v>4.5082053587279809</v>
      </c>
      <c r="CS36" s="65">
        <f t="shared" si="22"/>
        <v>0</v>
      </c>
      <c r="CT36" s="66">
        <f t="shared" si="10"/>
        <v>153.84965940745718</v>
      </c>
      <c r="CU36" s="67">
        <f t="shared" si="23"/>
        <v>7.7296238716428295E-2</v>
      </c>
      <c r="CV36" s="16"/>
      <c r="CW36" s="959">
        <f t="shared" si="24"/>
        <v>39.994</v>
      </c>
      <c r="CX36" s="962">
        <f>VLOOKUP($AX36&amp;"_"&amp;$CW$14,データシート1!$A:$BT,MATCH($CW$12&amp;"_"&amp;CX$20,データシート1!$A$1:$BT$1,0),0)</f>
        <v>39.994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11.891999999999999</v>
      </c>
      <c r="DB36" s="962">
        <f>VLOOKUP($AX36&amp;"_"&amp;$CW$14,データシート1!$A:$BT,MATCH($CW$12&amp;"_"&amp;DB$20,データシート1!$A$1:$BT$1,0),0)</f>
        <v>0</v>
      </c>
      <c r="DC36" s="962">
        <f>VLOOKUP($AX36&amp;"_"&amp;$CW$14,データシート1!$A:$BT,MATCH($CW$12&amp;"_"&amp;DC$20,データシート1!$A$1:$BT$1,0),0)</f>
        <v>0</v>
      </c>
      <c r="DD36" s="961">
        <f t="shared" si="11"/>
        <v>51.885999999999996</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0.77</v>
      </c>
      <c r="DO36" s="127">
        <f t="shared" si="27"/>
        <v>0</v>
      </c>
      <c r="DP36" s="127">
        <f t="shared" si="13"/>
        <v>0</v>
      </c>
      <c r="DQ36" s="127">
        <f t="shared" si="13"/>
        <v>0.23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13210</v>
      </c>
      <c r="AY37" s="18" t="str">
        <f>IF(IFERROR(比較地域マスタ!$Z22,"")=0,"",IFERROR(比較地域マスタ!$Z22,""))</f>
        <v>小金井市</v>
      </c>
      <c r="BB37" s="110" t="str">
        <f t="shared" si="0"/>
        <v>13210</v>
      </c>
      <c r="BC37" s="1031" t="str">
        <f t="shared" si="0"/>
        <v>小金井市</v>
      </c>
      <c r="BD37" s="34">
        <f t="shared" si="14"/>
        <v>324.35863731738749</v>
      </c>
      <c r="BE37" s="34">
        <f t="shared" si="15"/>
        <v>9.8197656773546544</v>
      </c>
      <c r="BF37" s="34">
        <f>VLOOKUP($AX37&amp;"_"&amp;$BC$14,データシート1!$A:$BT,MATCH($BC$12&amp;"_"&amp;BF$20,データシート1!$A$1:$BT$1,0),0)</f>
        <v>5.326441948894673</v>
      </c>
      <c r="BG37" s="34">
        <f>VLOOKUP($AX37&amp;"_"&amp;$BC$14,データシート1!$A:$BT,MATCH($BC$12&amp;"_"&amp;BG$20,データシート1!$A$1:$BT$1,0),0)</f>
        <v>2.5344345213382669</v>
      </c>
      <c r="BH37" s="34">
        <f>VLOOKUP($AX37&amp;"_"&amp;$BC$14,データシート1!$A:$BT,MATCH($BC$12&amp;"_"&amp;BH$20,データシート1!$A$1:$BT$1,0),0)</f>
        <v>1.9588892071217143</v>
      </c>
      <c r="BI37" s="34">
        <f>VLOOKUP($AX37&amp;"_"&amp;$BC$14,データシート1!$A:$BT,MATCH($BC$12&amp;"_"&amp;BI$20,データシート1!$A$1:$BT$1,0),0)</f>
        <v>98.548353436303884</v>
      </c>
      <c r="BJ37" s="34">
        <f>VLOOKUP($AX37&amp;"_"&amp;$BC$14,データシート1!$A:$BT,MATCH($BC$12&amp;"_"&amp;BJ$20,データシート1!$A$1:$BT$1,0),0)</f>
        <v>144.06265959224132</v>
      </c>
      <c r="BK37" s="34">
        <f t="shared" si="1"/>
        <v>63.173530344491034</v>
      </c>
      <c r="BL37" s="34">
        <f t="shared" si="2"/>
        <v>55.897504181944747</v>
      </c>
      <c r="BM37" s="34">
        <f>VLOOKUP($AX37&amp;"_"&amp;$BC$14,データシート1!$A:$BT,MATCH($BC$12&amp;"_"&amp;BM$20,データシート1!$A$1:$BT$1,0),0)</f>
        <v>38.8305060132653</v>
      </c>
      <c r="BN37" s="34">
        <f>VLOOKUP($AX37&amp;"_"&amp;$BC$14,データシート1!$A:$BT,MATCH($BC$12&amp;"_"&amp;BN$20,データシート1!$A$1:$BT$1,0),0)</f>
        <v>17.066998168679447</v>
      </c>
      <c r="BO37" s="34">
        <f>VLOOKUP($AX37&amp;"_"&amp;$BC$14,データシート1!$A:$BT,MATCH($BC$12&amp;"_"&amp;BO$20,データシート1!$A$1:$BT$1,0),0)</f>
        <v>7.2760261625462901</v>
      </c>
      <c r="BP37" s="34">
        <f>VLOOKUP($AX37&amp;"_"&amp;$BC$14,データシート1!$A:$BT,MATCH($BC$12&amp;"_"&amp;BP$20,データシート1!$A$1:$BT$1,0),0)</f>
        <v>0</v>
      </c>
      <c r="BQ37" s="34">
        <f>VLOOKUP($AX37&amp;"_"&amp;$BC$14,データシート1!$A:$BT,MATCH($BC$12&amp;"_"&amp;BQ$20,データシート1!$A$1:$BT$1,0),0)</f>
        <v>8.7543282669966196</v>
      </c>
      <c r="BR37" s="35">
        <f t="shared" si="3"/>
        <v>324.35863731738749</v>
      </c>
      <c r="BT37" s="121" t="str">
        <f t="shared" si="4"/>
        <v>小金井市</v>
      </c>
      <c r="BU37" s="33">
        <f t="shared" si="25"/>
        <v>324.35863731738749</v>
      </c>
      <c r="BV37" s="59">
        <f t="shared" si="16"/>
        <v>3.027440785474116E-2</v>
      </c>
      <c r="BW37" s="59">
        <f t="shared" si="5"/>
        <v>1.6421458645119128E-2</v>
      </c>
      <c r="BX37" s="59">
        <f t="shared" si="5"/>
        <v>7.8136797660125282E-3</v>
      </c>
      <c r="BY37" s="59">
        <f t="shared" si="5"/>
        <v>6.0392694436094997E-3</v>
      </c>
      <c r="BZ37" s="59">
        <f t="shared" si="5"/>
        <v>0.30382527886832111</v>
      </c>
      <c r="CA37" s="59">
        <f t="shared" si="5"/>
        <v>0.44414621045307595</v>
      </c>
      <c r="CB37" s="59">
        <f t="shared" si="5"/>
        <v>0.19476444612965627</v>
      </c>
      <c r="CC37" s="59">
        <f t="shared" si="5"/>
        <v>0.17233240540238365</v>
      </c>
      <c r="CD37" s="59">
        <f t="shared" si="5"/>
        <v>0.1197147279147968</v>
      </c>
      <c r="CE37" s="59">
        <f t="shared" si="5"/>
        <v>5.2617677487586847E-2</v>
      </c>
      <c r="CF37" s="59">
        <f t="shared" si="5"/>
        <v>2.2432040727272635E-2</v>
      </c>
      <c r="CG37" s="59">
        <f t="shared" si="5"/>
        <v>0</v>
      </c>
      <c r="CH37" s="59">
        <f t="shared" si="5"/>
        <v>2.6989656694205558E-2</v>
      </c>
      <c r="CI37" s="122">
        <f t="shared" si="6"/>
        <v>1</v>
      </c>
      <c r="CK37" s="123" t="str">
        <f t="shared" si="7"/>
        <v>小金井市</v>
      </c>
      <c r="CL37" s="124">
        <f t="shared" si="17"/>
        <v>9.8197656773546544</v>
      </c>
      <c r="CM37" s="65">
        <f t="shared" si="18"/>
        <v>0</v>
      </c>
      <c r="CN37" s="66">
        <f t="shared" si="19"/>
        <v>5.326441948894673</v>
      </c>
      <c r="CO37" s="65">
        <f t="shared" si="20"/>
        <v>0</v>
      </c>
      <c r="CP37" s="66">
        <f t="shared" si="8"/>
        <v>2.5344345213382669</v>
      </c>
      <c r="CQ37" s="65">
        <f t="shared" si="21"/>
        <v>0</v>
      </c>
      <c r="CR37" s="66">
        <f t="shared" si="9"/>
        <v>1.9588892071217143</v>
      </c>
      <c r="CS37" s="65">
        <f t="shared" si="22"/>
        <v>0</v>
      </c>
      <c r="CT37" s="66">
        <f t="shared" si="10"/>
        <v>98.548353436303884</v>
      </c>
      <c r="CU37" s="67">
        <f t="shared" si="23"/>
        <v>0.25597586484592733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25.225999999999999</v>
      </c>
      <c r="DB37" s="962">
        <f>VLOOKUP($AX37&amp;"_"&amp;$CW$14,データシート1!$A:$BT,MATCH($CW$12&amp;"_"&amp;DB$20,データシート1!$A$1:$BT$1,0),0)</f>
        <v>0</v>
      </c>
      <c r="DC37" s="962">
        <f>VLOOKUP($AX37&amp;"_"&amp;$CW$14,データシート1!$A:$BT,MATCH($CW$12&amp;"_"&amp;DC$20,データシート1!$A$1:$BT$1,0),0)</f>
        <v>0</v>
      </c>
      <c r="DD37" s="961">
        <f t="shared" si="11"/>
        <v>25.225999999999999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46218</v>
      </c>
      <c r="AY38" s="18" t="str">
        <f>IF(IFERROR(比較地域マスタ!$Z23,"")=0,"",IFERROR(比較地域マスタ!$Z23,""))</f>
        <v>霧島市</v>
      </c>
      <c r="BB38" s="110" t="str">
        <f t="shared" si="0"/>
        <v>46218</v>
      </c>
      <c r="BC38" s="1031" t="str">
        <f t="shared" si="0"/>
        <v>霧島市</v>
      </c>
      <c r="BD38" s="34">
        <f t="shared" si="14"/>
        <v>669.31593042229645</v>
      </c>
      <c r="BE38" s="34">
        <f t="shared" si="15"/>
        <v>175.2268973571488</v>
      </c>
      <c r="BF38" s="34">
        <f>VLOOKUP($AX38&amp;"_"&amp;$BC$14,データシート1!$A:$BT,MATCH($BC$12&amp;"_"&amp;BF$20,データシート1!$A$1:$BT$1,0),0)</f>
        <v>141.46456414149301</v>
      </c>
      <c r="BG38" s="34">
        <f>VLOOKUP($AX38&amp;"_"&amp;$BC$14,データシート1!$A:$BT,MATCH($BC$12&amp;"_"&amp;BG$20,データシート1!$A$1:$BT$1,0),0)</f>
        <v>8.3378932775291243</v>
      </c>
      <c r="BH38" s="34">
        <f>VLOOKUP($AX38&amp;"_"&amp;$BC$14,データシート1!$A:$BT,MATCH($BC$12&amp;"_"&amp;BH$20,データシート1!$A$1:$BT$1,0),0)</f>
        <v>25.424439938126639</v>
      </c>
      <c r="BI38" s="34">
        <f>VLOOKUP($AX38&amp;"_"&amp;$BC$14,データシート1!$A:$BT,MATCH($BC$12&amp;"_"&amp;BI$20,データシート1!$A$1:$BT$1,0),0)</f>
        <v>133.58924764798425</v>
      </c>
      <c r="BJ38" s="34">
        <f>VLOOKUP($AX38&amp;"_"&amp;$BC$14,データシート1!$A:$BT,MATCH($BC$12&amp;"_"&amp;BJ$20,データシート1!$A$1:$BT$1,0),0)</f>
        <v>113.9463094353607</v>
      </c>
      <c r="BK38" s="34">
        <f t="shared" si="1"/>
        <v>234.38573554330955</v>
      </c>
      <c r="BL38" s="34">
        <f t="shared" si="2"/>
        <v>227.00154343837085</v>
      </c>
      <c r="BM38" s="34">
        <f>VLOOKUP($AX38&amp;"_"&amp;$BC$14,データシート1!$A:$BT,MATCH($BC$12&amp;"_"&amp;BM$20,データシート1!$A$1:$BT$1,0),0)</f>
        <v>118.9678632255211</v>
      </c>
      <c r="BN38" s="34">
        <f>VLOOKUP($AX38&amp;"_"&amp;$BC$14,データシート1!$A:$BT,MATCH($BC$12&amp;"_"&amp;BN$20,データシート1!$A$1:$BT$1,0),0)</f>
        <v>108.03368021284976</v>
      </c>
      <c r="BO38" s="34">
        <f>VLOOKUP($AX38&amp;"_"&amp;$BC$14,データシート1!$A:$BT,MATCH($BC$12&amp;"_"&amp;BO$20,データシート1!$A$1:$BT$1,0),0)</f>
        <v>7.2882290679923498</v>
      </c>
      <c r="BP38" s="34">
        <f>VLOOKUP($AX38&amp;"_"&amp;$BC$14,データシート1!$A:$BT,MATCH($BC$12&amp;"_"&amp;BP$20,データシート1!$A$1:$BT$1,0),0)</f>
        <v>9.5963036946347516E-2</v>
      </c>
      <c r="BQ38" s="34">
        <f>VLOOKUP($AX38&amp;"_"&amp;$BC$14,データシート1!$A:$BT,MATCH($BC$12&amp;"_"&amp;BQ$20,データシート1!$A$1:$BT$1,0),0)</f>
        <v>12.167740438493039</v>
      </c>
      <c r="BR38" s="35">
        <f t="shared" si="3"/>
        <v>669.31593042229645</v>
      </c>
      <c r="BT38" s="121" t="str">
        <f t="shared" si="4"/>
        <v>霧島市</v>
      </c>
      <c r="BU38" s="33">
        <f t="shared" si="25"/>
        <v>669.31593042229645</v>
      </c>
      <c r="BV38" s="59">
        <f t="shared" si="16"/>
        <v>0.26179998023742179</v>
      </c>
      <c r="BW38" s="59">
        <f t="shared" si="5"/>
        <v>0.21135693580793413</v>
      </c>
      <c r="BX38" s="59">
        <f t="shared" si="5"/>
        <v>1.245733576409639E-2</v>
      </c>
      <c r="BY38" s="59">
        <f t="shared" si="5"/>
        <v>3.7985708665391256E-2</v>
      </c>
      <c r="BZ38" s="59">
        <f t="shared" si="5"/>
        <v>0.19959071878611614</v>
      </c>
      <c r="CA38" s="59">
        <f t="shared" si="5"/>
        <v>0.17024293649109429</v>
      </c>
      <c r="CB38" s="59">
        <f t="shared" si="5"/>
        <v>0.35018699673773912</v>
      </c>
      <c r="CC38" s="59">
        <f t="shared" si="5"/>
        <v>0.33915455037077497</v>
      </c>
      <c r="CD38" s="59">
        <f t="shared" si="5"/>
        <v>0.17774545295890362</v>
      </c>
      <c r="CE38" s="59">
        <f t="shared" si="5"/>
        <v>0.16140909741187137</v>
      </c>
      <c r="CF38" s="59">
        <f t="shared" si="5"/>
        <v>1.0889071568032056E-2</v>
      </c>
      <c r="CG38" s="59">
        <f t="shared" si="5"/>
        <v>1.4337479893209898E-4</v>
      </c>
      <c r="CH38" s="59">
        <f t="shared" si="5"/>
        <v>1.8179367747628475E-2</v>
      </c>
      <c r="CI38" s="122">
        <f t="shared" si="6"/>
        <v>1</v>
      </c>
      <c r="CK38" s="123" t="str">
        <f t="shared" si="7"/>
        <v>霧島市</v>
      </c>
      <c r="CL38" s="124">
        <f t="shared" si="17"/>
        <v>175.2268973571488</v>
      </c>
      <c r="CM38" s="65">
        <f t="shared" si="18"/>
        <v>0.75815415329317937</v>
      </c>
      <c r="CN38" s="66">
        <f t="shared" si="19"/>
        <v>141.46456414149301</v>
      </c>
      <c r="CO38" s="65">
        <f t="shared" si="20"/>
        <v>0.93909736905649577</v>
      </c>
      <c r="CP38" s="66">
        <f t="shared" si="8"/>
        <v>8.3378932775291243</v>
      </c>
      <c r="CQ38" s="65">
        <f t="shared" si="21"/>
        <v>0</v>
      </c>
      <c r="CR38" s="66">
        <f t="shared" si="9"/>
        <v>25.424439938126639</v>
      </c>
      <c r="CS38" s="65">
        <f t="shared" si="22"/>
        <v>0</v>
      </c>
      <c r="CT38" s="66">
        <f t="shared" si="10"/>
        <v>133.58924764798425</v>
      </c>
      <c r="CU38" s="67">
        <f t="shared" si="23"/>
        <v>0.20920096858125914</v>
      </c>
      <c r="CV38" s="16"/>
      <c r="CW38" s="959">
        <f t="shared" si="24"/>
        <v>132.84899999999999</v>
      </c>
      <c r="CX38" s="962">
        <f>VLOOKUP($AX38&amp;"_"&amp;$CW$14,データシート1!$A:$BT,MATCH($CW$12&amp;"_"&amp;CX$20,データシート1!$A$1:$BT$1,0),0)</f>
        <v>132.84899999999999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27.946999999999999</v>
      </c>
      <c r="DB38" s="962">
        <f>VLOOKUP($AX38&amp;"_"&amp;$CW$14,データシート1!$A:$BT,MATCH($CW$12&amp;"_"&amp;DB$20,データシート1!$A$1:$BT$1,0),0)</f>
        <v>0</v>
      </c>
      <c r="DC38" s="962">
        <f>VLOOKUP($AX38&amp;"_"&amp;$CW$14,データシート1!$A:$BT,MATCH($CW$12&amp;"_"&amp;DC$20,データシート1!$A$1:$BT$1,0),0)</f>
        <v>0</v>
      </c>
      <c r="DD38" s="961">
        <f t="shared" si="11"/>
        <v>160.79599999999999</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7</v>
      </c>
      <c r="DM38" s="16"/>
      <c r="DN38" s="126">
        <f t="shared" si="26"/>
        <v>0.83</v>
      </c>
      <c r="DO38" s="127">
        <f t="shared" si="27"/>
        <v>0</v>
      </c>
      <c r="DP38" s="127">
        <f t="shared" si="29"/>
        <v>0</v>
      </c>
      <c r="DQ38" s="127">
        <f t="shared" si="30"/>
        <v>0.17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04215</v>
      </c>
      <c r="AY39" s="18" t="str">
        <f>IF(IFERROR(比較地域マスタ!$Z24,"")=0,"",IFERROR(比較地域マスタ!$Z24,""))</f>
        <v>大崎市</v>
      </c>
      <c r="BB39" s="110" t="str">
        <f t="shared" si="0"/>
        <v>04215</v>
      </c>
      <c r="BC39" s="1031" t="str">
        <f t="shared" si="0"/>
        <v>大崎市</v>
      </c>
      <c r="BD39" s="34">
        <f t="shared" si="14"/>
        <v>1124.8965041534807</v>
      </c>
      <c r="BE39" s="34">
        <f t="shared" si="15"/>
        <v>549.49780234146886</v>
      </c>
      <c r="BF39" s="34">
        <f>VLOOKUP($AX39&amp;"_"&amp;$BC$14,データシート1!$A:$BT,MATCH($BC$12&amp;"_"&amp;BF$20,データシート1!$A$1:$BT$1,0),0)</f>
        <v>501.7039891532205</v>
      </c>
      <c r="BG39" s="34">
        <f>VLOOKUP($AX39&amp;"_"&amp;$BC$14,データシート1!$A:$BT,MATCH($BC$12&amp;"_"&amp;BG$20,データシート1!$A$1:$BT$1,0),0)</f>
        <v>11.213224265002724</v>
      </c>
      <c r="BH39" s="34">
        <f>VLOOKUP($AX39&amp;"_"&amp;$BC$14,データシート1!$A:$BT,MATCH($BC$12&amp;"_"&amp;BH$20,データシート1!$A$1:$BT$1,0),0)</f>
        <v>36.580588923245593</v>
      </c>
      <c r="BI39" s="34">
        <f>VLOOKUP($AX39&amp;"_"&amp;$BC$14,データシート1!$A:$BT,MATCH($BC$12&amp;"_"&amp;BI$20,データシート1!$A$1:$BT$1,0),0)</f>
        <v>165.86053554010672</v>
      </c>
      <c r="BJ39" s="34">
        <f>VLOOKUP($AX39&amp;"_"&amp;$BC$14,データシート1!$A:$BT,MATCH($BC$12&amp;"_"&amp;BJ$20,データシート1!$A$1:$BT$1,0),0)</f>
        <v>151.19625962048428</v>
      </c>
      <c r="BK39" s="34">
        <f t="shared" si="1"/>
        <v>240.06858193501787</v>
      </c>
      <c r="BL39" s="34">
        <f t="shared" si="2"/>
        <v>232.66299478115667</v>
      </c>
      <c r="BM39" s="34">
        <f>VLOOKUP($AX39&amp;"_"&amp;$BC$14,データシート1!$A:$BT,MATCH($BC$12&amp;"_"&amp;BM$20,データシート1!$A$1:$BT$1,0),0)</f>
        <v>118.13335392583106</v>
      </c>
      <c r="BN39" s="34">
        <f>VLOOKUP($AX39&amp;"_"&amp;$BC$14,データシート1!$A:$BT,MATCH($BC$12&amp;"_"&amp;BN$20,データシート1!$A$1:$BT$1,0),0)</f>
        <v>114.52964085532562</v>
      </c>
      <c r="BO39" s="34">
        <f>VLOOKUP($AX39&amp;"_"&amp;$BC$14,データシート1!$A:$BT,MATCH($BC$12&amp;"_"&amp;BO$20,データシート1!$A$1:$BT$1,0),0)</f>
        <v>7.4055871538611999</v>
      </c>
      <c r="BP39" s="34">
        <f>VLOOKUP($AX39&amp;"_"&amp;$BC$14,データシート1!$A:$BT,MATCH($BC$12&amp;"_"&amp;BP$20,データシート1!$A$1:$BT$1,0),0)</f>
        <v>0</v>
      </c>
      <c r="BQ39" s="34">
        <f>VLOOKUP($AX39&amp;"_"&amp;$BC$14,データシート1!$A:$BT,MATCH($BC$12&amp;"_"&amp;BQ$20,データシート1!$A$1:$BT$1,0),0)</f>
        <v>18.273324716402861</v>
      </c>
      <c r="BR39" s="35">
        <f t="shared" si="3"/>
        <v>1124.8965041534807</v>
      </c>
      <c r="BT39" s="121" t="str">
        <f t="shared" si="4"/>
        <v>大崎市</v>
      </c>
      <c r="BU39" s="33">
        <f t="shared" si="25"/>
        <v>1124.8965041534807</v>
      </c>
      <c r="BV39" s="59">
        <f t="shared" si="16"/>
        <v>0.48848743001026829</v>
      </c>
      <c r="BW39" s="59">
        <f t="shared" si="5"/>
        <v>0.44600013183503334</v>
      </c>
      <c r="BX39" s="59">
        <f t="shared" si="5"/>
        <v>9.9682274979074822E-3</v>
      </c>
      <c r="BY39" s="59">
        <f t="shared" si="5"/>
        <v>3.2519070677327434E-2</v>
      </c>
      <c r="BZ39" s="59">
        <f t="shared" si="5"/>
        <v>0.14744515155633975</v>
      </c>
      <c r="CA39" s="59">
        <f t="shared" si="5"/>
        <v>0.13440904035368492</v>
      </c>
      <c r="CB39" s="59">
        <f t="shared" si="5"/>
        <v>0.21341392834683656</v>
      </c>
      <c r="CC39" s="59">
        <f t="shared" si="5"/>
        <v>0.20683057856619685</v>
      </c>
      <c r="CD39" s="59">
        <f t="shared" si="5"/>
        <v>0.10501708689612299</v>
      </c>
      <c r="CE39" s="59">
        <f t="shared" si="5"/>
        <v>0.10181349167007388</v>
      </c>
      <c r="CF39" s="59">
        <f t="shared" si="5"/>
        <v>6.5833497806397157E-3</v>
      </c>
      <c r="CG39" s="59">
        <f t="shared" si="5"/>
        <v>0</v>
      </c>
      <c r="CH39" s="59">
        <f t="shared" si="5"/>
        <v>1.6244449732870404E-2</v>
      </c>
      <c r="CI39" s="122">
        <f t="shared" si="6"/>
        <v>1</v>
      </c>
      <c r="CK39" s="123" t="str">
        <f t="shared" si="7"/>
        <v>大崎市</v>
      </c>
      <c r="CL39" s="124">
        <f t="shared" si="17"/>
        <v>549.49780234146886</v>
      </c>
      <c r="CM39" s="65">
        <f t="shared" si="18"/>
        <v>0.26988460985298501</v>
      </c>
      <c r="CN39" s="66">
        <f t="shared" si="19"/>
        <v>501.7039891532205</v>
      </c>
      <c r="CO39" s="65">
        <f t="shared" si="20"/>
        <v>0.28539338553330074</v>
      </c>
      <c r="CP39" s="66">
        <f t="shared" si="8"/>
        <v>11.213224265002724</v>
      </c>
      <c r="CQ39" s="65">
        <f t="shared" si="21"/>
        <v>0</v>
      </c>
      <c r="CR39" s="66">
        <f t="shared" si="9"/>
        <v>36.580588923245593</v>
      </c>
      <c r="CS39" s="65">
        <f t="shared" si="22"/>
        <v>0.13991026800412454</v>
      </c>
      <c r="CT39" s="66">
        <f t="shared" si="10"/>
        <v>165.86053554010672</v>
      </c>
      <c r="CU39" s="67">
        <f t="shared" si="23"/>
        <v>0.14509780715244708</v>
      </c>
      <c r="CV39" s="16"/>
      <c r="CW39" s="959">
        <f t="shared" si="24"/>
        <v>148.30099999999999</v>
      </c>
      <c r="CX39" s="962">
        <f>VLOOKUP($AX39&amp;"_"&amp;$CW$14,データシート1!$A:$BT,MATCH($CW$12&amp;"_"&amp;CX$20,データシート1!$A$1:$BT$1,0),0)</f>
        <v>143.18299999999999</v>
      </c>
      <c r="CY39" s="962">
        <f>VLOOKUP($AX39&amp;"_"&amp;$CW$14,データシート1!$A:$BT,MATCH($CW$12&amp;"_"&amp;CY$20,データシート1!$A$1:$BT$1,0),0)</f>
        <v>0</v>
      </c>
      <c r="CZ39" s="962">
        <f>VLOOKUP($AX39&amp;"_"&amp;$CW$14,データシート1!$A:$BT,MATCH($CW$12&amp;"_"&amp;CZ$20,データシート1!$A$1:$BT$1,0),0)</f>
        <v>5.1180000000000003</v>
      </c>
      <c r="DA39" s="962">
        <f>VLOOKUP($AX39&amp;"_"&amp;$CW$14,データシート1!$A:$BT,MATCH($CW$12&amp;"_"&amp;DA$20,データシート1!$A$1:$BT$1,0),0)</f>
        <v>24.065999999999999</v>
      </c>
      <c r="DB39" s="962">
        <f>VLOOKUP($AX39&amp;"_"&amp;$CW$14,データシート1!$A:$BT,MATCH($CW$12&amp;"_"&amp;DB$20,データシート1!$A$1:$BT$1,0),0)</f>
        <v>0</v>
      </c>
      <c r="DC39" s="962">
        <f>VLOOKUP($AX39&amp;"_"&amp;$CW$14,データシート1!$A:$BT,MATCH($CW$12&amp;"_"&amp;DC$20,データシート1!$A$1:$BT$1,0),0)</f>
        <v>0</v>
      </c>
      <c r="DD39" s="961">
        <f t="shared" si="11"/>
        <v>172.36699999999999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0.83</v>
      </c>
      <c r="DO39" s="127">
        <f t="shared" si="27"/>
        <v>0</v>
      </c>
      <c r="DP39" s="127">
        <f t="shared" si="29"/>
        <v>0.03</v>
      </c>
      <c r="DQ39" s="127">
        <f t="shared" si="30"/>
        <v>0.14000000000000001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43202</v>
      </c>
      <c r="AY40" s="18" t="str">
        <f>IF(IFERROR(比較地域マスタ!$Z25,"")=0,"",IFERROR(比較地域マスタ!$Z25,""))</f>
        <v>八代市</v>
      </c>
      <c r="BB40" s="110" t="str">
        <f t="shared" si="0"/>
        <v>43202</v>
      </c>
      <c r="BC40" s="1031" t="str">
        <f t="shared" si="0"/>
        <v>八代市</v>
      </c>
      <c r="BD40" s="34">
        <f t="shared" si="14"/>
        <v>686.1122802847683</v>
      </c>
      <c r="BE40" s="34">
        <f t="shared" si="15"/>
        <v>218.09575344764917</v>
      </c>
      <c r="BF40" s="34">
        <f>VLOOKUP($AX40&amp;"_"&amp;$BC$14,データシート1!$A:$BT,MATCH($BC$12&amp;"_"&amp;BF$20,データシート1!$A$1:$BT$1,0),0)</f>
        <v>185.37448131796444</v>
      </c>
      <c r="BG40" s="34">
        <f>VLOOKUP($AX40&amp;"_"&amp;$BC$14,データシート1!$A:$BT,MATCH($BC$12&amp;"_"&amp;BG$20,データシート1!$A$1:$BT$1,0),0)</f>
        <v>7.8492395074494059</v>
      </c>
      <c r="BH40" s="34">
        <f>VLOOKUP($AX40&amp;"_"&amp;$BC$14,データシート1!$A:$BT,MATCH($BC$12&amp;"_"&amp;BH$20,データシート1!$A$1:$BT$1,0),0)</f>
        <v>24.872032622235334</v>
      </c>
      <c r="BI40" s="34">
        <f>VLOOKUP($AX40&amp;"_"&amp;$BC$14,データシート1!$A:$BT,MATCH($BC$12&amp;"_"&amp;BI$20,データシート1!$A$1:$BT$1,0),0)</f>
        <v>122.56334660956304</v>
      </c>
      <c r="BJ40" s="34">
        <f>VLOOKUP($AX40&amp;"_"&amp;$BC$14,データシート1!$A:$BT,MATCH($BC$12&amp;"_"&amp;BJ$20,データシート1!$A$1:$BT$1,0),0)</f>
        <v>103.93379476174019</v>
      </c>
      <c r="BK40" s="34">
        <f t="shared" si="1"/>
        <v>225.75325962079918</v>
      </c>
      <c r="BL40" s="34">
        <f t="shared" si="2"/>
        <v>209.95968977978504</v>
      </c>
      <c r="BM40" s="34">
        <f>VLOOKUP($AX40&amp;"_"&amp;$BC$14,データシート1!$A:$BT,MATCH($BC$12&amp;"_"&amp;BM$20,データシート1!$A$1:$BT$1,0),0)</f>
        <v>101.91206973723038</v>
      </c>
      <c r="BN40" s="34">
        <f>VLOOKUP($AX40&amp;"_"&amp;$BC$14,データシート1!$A:$BT,MATCH($BC$12&amp;"_"&amp;BN$20,データシート1!$A$1:$BT$1,0),0)</f>
        <v>108.04762004255464</v>
      </c>
      <c r="BO40" s="34">
        <f>VLOOKUP($AX40&amp;"_"&amp;$BC$14,データシート1!$A:$BT,MATCH($BC$12&amp;"_"&amp;BO$20,データシート1!$A$1:$BT$1,0),0)</f>
        <v>7.2389503493489098</v>
      </c>
      <c r="BP40" s="34">
        <f>VLOOKUP($AX40&amp;"_"&amp;$BC$14,データシート1!$A:$BT,MATCH($BC$12&amp;"_"&amp;BP$20,データシート1!$A$1:$BT$1,0),0)</f>
        <v>8.5546194916652532</v>
      </c>
      <c r="BQ40" s="34">
        <f>VLOOKUP($AX40&amp;"_"&amp;$BC$14,データシート1!$A:$BT,MATCH($BC$12&amp;"_"&amp;BQ$20,データシート1!$A$1:$BT$1,0),0)</f>
        <v>15.766125845016701</v>
      </c>
      <c r="BR40" s="35">
        <f t="shared" si="3"/>
        <v>686.1122802847683</v>
      </c>
      <c r="BT40" s="121" t="str">
        <f t="shared" si="4"/>
        <v>八代市</v>
      </c>
      <c r="BU40" s="33">
        <f t="shared" si="25"/>
        <v>686.1122802847683</v>
      </c>
      <c r="BV40" s="59">
        <f t="shared" si="16"/>
        <v>0.31787181153080274</v>
      </c>
      <c r="BW40" s="59">
        <f t="shared" si="5"/>
        <v>0.27018096985674922</v>
      </c>
      <c r="BX40" s="59">
        <f t="shared" si="5"/>
        <v>1.1440167641645488E-2</v>
      </c>
      <c r="BY40" s="59">
        <f t="shared" si="5"/>
        <v>3.6250674032408066E-2</v>
      </c>
      <c r="BZ40" s="59">
        <f t="shared" si="5"/>
        <v>0.17863453275999314</v>
      </c>
      <c r="CA40" s="59">
        <f t="shared" si="5"/>
        <v>0.15148219576918645</v>
      </c>
      <c r="CB40" s="59">
        <f t="shared" si="5"/>
        <v>0.32903253025452506</v>
      </c>
      <c r="CC40" s="59">
        <f t="shared" si="5"/>
        <v>0.30601360129080046</v>
      </c>
      <c r="CD40" s="59">
        <f t="shared" si="5"/>
        <v>0.14853555703001287</v>
      </c>
      <c r="CE40" s="59">
        <f t="shared" si="5"/>
        <v>0.1574780442607876</v>
      </c>
      <c r="CF40" s="59">
        <f t="shared" si="5"/>
        <v>1.0550678886470901E-2</v>
      </c>
      <c r="CG40" s="59">
        <f t="shared" si="5"/>
        <v>1.2468250077253669E-2</v>
      </c>
      <c r="CH40" s="59">
        <f t="shared" si="5"/>
        <v>2.2978929685492627E-2</v>
      </c>
      <c r="CI40" s="122">
        <f t="shared" si="6"/>
        <v>1</v>
      </c>
      <c r="CK40" s="123" t="str">
        <f t="shared" si="7"/>
        <v>八代市</v>
      </c>
      <c r="CL40" s="124">
        <f t="shared" si="17"/>
        <v>218.09575344764917</v>
      </c>
      <c r="CM40" s="65">
        <f t="shared" si="18"/>
        <v>1</v>
      </c>
      <c r="CN40" s="66">
        <f t="shared" si="19"/>
        <v>185.37448131796444</v>
      </c>
      <c r="CO40" s="65">
        <f t="shared" si="20"/>
        <v>1</v>
      </c>
      <c r="CP40" s="66">
        <f t="shared" si="8"/>
        <v>7.8492395074494059</v>
      </c>
      <c r="CQ40" s="65">
        <f t="shared" si="21"/>
        <v>0</v>
      </c>
      <c r="CR40" s="66">
        <f t="shared" si="9"/>
        <v>24.872032622235334</v>
      </c>
      <c r="CS40" s="65">
        <f t="shared" si="22"/>
        <v>0</v>
      </c>
      <c r="CT40" s="66">
        <f t="shared" si="10"/>
        <v>122.56334660956304</v>
      </c>
      <c r="CU40" s="67">
        <f t="shared" si="23"/>
        <v>0.20967116769308997</v>
      </c>
      <c r="CV40" s="16"/>
      <c r="CW40" s="959">
        <f t="shared" si="24"/>
        <v>861.57600000000002</v>
      </c>
      <c r="CX40" s="962">
        <f>VLOOKUP($AX40&amp;"_"&amp;$CW$14,データシート1!$A:$BT,MATCH($CW$12&amp;"_"&amp;CX$20,データシート1!$A$1:$BT$1,0),0)</f>
        <v>861.57600000000002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25.698</v>
      </c>
      <c r="DB40" s="962">
        <f>VLOOKUP($AX40&amp;"_"&amp;$CW$14,データシート1!$A:$BT,MATCH($CW$12&amp;"_"&amp;DB$20,データシート1!$A$1:$BT$1,0),0)</f>
        <v>0</v>
      </c>
      <c r="DC40" s="962">
        <f>VLOOKUP($AX40&amp;"_"&amp;$CW$14,データシート1!$A:$BT,MATCH($CW$12&amp;"_"&amp;DC$20,データシート1!$A$1:$BT$1,0),0)</f>
        <v>0</v>
      </c>
      <c r="DD40" s="961">
        <f t="shared" si="11"/>
        <v>887.274</v>
      </c>
      <c r="DE40" s="16"/>
      <c r="DF40" s="125">
        <f>VLOOKUP($AX40&amp;"_"&amp;$DF$14,データシート1!$A:$BT,MATCH($DF$12&amp;"_"&amp;DF$20,データシート1!$A$1:$BT$1,0),0)</f>
        <v>13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18</v>
      </c>
      <c r="DM40" s="16"/>
      <c r="DN40" s="126">
        <f t="shared" si="26"/>
        <v>0.97</v>
      </c>
      <c r="DO40" s="127">
        <f t="shared" si="27"/>
        <v>0</v>
      </c>
      <c r="DP40" s="127">
        <f t="shared" si="29"/>
        <v>0</v>
      </c>
      <c r="DQ40" s="127">
        <f t="shared" si="30"/>
        <v>0.03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24203</v>
      </c>
      <c r="AY41" s="18" t="str">
        <f>IF(IFERROR(比較地域マスタ!$Z26,"")=0,"",IFERROR(比較地域マスタ!$Z26,""))</f>
        <v>伊勢市</v>
      </c>
      <c r="BB41" s="110" t="str">
        <f t="shared" si="0"/>
        <v>24203</v>
      </c>
      <c r="BC41" s="1031" t="str">
        <f t="shared" si="0"/>
        <v>伊勢市</v>
      </c>
      <c r="BD41" s="34">
        <f t="shared" si="14"/>
        <v>865.50865127063742</v>
      </c>
      <c r="BE41" s="34">
        <f t="shared" si="15"/>
        <v>303.18325703990803</v>
      </c>
      <c r="BF41" s="34">
        <f>VLOOKUP($AX41&amp;"_"&amp;$BC$14,データシート1!$A:$BT,MATCH($BC$12&amp;"_"&amp;BF$20,データシート1!$A$1:$BT$1,0),0)</f>
        <v>286.67791127667124</v>
      </c>
      <c r="BG41" s="34">
        <f>VLOOKUP($AX41&amp;"_"&amp;$BC$14,データシート1!$A:$BT,MATCH($BC$12&amp;"_"&amp;BG$20,データシート1!$A$1:$BT$1,0),0)</f>
        <v>8.6395991214666878</v>
      </c>
      <c r="BH41" s="34">
        <f>VLOOKUP($AX41&amp;"_"&amp;$BC$14,データシート1!$A:$BT,MATCH($BC$12&amp;"_"&amp;BH$20,データシート1!$A$1:$BT$1,0),0)</f>
        <v>7.8657466417700892</v>
      </c>
      <c r="BI41" s="34">
        <f>VLOOKUP($AX41&amp;"_"&amp;$BC$14,データシート1!$A:$BT,MATCH($BC$12&amp;"_"&amp;BI$20,データシート1!$A$1:$BT$1,0),0)</f>
        <v>183.53016658668778</v>
      </c>
      <c r="BJ41" s="34">
        <f>VLOOKUP($AX41&amp;"_"&amp;$BC$14,データシート1!$A:$BT,MATCH($BC$12&amp;"_"&amp;BJ$20,データシート1!$A$1:$BT$1,0),0)</f>
        <v>165.01086043201181</v>
      </c>
      <c r="BK41" s="34">
        <f t="shared" si="1"/>
        <v>200.05543741739518</v>
      </c>
      <c r="BL41" s="34">
        <f t="shared" si="2"/>
        <v>192.313822254417</v>
      </c>
      <c r="BM41" s="34">
        <f>VLOOKUP($AX41&amp;"_"&amp;$BC$14,データシート1!$A:$BT,MATCH($BC$12&amp;"_"&amp;BM$20,データシート1!$A$1:$BT$1,0),0)</f>
        <v>112.03898959389259</v>
      </c>
      <c r="BN41" s="34">
        <f>VLOOKUP($AX41&amp;"_"&amp;$BC$14,データシート1!$A:$BT,MATCH($BC$12&amp;"_"&amp;BN$20,データシート1!$A$1:$BT$1,0),0)</f>
        <v>80.27483266052441</v>
      </c>
      <c r="BO41" s="34">
        <f>VLOOKUP($AX41&amp;"_"&amp;$BC$14,データシート1!$A:$BT,MATCH($BC$12&amp;"_"&amp;BO$20,データシート1!$A$1:$BT$1,0),0)</f>
        <v>7.1926493731827499</v>
      </c>
      <c r="BP41" s="34">
        <f>VLOOKUP($AX41&amp;"_"&amp;$BC$14,データシート1!$A:$BT,MATCH($BC$12&amp;"_"&amp;BP$20,データシート1!$A$1:$BT$1,0),0)</f>
        <v>0.54896578979542088</v>
      </c>
      <c r="BQ41" s="34">
        <f>VLOOKUP($AX41&amp;"_"&amp;$BC$14,データシート1!$A:$BT,MATCH($BC$12&amp;"_"&amp;BQ$20,データシート1!$A$1:$BT$1,0),0)</f>
        <v>13.728929794634571</v>
      </c>
      <c r="BR41" s="35">
        <f t="shared" si="3"/>
        <v>865.50865127063742</v>
      </c>
      <c r="BT41" s="121" t="str">
        <f t="shared" si="4"/>
        <v>伊勢市</v>
      </c>
      <c r="BU41" s="33">
        <f t="shared" si="25"/>
        <v>865.50865127063742</v>
      </c>
      <c r="BV41" s="59">
        <f t="shared" si="16"/>
        <v>0.35029488913231571</v>
      </c>
      <c r="BW41" s="59">
        <f t="shared" si="5"/>
        <v>0.33122477846501552</v>
      </c>
      <c r="BX41" s="59">
        <f t="shared" si="5"/>
        <v>9.982106023761924E-3</v>
      </c>
      <c r="BY41" s="59">
        <f t="shared" si="5"/>
        <v>9.0880046435382594E-3</v>
      </c>
      <c r="BZ41" s="59">
        <f t="shared" si="5"/>
        <v>0.21204891056519251</v>
      </c>
      <c r="CA41" s="59">
        <f t="shared" si="5"/>
        <v>0.19065189029568033</v>
      </c>
      <c r="CB41" s="59">
        <f t="shared" si="5"/>
        <v>0.2311420424552631</v>
      </c>
      <c r="CC41" s="59">
        <f t="shared" si="5"/>
        <v>0.22219745807518457</v>
      </c>
      <c r="CD41" s="59">
        <f t="shared" si="5"/>
        <v>0.12944872293235915</v>
      </c>
      <c r="CE41" s="59">
        <f t="shared" si="5"/>
        <v>9.2748735142825431E-2</v>
      </c>
      <c r="CF41" s="59">
        <f t="shared" si="5"/>
        <v>8.3103148219527932E-3</v>
      </c>
      <c r="CG41" s="59">
        <f t="shared" si="5"/>
        <v>6.3426955812572665E-4</v>
      </c>
      <c r="CH41" s="59">
        <f t="shared" si="5"/>
        <v>1.5862267551548306E-2</v>
      </c>
      <c r="CI41" s="122">
        <f t="shared" si="6"/>
        <v>1</v>
      </c>
      <c r="CK41" s="123" t="str">
        <f t="shared" si="7"/>
        <v>伊勢市</v>
      </c>
      <c r="CL41" s="124">
        <f t="shared" si="17"/>
        <v>303.18325703990803</v>
      </c>
      <c r="CM41" s="65">
        <f t="shared" si="18"/>
        <v>0.35581780159383936</v>
      </c>
      <c r="CN41" s="66">
        <f t="shared" si="19"/>
        <v>286.67791127667124</v>
      </c>
      <c r="CO41" s="65">
        <f t="shared" si="20"/>
        <v>0.37630384398848066</v>
      </c>
      <c r="CP41" s="66">
        <f t="shared" si="8"/>
        <v>8.6395991214666878</v>
      </c>
      <c r="CQ41" s="65">
        <f t="shared" si="21"/>
        <v>0</v>
      </c>
      <c r="CR41" s="66">
        <f t="shared" si="9"/>
        <v>7.8657466417700892</v>
      </c>
      <c r="CS41" s="65">
        <f t="shared" si="22"/>
        <v>0</v>
      </c>
      <c r="CT41" s="66">
        <f t="shared" si="10"/>
        <v>183.53016658668778</v>
      </c>
      <c r="CU41" s="67">
        <f t="shared" si="23"/>
        <v>0.21363790339873204</v>
      </c>
      <c r="CV41" s="16"/>
      <c r="CW41" s="959">
        <f t="shared" si="24"/>
        <v>107.878</v>
      </c>
      <c r="CX41" s="962">
        <f>VLOOKUP($AX41&amp;"_"&amp;$CW$14,データシート1!$A:$BT,MATCH($CW$12&amp;"_"&amp;CX$20,データシート1!$A$1:$BT$1,0),0)</f>
        <v>107.878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39.209000000000003</v>
      </c>
      <c r="DB41" s="962">
        <f>VLOOKUP($AX41&amp;"_"&amp;$CW$14,データシート1!$A:$BT,MATCH($CW$12&amp;"_"&amp;DB$20,データシート1!$A$1:$BT$1,0),0)</f>
        <v>0</v>
      </c>
      <c r="DC41" s="962">
        <f>VLOOKUP($AX41&amp;"_"&amp;$CW$14,データシート1!$A:$BT,MATCH($CW$12&amp;"_"&amp;DC$20,データシート1!$A$1:$BT$1,0),0)</f>
        <v>0</v>
      </c>
      <c r="DD41" s="961">
        <f t="shared" si="11"/>
        <v>147.08699999999999</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5</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0.73</v>
      </c>
      <c r="DO41" s="127">
        <f t="shared" si="27"/>
        <v>0</v>
      </c>
      <c r="DP41" s="127">
        <f t="shared" si="29"/>
        <v>0</v>
      </c>
      <c r="DQ41" s="127">
        <f t="shared" si="30"/>
        <v>0.27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29205</v>
      </c>
      <c r="AY42" s="18" t="str">
        <f>IF(IFERROR(比較地域マスタ!$Z27,"")=0,"",IFERROR(比較地域マスタ!$Z27,""))</f>
        <v>橿原市</v>
      </c>
      <c r="BB42" s="110" t="str">
        <f t="shared" si="0"/>
        <v>29205</v>
      </c>
      <c r="BC42" s="1031" t="str">
        <f t="shared" si="0"/>
        <v>橿原市</v>
      </c>
      <c r="BD42" s="34">
        <f t="shared" si="14"/>
        <v>476.67940306925863</v>
      </c>
      <c r="BE42" s="34">
        <f t="shared" si="15"/>
        <v>65.651782339013778</v>
      </c>
      <c r="BF42" s="34">
        <f>VLOOKUP($AX42&amp;"_"&amp;$BC$14,データシート1!$A:$BT,MATCH($BC$12&amp;"_"&amp;BF$20,データシート1!$A$1:$BT$1,0),0)</f>
        <v>58.774796337901208</v>
      </c>
      <c r="BG42" s="34">
        <f>VLOOKUP($AX42&amp;"_"&amp;$BC$14,データシート1!$A:$BT,MATCH($BC$12&amp;"_"&amp;BG$20,データシート1!$A$1:$BT$1,0),0)</f>
        <v>4.0816391929596305</v>
      </c>
      <c r="BH42" s="34">
        <f>VLOOKUP($AX42&amp;"_"&amp;$BC$14,データシート1!$A:$BT,MATCH($BC$12&amp;"_"&amp;BH$20,データシート1!$A$1:$BT$1,0),0)</f>
        <v>2.7953468081529493</v>
      </c>
      <c r="BI42" s="34">
        <f>VLOOKUP($AX42&amp;"_"&amp;$BC$14,データシート1!$A:$BT,MATCH($BC$12&amp;"_"&amp;BI$20,データシート1!$A$1:$BT$1,0),0)</f>
        <v>116.73014332949489</v>
      </c>
      <c r="BJ42" s="34">
        <f>VLOOKUP($AX42&amp;"_"&amp;$BC$14,データシート1!$A:$BT,MATCH($BC$12&amp;"_"&amp;BJ$20,データシート1!$A$1:$BT$1,0),0)</f>
        <v>129.1695316662063</v>
      </c>
      <c r="BK42" s="34">
        <f t="shared" si="1"/>
        <v>144.46080010150368</v>
      </c>
      <c r="BL42" s="34">
        <f t="shared" si="2"/>
        <v>137.42708043465674</v>
      </c>
      <c r="BM42" s="34">
        <f>VLOOKUP($AX42&amp;"_"&amp;$BC$14,データシート1!$A:$BT,MATCH($BC$12&amp;"_"&amp;BM$20,データシート1!$A$1:$BT$1,0),0)</f>
        <v>85.273530898784671</v>
      </c>
      <c r="BN42" s="34">
        <f>VLOOKUP($AX42&amp;"_"&amp;$BC$14,データシート1!$A:$BT,MATCH($BC$12&amp;"_"&amp;BN$20,データシート1!$A$1:$BT$1,0),0)</f>
        <v>52.153549535872067</v>
      </c>
      <c r="BO42" s="34">
        <f>VLOOKUP($AX42&amp;"_"&amp;$BC$14,データシート1!$A:$BT,MATCH($BC$12&amp;"_"&amp;BO$20,データシート1!$A$1:$BT$1,0),0)</f>
        <v>7.0337196668469302</v>
      </c>
      <c r="BP42" s="34">
        <f>VLOOKUP($AX42&amp;"_"&amp;$BC$14,データシート1!$A:$BT,MATCH($BC$12&amp;"_"&amp;BP$20,データシート1!$A$1:$BT$1,0),0)</f>
        <v>0</v>
      </c>
      <c r="BQ42" s="34">
        <f>VLOOKUP($AX42&amp;"_"&amp;$BC$14,データシート1!$A:$BT,MATCH($BC$12&amp;"_"&amp;BQ$20,データシート1!$A$1:$BT$1,0),0)</f>
        <v>20.667145633040001</v>
      </c>
      <c r="BR42" s="35">
        <f t="shared" si="3"/>
        <v>476.67940306925863</v>
      </c>
      <c r="BT42" s="121" t="str">
        <f t="shared" si="4"/>
        <v>橿原市</v>
      </c>
      <c r="BU42" s="33">
        <f t="shared" si="25"/>
        <v>476.67940306925863</v>
      </c>
      <c r="BV42" s="59">
        <f t="shared" si="16"/>
        <v>0.13772733186349773</v>
      </c>
      <c r="BW42" s="59">
        <f t="shared" si="5"/>
        <v>0.12330047398620575</v>
      </c>
      <c r="BX42" s="59">
        <f t="shared" si="5"/>
        <v>8.5626506341130778E-3</v>
      </c>
      <c r="BY42" s="59">
        <f t="shared" si="5"/>
        <v>5.8642072431789177E-3</v>
      </c>
      <c r="BZ42" s="59">
        <f t="shared" si="5"/>
        <v>0.24488186940297629</v>
      </c>
      <c r="CA42" s="59">
        <f t="shared" ref="CA42:CH68" si="32">BJ42/$BR42</f>
        <v>0.27097779101531422</v>
      </c>
      <c r="CB42" s="59">
        <f t="shared" si="32"/>
        <v>0.30305651801052208</v>
      </c>
      <c r="CC42" s="59">
        <f t="shared" si="32"/>
        <v>0.28830085703260272</v>
      </c>
      <c r="CD42" s="59">
        <f t="shared" si="32"/>
        <v>0.17889073945658807</v>
      </c>
      <c r="CE42" s="59">
        <f t="shared" si="32"/>
        <v>0.10941011757601465</v>
      </c>
      <c r="CF42" s="59">
        <f t="shared" si="32"/>
        <v>1.4755660977919312E-2</v>
      </c>
      <c r="CG42" s="59">
        <f t="shared" si="32"/>
        <v>0</v>
      </c>
      <c r="CH42" s="59">
        <f t="shared" si="32"/>
        <v>4.3356489707689738E-2</v>
      </c>
      <c r="CI42" s="122">
        <f t="shared" si="6"/>
        <v>1</v>
      </c>
      <c r="CK42" s="123" t="str">
        <f t="shared" si="7"/>
        <v>橿原市</v>
      </c>
      <c r="CL42" s="124">
        <f t="shared" si="17"/>
        <v>65.651782339013778</v>
      </c>
      <c r="CM42" s="65">
        <f t="shared" si="18"/>
        <v>1</v>
      </c>
      <c r="CN42" s="66">
        <f t="shared" si="19"/>
        <v>58.774796337901208</v>
      </c>
      <c r="CO42" s="65">
        <f t="shared" si="20"/>
        <v>1</v>
      </c>
      <c r="CP42" s="66">
        <f t="shared" si="8"/>
        <v>4.0816391929596305</v>
      </c>
      <c r="CQ42" s="65">
        <f t="shared" si="21"/>
        <v>0</v>
      </c>
      <c r="CR42" s="66">
        <f t="shared" si="9"/>
        <v>2.7953468081529493</v>
      </c>
      <c r="CS42" s="65">
        <f t="shared" si="22"/>
        <v>0</v>
      </c>
      <c r="CT42" s="66">
        <f t="shared" si="10"/>
        <v>116.73014332949489</v>
      </c>
      <c r="CU42" s="67">
        <f t="shared" si="23"/>
        <v>0.19822643355011915</v>
      </c>
      <c r="CV42" s="16"/>
      <c r="CW42" s="959">
        <f t="shared" si="24"/>
        <v>123.63200000000001</v>
      </c>
      <c r="CX42" s="962">
        <f>VLOOKUP($AX42&amp;"_"&amp;$CW$14,データシート1!$A:$BT,MATCH($CW$12&amp;"_"&amp;CX$20,データシート1!$A$1:$BT$1,0),0)</f>
        <v>123.63200000000001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23.139000000000003</v>
      </c>
      <c r="DB42" s="962">
        <f>VLOOKUP($AX42&amp;"_"&amp;$CW$14,データシート1!$A:$BT,MATCH($CW$12&amp;"_"&amp;DB$20,データシート1!$A$1:$BT$1,0),0)</f>
        <v>0</v>
      </c>
      <c r="DC42" s="962">
        <f>VLOOKUP($AX42&amp;"_"&amp;$CW$14,データシート1!$A:$BT,MATCH($CW$12&amp;"_"&amp;DC$20,データシート1!$A$1:$BT$1,0),0)</f>
        <v>0</v>
      </c>
      <c r="DD42" s="961">
        <f t="shared" si="11"/>
        <v>146.77100000000002</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0.84</v>
      </c>
      <c r="DO42" s="127">
        <f t="shared" si="27"/>
        <v>0</v>
      </c>
      <c r="DP42" s="127">
        <f t="shared" si="29"/>
        <v>0</v>
      </c>
      <c r="DQ42" s="127">
        <f t="shared" si="30"/>
        <v>0.16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06203</v>
      </c>
      <c r="AY43" s="18" t="str">
        <f>IF(IFERROR(比較地域マスタ!$Z28,"")=0,"",IFERROR(比較地域マスタ!$Z28,""))</f>
        <v>鶴岡市</v>
      </c>
      <c r="AZ43" s="23"/>
      <c r="BB43" s="110" t="str">
        <f t="shared" si="0"/>
        <v>06203</v>
      </c>
      <c r="BC43" s="1031" t="str">
        <f t="shared" si="0"/>
        <v>鶴岡市</v>
      </c>
      <c r="BD43" s="34">
        <f t="shared" si="14"/>
        <v>861.4320376671767</v>
      </c>
      <c r="BE43" s="34">
        <f t="shared" si="15"/>
        <v>265.40887184112108</v>
      </c>
      <c r="BF43" s="34">
        <f>VLOOKUP($AX43&amp;"_"&amp;$BC$14,データシート1!$A:$BT,MATCH($BC$12&amp;"_"&amp;BF$20,データシート1!$A$1:$BT$1,0),0)</f>
        <v>218.10042887276521</v>
      </c>
      <c r="BG43" s="34">
        <f>VLOOKUP($AX43&amp;"_"&amp;$BC$14,データシート1!$A:$BT,MATCH($BC$12&amp;"_"&amp;BG$20,データシート1!$A$1:$BT$1,0),0)</f>
        <v>11.856626871398504</v>
      </c>
      <c r="BH43" s="34">
        <f>VLOOKUP($AX43&amp;"_"&amp;$BC$14,データシート1!$A:$BT,MATCH($BC$12&amp;"_"&amp;BH$20,データシート1!$A$1:$BT$1,0),0)</f>
        <v>35.45181609695738</v>
      </c>
      <c r="BI43" s="34">
        <f>VLOOKUP($AX43&amp;"_"&amp;$BC$14,データシート1!$A:$BT,MATCH($BC$12&amp;"_"&amp;BI$20,データシート1!$A$1:$BT$1,0),0)</f>
        <v>158.33773723529995</v>
      </c>
      <c r="BJ43" s="34">
        <f>VLOOKUP($AX43&amp;"_"&amp;$BC$14,データシート1!$A:$BT,MATCH($BC$12&amp;"_"&amp;BJ$20,データシート1!$A$1:$BT$1,0),0)</f>
        <v>205.26200824776467</v>
      </c>
      <c r="BK43" s="34">
        <f t="shared" si="1"/>
        <v>219.88551422698984</v>
      </c>
      <c r="BL43" s="34">
        <f t="shared" si="2"/>
        <v>212.56453268802741</v>
      </c>
      <c r="BM43" s="34">
        <f>VLOOKUP($AX43&amp;"_"&amp;$BC$14,データシート1!$A:$BT,MATCH($BC$12&amp;"_"&amp;BM$20,データシート1!$A$1:$BT$1,0),0)</f>
        <v>108.78250053516723</v>
      </c>
      <c r="BN43" s="34">
        <f>VLOOKUP($AX43&amp;"_"&amp;$BC$14,データシート1!$A:$BT,MATCH($BC$12&amp;"_"&amp;BN$20,データシート1!$A$1:$BT$1,0),0)</f>
        <v>103.78203215286018</v>
      </c>
      <c r="BO43" s="34">
        <f>VLOOKUP($AX43&amp;"_"&amp;$BC$14,データシート1!$A:$BT,MATCH($BC$12&amp;"_"&amp;BO$20,データシート1!$A$1:$BT$1,0),0)</f>
        <v>7.13507968528888</v>
      </c>
      <c r="BP43" s="34">
        <f>VLOOKUP($AX43&amp;"_"&amp;$BC$14,データシート1!$A:$BT,MATCH($BC$12&amp;"_"&amp;BP$20,データシート1!$A$1:$BT$1,0),0)</f>
        <v>0.18590185367355819</v>
      </c>
      <c r="BQ43" s="34">
        <f>VLOOKUP($AX43&amp;"_"&amp;$BC$14,データシート1!$A:$BT,MATCH($BC$12&amp;"_"&amp;BQ$20,データシート1!$A$1:$BT$1,0),0)</f>
        <v>12.537906116001199</v>
      </c>
      <c r="BR43" s="35">
        <f t="shared" si="3"/>
        <v>861.4320376671767</v>
      </c>
      <c r="BT43" s="121" t="str">
        <f t="shared" si="4"/>
        <v>鶴岡市</v>
      </c>
      <c r="BU43" s="33">
        <f t="shared" si="25"/>
        <v>861.4320376671767</v>
      </c>
      <c r="BV43" s="59">
        <f t="shared" si="16"/>
        <v>0.30810192822624571</v>
      </c>
      <c r="BW43" s="59">
        <f t="shared" si="16"/>
        <v>0.25318355869767478</v>
      </c>
      <c r="BX43" s="59">
        <f t="shared" si="16"/>
        <v>1.3763856407647839E-2</v>
      </c>
      <c r="BY43" s="59">
        <f t="shared" si="16"/>
        <v>4.1154513120923143E-2</v>
      </c>
      <c r="BZ43" s="59">
        <f t="shared" si="16"/>
        <v>0.18380757890557514</v>
      </c>
      <c r="CA43" s="59">
        <f t="shared" si="32"/>
        <v>0.23827997946724824</v>
      </c>
      <c r="CB43" s="59">
        <f t="shared" si="32"/>
        <v>0.25525578874737059</v>
      </c>
      <c r="CC43" s="59">
        <f t="shared" si="32"/>
        <v>0.24675717107488629</v>
      </c>
      <c r="CD43" s="59">
        <f t="shared" si="32"/>
        <v>0.12628100160955064</v>
      </c>
      <c r="CE43" s="59">
        <f t="shared" si="32"/>
        <v>0.12047616946533565</v>
      </c>
      <c r="CF43" s="59">
        <f t="shared" si="32"/>
        <v>8.2828120772141436E-3</v>
      </c>
      <c r="CG43" s="59">
        <f t="shared" si="32"/>
        <v>2.1580559527016724E-4</v>
      </c>
      <c r="CH43" s="59">
        <f t="shared" si="32"/>
        <v>1.4554724653560367E-2</v>
      </c>
      <c r="CI43" s="122">
        <f t="shared" si="6"/>
        <v>1</v>
      </c>
      <c r="CJ43" s="23"/>
      <c r="CK43" s="123" t="str">
        <f t="shared" si="7"/>
        <v>鶴岡市</v>
      </c>
      <c r="CL43" s="124">
        <f t="shared" si="17"/>
        <v>265.40887184112108</v>
      </c>
      <c r="CM43" s="65">
        <f t="shared" si="18"/>
        <v>0.91993156937932996</v>
      </c>
      <c r="CN43" s="66">
        <f t="shared" si="19"/>
        <v>218.10042887276521</v>
      </c>
      <c r="CO43" s="65">
        <f t="shared" si="20"/>
        <v>1</v>
      </c>
      <c r="CP43" s="66">
        <f t="shared" si="8"/>
        <v>11.856626871398504</v>
      </c>
      <c r="CQ43" s="65">
        <f t="shared" si="21"/>
        <v>0</v>
      </c>
      <c r="CR43" s="66">
        <f t="shared" si="9"/>
        <v>35.45181609695738</v>
      </c>
      <c r="CS43" s="65">
        <f t="shared" si="22"/>
        <v>0</v>
      </c>
      <c r="CT43" s="66">
        <f t="shared" si="10"/>
        <v>158.33773723529995</v>
      </c>
      <c r="CU43" s="67">
        <f t="shared" si="23"/>
        <v>2.1081518899310273E-2</v>
      </c>
      <c r="CV43" s="16"/>
      <c r="CW43" s="959">
        <f t="shared" si="24"/>
        <v>244.15799999999999</v>
      </c>
      <c r="CX43" s="962">
        <f>VLOOKUP($AX43&amp;"_"&amp;$CW$14,データシート1!$A:$BT,MATCH($CW$12&amp;"_"&amp;CX$20,データシート1!$A$1:$BT$1,0),0)</f>
        <v>244.15799999999999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3.3380000000000001</v>
      </c>
      <c r="DB43" s="962">
        <f>VLOOKUP($AX43&amp;"_"&amp;$CW$14,データシート1!$A:$BT,MATCH($CW$12&amp;"_"&amp;DB$20,データシート1!$A$1:$BT$1,0),0)</f>
        <v>0</v>
      </c>
      <c r="DC43" s="962">
        <f>VLOOKUP($AX43&amp;"_"&amp;$CW$14,データシート1!$A:$BT,MATCH($CW$12&amp;"_"&amp;DC$20,データシート1!$A$1:$BT$1,0),0)</f>
        <v>0</v>
      </c>
      <c r="DD43" s="961">
        <f t="shared" si="11"/>
        <v>247.49599999999998</v>
      </c>
      <c r="DE43" s="16"/>
      <c r="DF43" s="125">
        <f>VLOOKUP($AX43&amp;"_"&amp;$DF$14,データシート1!$A:$BT,MATCH($DF$12&amp;"_"&amp;DF$20,データシート1!$A$1:$BT$1,0),0)</f>
        <v>9</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10</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01217</v>
      </c>
      <c r="AY44" s="18" t="str">
        <f>IF(IFERROR(比較地域マスタ!$Z29,"")=0,"",IFERROR(比較地域マスタ!$Z29,""))</f>
        <v>江別市</v>
      </c>
      <c r="BB44" s="110" t="str">
        <f t="shared" si="0"/>
        <v>01217</v>
      </c>
      <c r="BC44" s="1031" t="str">
        <f t="shared" si="0"/>
        <v>江別市</v>
      </c>
      <c r="BD44" s="34">
        <f t="shared" si="14"/>
        <v>775.33134782791853</v>
      </c>
      <c r="BE44" s="34">
        <f t="shared" si="15"/>
        <v>216.26545803806337</v>
      </c>
      <c r="BF44" s="34">
        <f>VLOOKUP($AX44&amp;"_"&amp;$BC$14,データシート1!$A:$BT,MATCH($BC$12&amp;"_"&amp;BF$20,データシート1!$A$1:$BT$1,0),0)</f>
        <v>186.40122851343546</v>
      </c>
      <c r="BG44" s="34">
        <f>VLOOKUP($AX44&amp;"_"&amp;$BC$14,データシート1!$A:$BT,MATCH($BC$12&amp;"_"&amp;BG$20,データシート1!$A$1:$BT$1,0),0)</f>
        <v>7.1617914224040398</v>
      </c>
      <c r="BH44" s="34">
        <f>VLOOKUP($AX44&amp;"_"&amp;$BC$14,データシート1!$A:$BT,MATCH($BC$12&amp;"_"&amp;BH$20,データシート1!$A$1:$BT$1,0),0)</f>
        <v>22.702438102223887</v>
      </c>
      <c r="BI44" s="34">
        <f>VLOOKUP($AX44&amp;"_"&amp;$BC$14,データシート1!$A:$BT,MATCH($BC$12&amp;"_"&amp;BI$20,データシート1!$A$1:$BT$1,0),0)</f>
        <v>136.53873990629674</v>
      </c>
      <c r="BJ44" s="34">
        <f>VLOOKUP($AX44&amp;"_"&amp;$BC$14,データシート1!$A:$BT,MATCH($BC$12&amp;"_"&amp;BJ$20,データシート1!$A$1:$BT$1,0),0)</f>
        <v>259.66643189129832</v>
      </c>
      <c r="BK44" s="34">
        <f t="shared" si="1"/>
        <v>139.94610363957011</v>
      </c>
      <c r="BL44" s="34">
        <f t="shared" si="2"/>
        <v>132.95710849698963</v>
      </c>
      <c r="BM44" s="34">
        <f>VLOOKUP($AX44&amp;"_"&amp;$BC$14,データシート1!$A:$BT,MATCH($BC$12&amp;"_"&amp;BM$20,データシート1!$A$1:$BT$1,0),0)</f>
        <v>83.531118973373182</v>
      </c>
      <c r="BN44" s="34">
        <f>VLOOKUP($AX44&amp;"_"&amp;$BC$14,データシート1!$A:$BT,MATCH($BC$12&amp;"_"&amp;BN$20,データシート1!$A$1:$BT$1,0),0)</f>
        <v>49.425989523616465</v>
      </c>
      <c r="BO44" s="34">
        <f>VLOOKUP($AX44&amp;"_"&amp;$BC$14,データシート1!$A:$BT,MATCH($BC$12&amp;"_"&amp;BO$20,データシート1!$A$1:$BT$1,0),0)</f>
        <v>6.9889951425804897</v>
      </c>
      <c r="BP44" s="34">
        <f>VLOOKUP($AX44&amp;"_"&amp;$BC$14,データシート1!$A:$BT,MATCH($BC$12&amp;"_"&amp;BP$20,データシート1!$A$1:$BT$1,0),0)</f>
        <v>0</v>
      </c>
      <c r="BQ44" s="34">
        <f>VLOOKUP($AX44&amp;"_"&amp;$BC$14,データシート1!$A:$BT,MATCH($BC$12&amp;"_"&amp;BQ$20,データシート1!$A$1:$BT$1,0),0)</f>
        <v>22.914614352689998</v>
      </c>
      <c r="BR44" s="35">
        <f t="shared" si="3"/>
        <v>775.33134782791853</v>
      </c>
      <c r="BT44" s="121" t="str">
        <f t="shared" si="4"/>
        <v>江別市</v>
      </c>
      <c r="BU44" s="33">
        <f t="shared" si="25"/>
        <v>775.33134782791853</v>
      </c>
      <c r="BV44" s="59">
        <f t="shared" si="16"/>
        <v>0.27893294737008695</v>
      </c>
      <c r="BW44" s="59">
        <f t="shared" si="16"/>
        <v>0.24041492587090185</v>
      </c>
      <c r="BX44" s="59">
        <f t="shared" si="16"/>
        <v>9.2370719208860995E-3</v>
      </c>
      <c r="BY44" s="59">
        <f t="shared" si="16"/>
        <v>2.9280949578299E-2</v>
      </c>
      <c r="BZ44" s="59">
        <f t="shared" si="16"/>
        <v>0.17610372686311263</v>
      </c>
      <c r="CA44" s="59">
        <f t="shared" si="32"/>
        <v>0.33491027109731952</v>
      </c>
      <c r="CB44" s="59">
        <f t="shared" si="32"/>
        <v>0.1804984462857428</v>
      </c>
      <c r="CC44" s="59">
        <f t="shared" si="32"/>
        <v>0.17148424202048243</v>
      </c>
      <c r="CD44" s="59">
        <f t="shared" si="32"/>
        <v>0.10773602693530271</v>
      </c>
      <c r="CE44" s="59">
        <f t="shared" si="32"/>
        <v>6.3748215085179749E-2</v>
      </c>
      <c r="CF44" s="59">
        <f t="shared" si="32"/>
        <v>9.0142042652603636E-3</v>
      </c>
      <c r="CG44" s="59">
        <f t="shared" si="32"/>
        <v>0</v>
      </c>
      <c r="CH44" s="59">
        <f t="shared" si="32"/>
        <v>2.9554608383738148E-2</v>
      </c>
      <c r="CI44" s="122">
        <f t="shared" si="6"/>
        <v>1</v>
      </c>
      <c r="CK44" s="123" t="str">
        <f t="shared" si="7"/>
        <v>江別市</v>
      </c>
      <c r="CL44" s="124">
        <f t="shared" si="17"/>
        <v>216.26545803806337</v>
      </c>
      <c r="CM44" s="65">
        <f t="shared" si="18"/>
        <v>1</v>
      </c>
      <c r="CN44" s="66">
        <f t="shared" si="19"/>
        <v>186.40122851343546</v>
      </c>
      <c r="CO44" s="65">
        <f t="shared" si="20"/>
        <v>1</v>
      </c>
      <c r="CP44" s="66">
        <f t="shared" si="8"/>
        <v>7.1617914224040398</v>
      </c>
      <c r="CQ44" s="65">
        <f t="shared" si="21"/>
        <v>0</v>
      </c>
      <c r="CR44" s="66">
        <f t="shared" si="9"/>
        <v>22.702438102223887</v>
      </c>
      <c r="CS44" s="65">
        <f t="shared" si="22"/>
        <v>0</v>
      </c>
      <c r="CT44" s="66">
        <f t="shared" si="10"/>
        <v>136.53873990629674</v>
      </c>
      <c r="CU44" s="67">
        <f t="shared" si="23"/>
        <v>0.35813279098341033</v>
      </c>
      <c r="CV44" s="16"/>
      <c r="CW44" s="959">
        <f t="shared" si="24"/>
        <v>285.92200000000003</v>
      </c>
      <c r="CX44" s="962">
        <f>VLOOKUP($AX44&amp;"_"&amp;$CW$14,データシート1!$A:$BT,MATCH($CW$12&amp;"_"&amp;CX$20,データシート1!$A$1:$BT$1,0),0)</f>
        <v>285.92200000000003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48.899000000000001</v>
      </c>
      <c r="DB44" s="962">
        <f>VLOOKUP($AX44&amp;"_"&amp;$CW$14,データシート1!$A:$BT,MATCH($CW$12&amp;"_"&amp;DB$20,データシート1!$A$1:$BT$1,0),0)</f>
        <v>0</v>
      </c>
      <c r="DC44" s="962">
        <f>VLOOKUP($AX44&amp;"_"&amp;$CW$14,データシート1!$A:$BT,MATCH($CW$12&amp;"_"&amp;DC$20,データシート1!$A$1:$BT$1,0),0)</f>
        <v>0</v>
      </c>
      <c r="DD44" s="961">
        <f t="shared" si="11"/>
        <v>334.82100000000003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5</v>
      </c>
      <c r="DJ44" s="64">
        <f>VLOOKUP($AX44&amp;"_"&amp;$DF$14,データシート1!$A:$BT,MATCH($DF$12&amp;"_"&amp;DJ$20,データシート1!$A$1:$BT$1,0),0)</f>
        <v>0</v>
      </c>
      <c r="DK44" s="64">
        <f>VLOOKUP($AX44&amp;"_"&amp;$DF$14,データシート1!$A:$BT,MATCH($DF$12&amp;"_"&amp;DK$20,データシート1!$A$1:$BT$1,0),0)</f>
        <v>0</v>
      </c>
      <c r="DL44" s="68">
        <f t="shared" si="12"/>
        <v>13</v>
      </c>
      <c r="DM44" s="16"/>
      <c r="DN44" s="126">
        <f t="shared" si="26"/>
        <v>0.85</v>
      </c>
      <c r="DO44" s="127">
        <f t="shared" si="27"/>
        <v>0</v>
      </c>
      <c r="DP44" s="127">
        <f t="shared" si="29"/>
        <v>0</v>
      </c>
      <c r="DQ44" s="127">
        <f t="shared" si="30"/>
        <v>0.15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11217</v>
      </c>
      <c r="AY45" s="18" t="str">
        <f>IF(IFERROR(比較地域マスタ!$Z30,"")=0,"",IFERROR(比較地域マスタ!$Z30,""))</f>
        <v>鴻巣市</v>
      </c>
      <c r="BB45" s="110" t="str">
        <f t="shared" si="0"/>
        <v>11217</v>
      </c>
      <c r="BC45" s="1031" t="str">
        <f t="shared" si="0"/>
        <v>鴻巣市</v>
      </c>
      <c r="BD45" s="34">
        <f t="shared" si="14"/>
        <v>501.37108044790864</v>
      </c>
      <c r="BE45" s="34">
        <f t="shared" si="15"/>
        <v>127.5512781138428</v>
      </c>
      <c r="BF45" s="34">
        <f>VLOOKUP($AX45&amp;"_"&amp;$BC$14,データシート1!$A:$BT,MATCH($BC$12&amp;"_"&amp;BF$20,データシート1!$A$1:$BT$1,0),0)</f>
        <v>108.78257278111248</v>
      </c>
      <c r="BG45" s="34">
        <f>VLOOKUP($AX45&amp;"_"&amp;$BC$14,データシート1!$A:$BT,MATCH($BC$12&amp;"_"&amp;BG$20,データシート1!$A$1:$BT$1,0),0)</f>
        <v>3.5026599898627149</v>
      </c>
      <c r="BH45" s="34">
        <f>VLOOKUP($AX45&amp;"_"&amp;$BC$14,データシート1!$A:$BT,MATCH($BC$12&amp;"_"&amp;BH$20,データシート1!$A$1:$BT$1,0),0)</f>
        <v>15.266045342867605</v>
      </c>
      <c r="BI45" s="34">
        <f>VLOOKUP($AX45&amp;"_"&amp;$BC$14,データシート1!$A:$BT,MATCH($BC$12&amp;"_"&amp;BI$20,データシート1!$A$1:$BT$1,0),0)</f>
        <v>96.499781582427744</v>
      </c>
      <c r="BJ45" s="34">
        <f>VLOOKUP($AX45&amp;"_"&amp;$BC$14,データシート1!$A:$BT,MATCH($BC$12&amp;"_"&amp;BJ$20,データシート1!$A$1:$BT$1,0),0)</f>
        <v>128.00329757583245</v>
      </c>
      <c r="BK45" s="34">
        <f t="shared" si="1"/>
        <v>138.68295547527356</v>
      </c>
      <c r="BL45" s="34">
        <f t="shared" si="2"/>
        <v>131.81312841889124</v>
      </c>
      <c r="BM45" s="34">
        <f>VLOOKUP($AX45&amp;"_"&amp;$BC$14,データシート1!$A:$BT,MATCH($BC$12&amp;"_"&amp;BM$20,データシート1!$A$1:$BT$1,0),0)</f>
        <v>85.723404804643636</v>
      </c>
      <c r="BN45" s="34">
        <f>VLOOKUP($AX45&amp;"_"&amp;$BC$14,データシート1!$A:$BT,MATCH($BC$12&amp;"_"&amp;BN$20,データシート1!$A$1:$BT$1,0),0)</f>
        <v>46.089723614247596</v>
      </c>
      <c r="BO45" s="34">
        <f>VLOOKUP($AX45&amp;"_"&amp;$BC$14,データシート1!$A:$BT,MATCH($BC$12&amp;"_"&amp;BO$20,データシート1!$A$1:$BT$1,0),0)</f>
        <v>6.8698270563823201</v>
      </c>
      <c r="BP45" s="34">
        <f>VLOOKUP($AX45&amp;"_"&amp;$BC$14,データシート1!$A:$BT,MATCH($BC$12&amp;"_"&amp;BP$20,データシート1!$A$1:$BT$1,0),0)</f>
        <v>0</v>
      </c>
      <c r="BQ45" s="34">
        <f>VLOOKUP($AX45&amp;"_"&amp;$BC$14,データシート1!$A:$BT,MATCH($BC$12&amp;"_"&amp;BQ$20,データシート1!$A$1:$BT$1,0),0)</f>
        <v>10.63376770053209</v>
      </c>
      <c r="BR45" s="35">
        <f t="shared" si="3"/>
        <v>501.37108044790864</v>
      </c>
      <c r="BT45" s="121" t="str">
        <f t="shared" si="4"/>
        <v>鴻巣市</v>
      </c>
      <c r="BU45" s="33">
        <f t="shared" si="25"/>
        <v>501.37108044790864</v>
      </c>
      <c r="BV45" s="59">
        <f t="shared" si="16"/>
        <v>0.25440493695785688</v>
      </c>
      <c r="BW45" s="59">
        <f t="shared" si="16"/>
        <v>0.21697017842339383</v>
      </c>
      <c r="BX45" s="59">
        <f t="shared" si="16"/>
        <v>6.986162797290885E-3</v>
      </c>
      <c r="BY45" s="59">
        <f t="shared" si="16"/>
        <v>3.0448595737172186E-2</v>
      </c>
      <c r="BZ45" s="59">
        <f t="shared" si="16"/>
        <v>0.19247177459102344</v>
      </c>
      <c r="CA45" s="59">
        <f t="shared" si="32"/>
        <v>0.25530650364093288</v>
      </c>
      <c r="CB45" s="59">
        <f t="shared" si="32"/>
        <v>0.27660740893028513</v>
      </c>
      <c r="CC45" s="59">
        <f t="shared" si="32"/>
        <v>0.26290532812768874</v>
      </c>
      <c r="CD45" s="59">
        <f t="shared" si="32"/>
        <v>0.1709779605318702</v>
      </c>
      <c r="CE45" s="59">
        <f t="shared" si="32"/>
        <v>9.1927367595818515E-2</v>
      </c>
      <c r="CF45" s="59">
        <f t="shared" si="32"/>
        <v>1.3702080802596432E-2</v>
      </c>
      <c r="CG45" s="59">
        <f t="shared" si="32"/>
        <v>0</v>
      </c>
      <c r="CH45" s="59">
        <f t="shared" si="32"/>
        <v>2.1209375879901623E-2</v>
      </c>
      <c r="CI45" s="122">
        <f t="shared" si="6"/>
        <v>1</v>
      </c>
      <c r="CK45" s="123" t="str">
        <f t="shared" si="7"/>
        <v>鴻巣市</v>
      </c>
      <c r="CL45" s="124">
        <f t="shared" si="17"/>
        <v>127.5512781138428</v>
      </c>
      <c r="CM45" s="65">
        <f t="shared" si="18"/>
        <v>0.44663605761091396</v>
      </c>
      <c r="CN45" s="66">
        <f t="shared" si="19"/>
        <v>108.78257278111248</v>
      </c>
      <c r="CO45" s="65">
        <f t="shared" si="20"/>
        <v>0.52369601622339379</v>
      </c>
      <c r="CP45" s="66">
        <f t="shared" si="8"/>
        <v>3.5026599898627149</v>
      </c>
      <c r="CQ45" s="65">
        <f t="shared" si="21"/>
        <v>0</v>
      </c>
      <c r="CR45" s="66">
        <f t="shared" si="9"/>
        <v>15.266045342867605</v>
      </c>
      <c r="CS45" s="65">
        <f t="shared" si="22"/>
        <v>0</v>
      </c>
      <c r="CT45" s="66">
        <f t="shared" si="10"/>
        <v>96.499781582427744</v>
      </c>
      <c r="CU45" s="67">
        <f t="shared" si="23"/>
        <v>3.8466408308181516E-2</v>
      </c>
      <c r="CV45" s="16"/>
      <c r="CW45" s="959">
        <f t="shared" si="24"/>
        <v>56.969000000000001</v>
      </c>
      <c r="CX45" s="962">
        <f>VLOOKUP($AX45&amp;"_"&amp;$CW$14,データシート1!$A:$BT,MATCH($CW$12&amp;"_"&amp;CX$20,データシート1!$A$1:$BT$1,0),0)</f>
        <v>56.969000000000001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3.7120000000000002</v>
      </c>
      <c r="DB45" s="962">
        <f>VLOOKUP($AX45&amp;"_"&amp;$CW$14,データシート1!$A:$BT,MATCH($CW$12&amp;"_"&amp;DB$20,データシート1!$A$1:$BT$1,0),0)</f>
        <v>0</v>
      </c>
      <c r="DC45" s="962">
        <f>VLOOKUP($AX45&amp;"_"&amp;$CW$14,データシート1!$A:$BT,MATCH($CW$12&amp;"_"&amp;DC$20,データシート1!$A$1:$BT$1,0),0)</f>
        <v>0</v>
      </c>
      <c r="DD45" s="961">
        <f t="shared" si="11"/>
        <v>60.681000000000004</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9</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29209</v>
      </c>
      <c r="AY46" s="18" t="str">
        <f>IF(IFERROR(比較地域マスタ!$Z31,"")=0,"",IFERROR(比較地域マスタ!$Z31,""))</f>
        <v>生駒市</v>
      </c>
      <c r="BB46" s="110" t="str">
        <f t="shared" si="0"/>
        <v>29209</v>
      </c>
      <c r="BC46" s="1031" t="str">
        <f t="shared" si="0"/>
        <v>生駒市</v>
      </c>
      <c r="BD46" s="34">
        <f t="shared" si="14"/>
        <v>338.24034111027629</v>
      </c>
      <c r="BE46" s="34">
        <f t="shared" si="15"/>
        <v>22.833093440184946</v>
      </c>
      <c r="BF46" s="34">
        <f>VLOOKUP($AX46&amp;"_"&amp;$BC$14,データシート1!$A:$BT,MATCH($BC$12&amp;"_"&amp;BF$20,データシート1!$A$1:$BT$1,0),0)</f>
        <v>19.890056533070201</v>
      </c>
      <c r="BG46" s="34">
        <f>VLOOKUP($AX46&amp;"_"&amp;$BC$14,データシート1!$A:$BT,MATCH($BC$12&amp;"_"&amp;BG$20,データシート1!$A$1:$BT$1,0),0)</f>
        <v>2.5107667821426389</v>
      </c>
      <c r="BH46" s="34">
        <f>VLOOKUP($AX46&amp;"_"&amp;$BC$14,データシート1!$A:$BT,MATCH($BC$12&amp;"_"&amp;BH$20,データシート1!$A$1:$BT$1,0),0)</f>
        <v>0.4322701249721056</v>
      </c>
      <c r="BI46" s="34">
        <f>VLOOKUP($AX46&amp;"_"&amp;$BC$14,データシート1!$A:$BT,MATCH($BC$12&amp;"_"&amp;BI$20,データシート1!$A$1:$BT$1,0),0)</f>
        <v>79.663978210686821</v>
      </c>
      <c r="BJ46" s="34">
        <f>VLOOKUP($AX46&amp;"_"&amp;$BC$14,データシート1!$A:$BT,MATCH($BC$12&amp;"_"&amp;BJ$20,データシート1!$A$1:$BT$1,0),0)</f>
        <v>121.00490625125531</v>
      </c>
      <c r="BK46" s="34">
        <f t="shared" si="1"/>
        <v>102.86983616386922</v>
      </c>
      <c r="BL46" s="34">
        <f t="shared" si="2"/>
        <v>95.951839743884008</v>
      </c>
      <c r="BM46" s="34">
        <f>VLOOKUP($AX46&amp;"_"&amp;$BC$14,データシート1!$A:$BT,MATCH($BC$12&amp;"_"&amp;BM$20,データシート1!$A$1:$BT$1,0),0)</f>
        <v>67.008106666643528</v>
      </c>
      <c r="BN46" s="34">
        <f>VLOOKUP($AX46&amp;"_"&amp;$BC$14,データシート1!$A:$BT,MATCH($BC$12&amp;"_"&amp;BN$20,データシート1!$A$1:$BT$1,0),0)</f>
        <v>28.943733077240477</v>
      </c>
      <c r="BO46" s="34">
        <f>VLOOKUP($AX46&amp;"_"&amp;$BC$14,データシート1!$A:$BT,MATCH($BC$12&amp;"_"&amp;BO$20,データシート1!$A$1:$BT$1,0),0)</f>
        <v>6.9179964199852098</v>
      </c>
      <c r="BP46" s="34">
        <f>VLOOKUP($AX46&amp;"_"&amp;$BC$14,データシート1!$A:$BT,MATCH($BC$12&amp;"_"&amp;BP$20,データシート1!$A$1:$BT$1,0),0)</f>
        <v>0</v>
      </c>
      <c r="BQ46" s="34">
        <f>VLOOKUP($AX46&amp;"_"&amp;$BC$14,データシート1!$A:$BT,MATCH($BC$12&amp;"_"&amp;BQ$20,データシート1!$A$1:$BT$1,0),0)</f>
        <v>11.86852704428</v>
      </c>
      <c r="BR46" s="35">
        <f t="shared" si="3"/>
        <v>338.24034111027629</v>
      </c>
      <c r="BT46" s="121" t="str">
        <f t="shared" si="4"/>
        <v>生駒市</v>
      </c>
      <c r="BU46" s="33">
        <f t="shared" si="25"/>
        <v>338.24034111027629</v>
      </c>
      <c r="BV46" s="59">
        <f t="shared" si="16"/>
        <v>6.7505529840808334E-2</v>
      </c>
      <c r="BW46" s="59">
        <f t="shared" si="16"/>
        <v>5.8804507078549388E-2</v>
      </c>
      <c r="BX46" s="59">
        <f t="shared" si="16"/>
        <v>7.4230258102893033E-3</v>
      </c>
      <c r="BY46" s="59">
        <f t="shared" si="16"/>
        <v>1.2779969519696435E-3</v>
      </c>
      <c r="BZ46" s="59">
        <f t="shared" si="16"/>
        <v>0.23552476901244024</v>
      </c>
      <c r="CA46" s="59">
        <f t="shared" si="32"/>
        <v>0.35774829771651678</v>
      </c>
      <c r="CB46" s="59">
        <f t="shared" si="32"/>
        <v>0.30413236879491745</v>
      </c>
      <c r="CC46" s="59">
        <f t="shared" si="32"/>
        <v>0.28367946717686432</v>
      </c>
      <c r="CD46" s="59">
        <f t="shared" si="32"/>
        <v>0.19810796798125543</v>
      </c>
      <c r="CE46" s="59">
        <f t="shared" si="32"/>
        <v>8.5571499195608872E-2</v>
      </c>
      <c r="CF46" s="59">
        <f t="shared" si="32"/>
        <v>2.0452901618053122E-2</v>
      </c>
      <c r="CG46" s="59">
        <f t="shared" si="32"/>
        <v>0</v>
      </c>
      <c r="CH46" s="59">
        <f t="shared" si="32"/>
        <v>3.5089034635317234E-2</v>
      </c>
      <c r="CI46" s="122">
        <f t="shared" si="6"/>
        <v>1</v>
      </c>
      <c r="CK46" s="123" t="str">
        <f t="shared" si="7"/>
        <v>生駒市</v>
      </c>
      <c r="CL46" s="124">
        <f t="shared" si="17"/>
        <v>22.833093440184946</v>
      </c>
      <c r="CM46" s="65">
        <f t="shared" si="18"/>
        <v>0.35527380559496774</v>
      </c>
      <c r="CN46" s="66">
        <f t="shared" si="19"/>
        <v>19.890056533070201</v>
      </c>
      <c r="CO46" s="65">
        <f t="shared" si="20"/>
        <v>0.40784197805132349</v>
      </c>
      <c r="CP46" s="66">
        <f t="shared" si="8"/>
        <v>2.5107667821426389</v>
      </c>
      <c r="CQ46" s="65">
        <f t="shared" si="21"/>
        <v>0</v>
      </c>
      <c r="CR46" s="66">
        <f t="shared" si="9"/>
        <v>0.4322701249721056</v>
      </c>
      <c r="CS46" s="65">
        <f t="shared" si="22"/>
        <v>0</v>
      </c>
      <c r="CT46" s="66">
        <f t="shared" si="10"/>
        <v>79.663978210686821</v>
      </c>
      <c r="CU46" s="67">
        <f t="shared" si="23"/>
        <v>0.27559507437521824</v>
      </c>
      <c r="CV46" s="16"/>
      <c r="CW46" s="959">
        <f t="shared" si="24"/>
        <v>8.1120000000000001</v>
      </c>
      <c r="CX46" s="962">
        <f>VLOOKUP($AX46&amp;"_"&amp;$CW$14,データシート1!$A:$BT,MATCH($CW$12&amp;"_"&amp;CX$20,データシート1!$A$1:$BT$1,0),0)</f>
        <v>8.1120000000000001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21.954999999999998</v>
      </c>
      <c r="DB46" s="962">
        <f>VLOOKUP($AX46&amp;"_"&amp;$CW$14,データシート1!$A:$BT,MATCH($CW$12&amp;"_"&amp;DB$20,データシート1!$A$1:$BT$1,0),0)</f>
        <v>0</v>
      </c>
      <c r="DC46" s="962">
        <f>VLOOKUP($AX46&amp;"_"&amp;$CW$14,データシート1!$A:$BT,MATCH($CW$12&amp;"_"&amp;DC$20,データシート1!$A$1:$BT$1,0),0)</f>
        <v>0</v>
      </c>
      <c r="DD46" s="961">
        <f t="shared" si="11"/>
        <v>30.067</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0.27</v>
      </c>
      <c r="DO46" s="127">
        <f t="shared" si="27"/>
        <v>0</v>
      </c>
      <c r="DP46" s="127">
        <f t="shared" si="29"/>
        <v>0</v>
      </c>
      <c r="DQ46" s="127">
        <f t="shared" si="30"/>
        <v>0.73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23205</v>
      </c>
      <c r="AY47" s="18" t="str">
        <f>IF(IFERROR(比較地域マスタ!$Z32,"")=0,"",IFERROR(比較地域マスタ!$Z32,""))</f>
        <v>半田市</v>
      </c>
      <c r="BB47" s="110" t="str">
        <f t="shared" si="0"/>
        <v>23205</v>
      </c>
      <c r="BC47" s="1031" t="str">
        <f t="shared" si="0"/>
        <v>半田市</v>
      </c>
      <c r="BD47" s="34">
        <f t="shared" si="14"/>
        <v>1070.3609688915633</v>
      </c>
      <c r="BE47" s="34">
        <f t="shared" si="15"/>
        <v>588.06091740504462</v>
      </c>
      <c r="BF47" s="34">
        <f>VLOOKUP($AX47&amp;"_"&amp;$BC$14,データシート1!$A:$BT,MATCH($BC$12&amp;"_"&amp;BF$20,データシート1!$A$1:$BT$1,0),0)</f>
        <v>570.75338337413564</v>
      </c>
      <c r="BG47" s="34">
        <f>VLOOKUP($AX47&amp;"_"&amp;$BC$14,データシート1!$A:$BT,MATCH($BC$12&amp;"_"&amp;BG$20,データシート1!$A$1:$BT$1,0),0)</f>
        <v>6.4912690107486632</v>
      </c>
      <c r="BH47" s="34">
        <f>VLOOKUP($AX47&amp;"_"&amp;$BC$14,データシート1!$A:$BT,MATCH($BC$12&amp;"_"&amp;BH$20,データシート1!$A$1:$BT$1,0),0)</f>
        <v>10.816265020160321</v>
      </c>
      <c r="BI47" s="34">
        <f>VLOOKUP($AX47&amp;"_"&amp;$BC$14,データシート1!$A:$BT,MATCH($BC$12&amp;"_"&amp;BI$20,データシート1!$A$1:$BT$1,0),0)</f>
        <v>149.12680097762805</v>
      </c>
      <c r="BJ47" s="34">
        <f>VLOOKUP($AX47&amp;"_"&amp;$BC$14,データシート1!$A:$BT,MATCH($BC$12&amp;"_"&amp;BJ$20,データシート1!$A$1:$BT$1,0),0)</f>
        <v>133.63638062107864</v>
      </c>
      <c r="BK47" s="34">
        <f t="shared" si="1"/>
        <v>184.86610911626667</v>
      </c>
      <c r="BL47" s="34">
        <f t="shared" si="2"/>
        <v>171.62999339988696</v>
      </c>
      <c r="BM47" s="34">
        <f>VLOOKUP($AX47&amp;"_"&amp;$BC$14,データシート1!$A:$BT,MATCH($BC$12&amp;"_"&amp;BM$20,データシート1!$A$1:$BT$1,0),0)</f>
        <v>103.60827104995545</v>
      </c>
      <c r="BN47" s="34">
        <f>VLOOKUP($AX47&amp;"_"&amp;$BC$14,データシート1!$A:$BT,MATCH($BC$12&amp;"_"&amp;BN$20,データシート1!$A$1:$BT$1,0),0)</f>
        <v>68.021722349931508</v>
      </c>
      <c r="BO47" s="34">
        <f>VLOOKUP($AX47&amp;"_"&amp;$BC$14,データシート1!$A:$BT,MATCH($BC$12&amp;"_"&amp;BO$20,データシート1!$A$1:$BT$1,0),0)</f>
        <v>6.9209157753550796</v>
      </c>
      <c r="BP47" s="34">
        <f>VLOOKUP($AX47&amp;"_"&amp;$BC$14,データシート1!$A:$BT,MATCH($BC$12&amp;"_"&amp;BP$20,データシート1!$A$1:$BT$1,0),0)</f>
        <v>6.3151999410246464</v>
      </c>
      <c r="BQ47" s="34">
        <f>VLOOKUP($AX47&amp;"_"&amp;$BC$14,データシート1!$A:$BT,MATCH($BC$12&amp;"_"&amp;BQ$20,データシート1!$A$1:$BT$1,0),0)</f>
        <v>14.67076077154554</v>
      </c>
      <c r="BR47" s="35">
        <f t="shared" si="3"/>
        <v>1070.3609688915633</v>
      </c>
      <c r="BT47" s="121" t="str">
        <f t="shared" si="4"/>
        <v>半田市</v>
      </c>
      <c r="BU47" s="33">
        <f t="shared" si="25"/>
        <v>1070.3609688915633</v>
      </c>
      <c r="BV47" s="59">
        <f t="shared" si="16"/>
        <v>0.54940429863957441</v>
      </c>
      <c r="BW47" s="59">
        <f t="shared" si="16"/>
        <v>0.5332344881420632</v>
      </c>
      <c r="BX47" s="59">
        <f t="shared" si="16"/>
        <v>6.0645606476764985E-3</v>
      </c>
      <c r="BY47" s="59">
        <f t="shared" si="16"/>
        <v>1.0105249849834632E-2</v>
      </c>
      <c r="BZ47" s="59">
        <f t="shared" si="16"/>
        <v>0.13932384056572963</v>
      </c>
      <c r="CA47" s="59">
        <f t="shared" si="32"/>
        <v>0.12485169443301809</v>
      </c>
      <c r="CB47" s="59">
        <f t="shared" si="32"/>
        <v>0.1727137988857245</v>
      </c>
      <c r="CC47" s="59">
        <f t="shared" si="32"/>
        <v>0.16034776901256248</v>
      </c>
      <c r="CD47" s="59">
        <f t="shared" si="32"/>
        <v>9.6797504824236408E-2</v>
      </c>
      <c r="CE47" s="59">
        <f t="shared" si="32"/>
        <v>6.3550264188326072E-2</v>
      </c>
      <c r="CF47" s="59">
        <f t="shared" si="32"/>
        <v>6.4659642648612192E-3</v>
      </c>
      <c r="CG47" s="59">
        <f t="shared" si="32"/>
        <v>5.9000656083008102E-3</v>
      </c>
      <c r="CH47" s="59">
        <f t="shared" si="32"/>
        <v>1.3706367475953631E-2</v>
      </c>
      <c r="CI47" s="122">
        <f t="shared" si="6"/>
        <v>1</v>
      </c>
      <c r="CK47" s="123" t="str">
        <f t="shared" si="7"/>
        <v>半田市</v>
      </c>
      <c r="CL47" s="124">
        <f t="shared" si="17"/>
        <v>588.06091740504462</v>
      </c>
      <c r="CM47" s="65">
        <f t="shared" si="18"/>
        <v>0.84560117035884186</v>
      </c>
      <c r="CN47" s="66">
        <f t="shared" si="19"/>
        <v>570.75338337413564</v>
      </c>
      <c r="CO47" s="65">
        <f t="shared" si="20"/>
        <v>0.87124319274343553</v>
      </c>
      <c r="CP47" s="66">
        <f t="shared" si="8"/>
        <v>6.4912690107486632</v>
      </c>
      <c r="CQ47" s="65">
        <f t="shared" si="21"/>
        <v>0</v>
      </c>
      <c r="CR47" s="66">
        <f t="shared" si="9"/>
        <v>10.816265020160321</v>
      </c>
      <c r="CS47" s="65">
        <f t="shared" si="22"/>
        <v>0</v>
      </c>
      <c r="CT47" s="66">
        <f t="shared" si="10"/>
        <v>149.12680097762805</v>
      </c>
      <c r="CU47" s="67">
        <f t="shared" si="23"/>
        <v>0.81215448333911144</v>
      </c>
      <c r="CV47" s="16"/>
      <c r="CW47" s="959">
        <f t="shared" si="24"/>
        <v>497.26499999999999</v>
      </c>
      <c r="CX47" s="962">
        <f>VLOOKUP($AX47&amp;"_"&amp;$CW$14,データシート1!$A:$BT,MATCH($CW$12&amp;"_"&amp;CX$20,データシート1!$A$1:$BT$1,0),0)</f>
        <v>497.26499999999999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121.114</v>
      </c>
      <c r="DB47" s="962">
        <f>VLOOKUP($AX47&amp;"_"&amp;$CW$14,データシート1!$A:$BT,MATCH($CW$12&amp;"_"&amp;DB$20,データシート1!$A$1:$BT$1,0),0)</f>
        <v>103.56100000000001</v>
      </c>
      <c r="DC47" s="962">
        <f>VLOOKUP($AX47&amp;"_"&amp;$CW$14,データシート1!$A:$BT,MATCH($CW$12&amp;"_"&amp;DC$20,データシート1!$A$1:$BT$1,0),0)</f>
        <v>0</v>
      </c>
      <c r="DD47" s="961">
        <f t="shared" si="11"/>
        <v>721.94</v>
      </c>
      <c r="DE47" s="16"/>
      <c r="DF47" s="125">
        <f>VLOOKUP($AX47&amp;"_"&amp;$DF$14,データシート1!$A:$BT,MATCH($DF$12&amp;"_"&amp;DF$20,データシート1!$A$1:$BT$1,0),0)</f>
        <v>27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1</v>
      </c>
      <c r="DK47" s="64">
        <f>VLOOKUP($AX47&amp;"_"&amp;$DF$14,データシート1!$A:$BT,MATCH($DF$12&amp;"_"&amp;DK$20,データシート1!$A$1:$BT$1,0),0)</f>
        <v>0</v>
      </c>
      <c r="DL47" s="68">
        <f t="shared" si="12"/>
        <v>33</v>
      </c>
      <c r="DM47" s="16"/>
      <c r="DN47" s="126">
        <f t="shared" si="26"/>
        <v>0.69</v>
      </c>
      <c r="DO47" s="127">
        <f t="shared" si="27"/>
        <v>0</v>
      </c>
      <c r="DP47" s="127">
        <f t="shared" si="29"/>
        <v>0</v>
      </c>
      <c r="DQ47" s="127">
        <f t="shared" si="30"/>
        <v>0.17</v>
      </c>
      <c r="DR47" s="127">
        <f t="shared" si="31"/>
        <v>0.14000000000000001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27223</v>
      </c>
      <c r="AY48" s="18" t="str">
        <f>IF(IFERROR(比較地域マスタ!$Z33,"")=0,"",IFERROR(比較地域マスタ!$Z33,""))</f>
        <v>門真市</v>
      </c>
      <c r="BB48" s="110" t="str">
        <f t="shared" si="0"/>
        <v>27223</v>
      </c>
      <c r="BC48" s="1031" t="str">
        <f t="shared" si="0"/>
        <v>門真市</v>
      </c>
      <c r="BD48" s="34">
        <f t="shared" si="14"/>
        <v>640.23682807048738</v>
      </c>
      <c r="BE48" s="34">
        <f t="shared" si="15"/>
        <v>232.49621940920966</v>
      </c>
      <c r="BF48" s="34">
        <f>VLOOKUP($AX48&amp;"_"&amp;$BC$14,データシート1!$A:$BT,MATCH($BC$12&amp;"_"&amp;BF$20,データシート1!$A$1:$BT$1,0),0)</f>
        <v>222.9566686839616</v>
      </c>
      <c r="BG48" s="34">
        <f>VLOOKUP($AX48&amp;"_"&amp;$BC$14,データシート1!$A:$BT,MATCH($BC$12&amp;"_"&amp;BG$20,データシート1!$A$1:$BT$1,0),0)</f>
        <v>5.5731296505511949</v>
      </c>
      <c r="BH48" s="34">
        <f>VLOOKUP($AX48&amp;"_"&amp;$BC$14,データシート1!$A:$BT,MATCH($BC$12&amp;"_"&amp;BH$20,データシート1!$A$1:$BT$1,0),0)</f>
        <v>3.9664210746968447</v>
      </c>
      <c r="BI48" s="34">
        <f>VLOOKUP($AX48&amp;"_"&amp;$BC$14,データシート1!$A:$BT,MATCH($BC$12&amp;"_"&amp;BI$20,データシート1!$A$1:$BT$1,0),0)</f>
        <v>122.30749166996421</v>
      </c>
      <c r="BJ48" s="34">
        <f>VLOOKUP($AX48&amp;"_"&amp;$BC$14,データシート1!$A:$BT,MATCH($BC$12&amp;"_"&amp;BJ$20,データシート1!$A$1:$BT$1,0),0)</f>
        <v>122.9746699936355</v>
      </c>
      <c r="BK48" s="34">
        <f t="shared" si="1"/>
        <v>133.46520478636401</v>
      </c>
      <c r="BL48" s="34">
        <f t="shared" si="2"/>
        <v>126.50773868177815</v>
      </c>
      <c r="BM48" s="34">
        <f>VLOOKUP($AX48&amp;"_"&amp;$BC$14,データシート1!$A:$BT,MATCH($BC$12&amp;"_"&amp;BM$20,データシート1!$A$1:$BT$1,0),0)</f>
        <v>53.895165749038227</v>
      </c>
      <c r="BN48" s="34">
        <f>VLOOKUP($AX48&amp;"_"&amp;$BC$14,データシート1!$A:$BT,MATCH($BC$12&amp;"_"&amp;BN$20,データシート1!$A$1:$BT$1,0),0)</f>
        <v>72.612572932739923</v>
      </c>
      <c r="BO48" s="34">
        <f>VLOOKUP($AX48&amp;"_"&amp;$BC$14,データシート1!$A:$BT,MATCH($BC$12&amp;"_"&amp;BO$20,データシート1!$A$1:$BT$1,0),0)</f>
        <v>6.9574661045858699</v>
      </c>
      <c r="BP48" s="34">
        <f>VLOOKUP($AX48&amp;"_"&amp;$BC$14,データシート1!$A:$BT,MATCH($BC$12&amp;"_"&amp;BP$20,データシート1!$A$1:$BT$1,0),0)</f>
        <v>0</v>
      </c>
      <c r="BQ48" s="34">
        <f>VLOOKUP($AX48&amp;"_"&amp;$BC$14,データシート1!$A:$BT,MATCH($BC$12&amp;"_"&amp;BQ$20,データシート1!$A$1:$BT$1,0),0)</f>
        <v>28.993242211314001</v>
      </c>
      <c r="BR48" s="35">
        <f t="shared" si="3"/>
        <v>640.23682807048738</v>
      </c>
      <c r="BT48" s="121" t="str">
        <f t="shared" si="4"/>
        <v>門真市</v>
      </c>
      <c r="BU48" s="33">
        <f t="shared" si="25"/>
        <v>640.23682807048738</v>
      </c>
      <c r="BV48" s="59">
        <f t="shared" si="16"/>
        <v>0.36314096474252305</v>
      </c>
      <c r="BW48" s="59">
        <f t="shared" si="16"/>
        <v>0.34824093040054704</v>
      </c>
      <c r="BX48" s="59">
        <f t="shared" si="16"/>
        <v>8.7047939234411193E-3</v>
      </c>
      <c r="BY48" s="59">
        <f t="shared" si="16"/>
        <v>6.1952404185348711E-3</v>
      </c>
      <c r="BZ48" s="59">
        <f t="shared" si="16"/>
        <v>0.19103476449264595</v>
      </c>
      <c r="CA48" s="59">
        <f t="shared" si="32"/>
        <v>0.19207684500788591</v>
      </c>
      <c r="CB48" s="59">
        <f t="shared" si="32"/>
        <v>0.20846224230585819</v>
      </c>
      <c r="CC48" s="59">
        <f t="shared" si="32"/>
        <v>0.19759522279129213</v>
      </c>
      <c r="CD48" s="59">
        <f t="shared" si="32"/>
        <v>8.4180046173639667E-2</v>
      </c>
      <c r="CE48" s="59">
        <f t="shared" si="32"/>
        <v>0.11341517661765246</v>
      </c>
      <c r="CF48" s="59">
        <f t="shared" si="32"/>
        <v>1.0867019514566072E-2</v>
      </c>
      <c r="CG48" s="59">
        <f t="shared" si="32"/>
        <v>0</v>
      </c>
      <c r="CH48" s="59">
        <f t="shared" si="32"/>
        <v>4.5285183451086897E-2</v>
      </c>
      <c r="CI48" s="122">
        <f t="shared" si="6"/>
        <v>1</v>
      </c>
      <c r="CK48" s="123" t="str">
        <f t="shared" si="7"/>
        <v>門真市</v>
      </c>
      <c r="CL48" s="124">
        <f t="shared" si="17"/>
        <v>232.49621940920966</v>
      </c>
      <c r="CM48" s="65">
        <f t="shared" si="18"/>
        <v>0.31389757728296686</v>
      </c>
      <c r="CN48" s="66">
        <f t="shared" si="19"/>
        <v>222.9566686839616</v>
      </c>
      <c r="CO48" s="65">
        <f t="shared" si="20"/>
        <v>0.32732817740225695</v>
      </c>
      <c r="CP48" s="66">
        <f t="shared" si="8"/>
        <v>5.5731296505511949</v>
      </c>
      <c r="CQ48" s="65">
        <f t="shared" si="21"/>
        <v>0</v>
      </c>
      <c r="CR48" s="66">
        <f t="shared" si="9"/>
        <v>3.9664210746968447</v>
      </c>
      <c r="CS48" s="65">
        <f t="shared" si="22"/>
        <v>0</v>
      </c>
      <c r="CT48" s="66">
        <f t="shared" si="10"/>
        <v>122.30749166996421</v>
      </c>
      <c r="CU48" s="67">
        <f t="shared" si="23"/>
        <v>0.20682298078893635</v>
      </c>
      <c r="CV48" s="16"/>
      <c r="CW48" s="959">
        <f t="shared" si="24"/>
        <v>72.98</v>
      </c>
      <c r="CX48" s="962">
        <f>VLOOKUP($AX48&amp;"_"&amp;$CW$14,データシート1!$A:$BT,MATCH($CW$12&amp;"_"&amp;CX$20,データシート1!$A$1:$BT$1,0),0)</f>
        <v>72.98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25.295999999999999</v>
      </c>
      <c r="DB48" s="962">
        <f>VLOOKUP($AX48&amp;"_"&amp;$CW$14,データシート1!$A:$BT,MATCH($CW$12&amp;"_"&amp;DB$20,データシート1!$A$1:$BT$1,0),0)</f>
        <v>0</v>
      </c>
      <c r="DC48" s="962">
        <f>VLOOKUP($AX48&amp;"_"&amp;$CW$14,データシート1!$A:$BT,MATCH($CW$12&amp;"_"&amp;DC$20,データシート1!$A$1:$BT$1,0),0)</f>
        <v>0</v>
      </c>
      <c r="DD48" s="961">
        <f t="shared" si="11"/>
        <v>98.27600000000001</v>
      </c>
      <c r="DE48" s="16"/>
      <c r="DF48" s="125">
        <f>VLOOKUP($AX48&amp;"_"&amp;$DF$14,データシート1!$A:$BT,MATCH($DF$12&amp;"_"&amp;DF$20,データシート1!$A$1:$BT$1,0),0)</f>
        <v>13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16</v>
      </c>
      <c r="DM48" s="16"/>
      <c r="DN48" s="126">
        <f t="shared" si="26"/>
        <v>0.74</v>
      </c>
      <c r="DO48" s="127">
        <f t="shared" si="27"/>
        <v>0</v>
      </c>
      <c r="DP48" s="127">
        <f t="shared" si="29"/>
        <v>0</v>
      </c>
      <c r="DQ48" s="127">
        <f t="shared" si="30"/>
        <v>0.26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27217</v>
      </c>
      <c r="AY49" s="18" t="str">
        <f>IF(IFERROR(比較地域マスタ!$Z34,"")=0,"",IFERROR(比較地域マスタ!$Z34,""))</f>
        <v>松原市</v>
      </c>
      <c r="BB49" s="110" t="str">
        <f t="shared" si="0"/>
        <v>27217</v>
      </c>
      <c r="BC49" s="1031" t="str">
        <f t="shared" si="0"/>
        <v>松原市</v>
      </c>
      <c r="BD49" s="34">
        <f t="shared" si="14"/>
        <v>407.79898724363011</v>
      </c>
      <c r="BE49" s="34">
        <f t="shared" si="15"/>
        <v>68.811296745380929</v>
      </c>
      <c r="BF49" s="34">
        <f>VLOOKUP($AX49&amp;"_"&amp;$BC$14,データシート1!$A:$BT,MATCH($BC$12&amp;"_"&amp;BF$20,データシート1!$A$1:$BT$1,0),0)</f>
        <v>62.901889161600529</v>
      </c>
      <c r="BG49" s="34">
        <f>VLOOKUP($AX49&amp;"_"&amp;$BC$14,データシート1!$A:$BT,MATCH($BC$12&amp;"_"&amp;BG$20,データシート1!$A$1:$BT$1,0),0)</f>
        <v>4.5211602076365027</v>
      </c>
      <c r="BH49" s="34">
        <f>VLOOKUP($AX49&amp;"_"&amp;$BC$14,データシート1!$A:$BT,MATCH($BC$12&amp;"_"&amp;BH$20,データシート1!$A$1:$BT$1,0),0)</f>
        <v>1.3882473761438958</v>
      </c>
      <c r="BI49" s="34">
        <f>VLOOKUP($AX49&amp;"_"&amp;$BC$14,データシート1!$A:$BT,MATCH($BC$12&amp;"_"&amp;BI$20,データシート1!$A$1:$BT$1,0),0)</f>
        <v>83.800143840086989</v>
      </c>
      <c r="BJ49" s="34">
        <f>VLOOKUP($AX49&amp;"_"&amp;$BC$14,データシート1!$A:$BT,MATCH($BC$12&amp;"_"&amp;BJ$20,データシート1!$A$1:$BT$1,0),0)</f>
        <v>111.82280861737922</v>
      </c>
      <c r="BK49" s="34">
        <f t="shared" si="1"/>
        <v>125.07018665015359</v>
      </c>
      <c r="BL49" s="34">
        <f t="shared" si="2"/>
        <v>118.19212701162823</v>
      </c>
      <c r="BM49" s="34">
        <f>VLOOKUP($AX49&amp;"_"&amp;$BC$14,データシート1!$A:$BT,MATCH($BC$12&amp;"_"&amp;BM$20,データシート1!$A$1:$BT$1,0),0)</f>
        <v>58.608648243053075</v>
      </c>
      <c r="BN49" s="34">
        <f>VLOOKUP($AX49&amp;"_"&amp;$BC$14,データシート1!$A:$BT,MATCH($BC$12&amp;"_"&amp;BN$20,データシート1!$A$1:$BT$1,0),0)</f>
        <v>59.583478768575155</v>
      </c>
      <c r="BO49" s="34">
        <f>VLOOKUP($AX49&amp;"_"&amp;$BC$14,データシート1!$A:$BT,MATCH($BC$12&amp;"_"&amp;BO$20,データシート1!$A$1:$BT$1,0),0)</f>
        <v>6.8780596385253601</v>
      </c>
      <c r="BP49" s="34">
        <f>VLOOKUP($AX49&amp;"_"&amp;$BC$14,データシート1!$A:$BT,MATCH($BC$12&amp;"_"&amp;BP$20,データシート1!$A$1:$BT$1,0),0)</f>
        <v>0</v>
      </c>
      <c r="BQ49" s="34">
        <f>VLOOKUP($AX49&amp;"_"&amp;$BC$14,データシート1!$A:$BT,MATCH($BC$12&amp;"_"&amp;BQ$20,データシート1!$A$1:$BT$1,0),0)</f>
        <v>18.294551390629401</v>
      </c>
      <c r="BR49" s="35">
        <f t="shared" si="3"/>
        <v>407.79898724363011</v>
      </c>
      <c r="BT49" s="121" t="str">
        <f t="shared" si="4"/>
        <v>松原市</v>
      </c>
      <c r="BU49" s="33">
        <f t="shared" si="25"/>
        <v>407.79898724363011</v>
      </c>
      <c r="BV49" s="59">
        <f t="shared" si="16"/>
        <v>0.1687382727713132</v>
      </c>
      <c r="BW49" s="59">
        <f t="shared" si="16"/>
        <v>0.1542472912617148</v>
      </c>
      <c r="BX49" s="59">
        <f t="shared" si="16"/>
        <v>1.1086737213830892E-2</v>
      </c>
      <c r="BY49" s="59">
        <f t="shared" si="16"/>
        <v>3.404244295767511E-3</v>
      </c>
      <c r="BZ49" s="59">
        <f t="shared" si="16"/>
        <v>0.20549375172926196</v>
      </c>
      <c r="CA49" s="59">
        <f t="shared" si="32"/>
        <v>0.27421060894046129</v>
      </c>
      <c r="CB49" s="59">
        <f t="shared" si="32"/>
        <v>0.30669567743539611</v>
      </c>
      <c r="CC49" s="59">
        <f t="shared" si="32"/>
        <v>0.28982937846536894</v>
      </c>
      <c r="CD49" s="59">
        <f t="shared" si="32"/>
        <v>0.14371945511487672</v>
      </c>
      <c r="CE49" s="59">
        <f t="shared" si="32"/>
        <v>0.14610992335049222</v>
      </c>
      <c r="CF49" s="59">
        <f t="shared" si="32"/>
        <v>1.6866298970027168E-2</v>
      </c>
      <c r="CG49" s="59">
        <f t="shared" si="32"/>
        <v>0</v>
      </c>
      <c r="CH49" s="59">
        <f t="shared" si="32"/>
        <v>4.48616891235675E-2</v>
      </c>
      <c r="CI49" s="122">
        <f t="shared" si="6"/>
        <v>1</v>
      </c>
      <c r="CK49" s="123" t="str">
        <f t="shared" si="7"/>
        <v>松原市</v>
      </c>
      <c r="CL49" s="124">
        <f t="shared" si="17"/>
        <v>68.811296745380929</v>
      </c>
      <c r="CM49" s="65">
        <f t="shared" si="18"/>
        <v>0.27796308025954952</v>
      </c>
      <c r="CN49" s="66">
        <f t="shared" si="19"/>
        <v>62.901889161600529</v>
      </c>
      <c r="CO49" s="65">
        <f t="shared" si="20"/>
        <v>0.30407671780510503</v>
      </c>
      <c r="CP49" s="66">
        <f t="shared" si="8"/>
        <v>4.5211602076365027</v>
      </c>
      <c r="CQ49" s="65">
        <f t="shared" si="21"/>
        <v>0</v>
      </c>
      <c r="CR49" s="66">
        <f t="shared" si="9"/>
        <v>1.3882473761438958</v>
      </c>
      <c r="CS49" s="65">
        <f t="shared" si="22"/>
        <v>0</v>
      </c>
      <c r="CT49" s="66">
        <f t="shared" si="10"/>
        <v>83.800143840086989</v>
      </c>
      <c r="CU49" s="67">
        <f t="shared" si="23"/>
        <v>0.39328094785721063</v>
      </c>
      <c r="CV49" s="16"/>
      <c r="CW49" s="959">
        <f t="shared" si="24"/>
        <v>19.126999999999999</v>
      </c>
      <c r="CX49" s="962">
        <f>VLOOKUP($AX49&amp;"_"&amp;$CW$14,データシート1!$A:$BT,MATCH($CW$12&amp;"_"&amp;CX$20,データシート1!$A$1:$BT$1,0),0)</f>
        <v>19.126999999999999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32.957000000000001</v>
      </c>
      <c r="DB49" s="962">
        <f>VLOOKUP($AX49&amp;"_"&amp;$CW$14,データシート1!$A:$BT,MATCH($CW$12&amp;"_"&amp;DB$20,データシート1!$A$1:$BT$1,0),0)</f>
        <v>0</v>
      </c>
      <c r="DC49" s="962">
        <f>VLOOKUP($AX49&amp;"_"&amp;$CW$14,データシート1!$A:$BT,MATCH($CW$12&amp;"_"&amp;DC$20,データシート1!$A$1:$BT$1,0),0)</f>
        <v>0</v>
      </c>
      <c r="DD49" s="961">
        <f t="shared" si="11"/>
        <v>52.084000000000003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0.37</v>
      </c>
      <c r="DO49" s="127">
        <f t="shared" si="27"/>
        <v>0</v>
      </c>
      <c r="DP49" s="127">
        <f t="shared" si="29"/>
        <v>0</v>
      </c>
      <c r="DQ49" s="127">
        <f t="shared" si="30"/>
        <v>0.63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我孫子市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我孫子市</v>
      </c>
      <c r="AZ4" s="1038" t="str">
        <f>年度マスタ!$K4</f>
        <v>12222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22212</v>
      </c>
      <c r="AY13" s="18" t="str">
        <f>IF(IFERROR(比較地域マスタ!$Z6,"")=0,"",IFERROR(比較地域マスタ!$Z6,""))</f>
        <v>焼津市</v>
      </c>
      <c r="BC13" s="844" t="str">
        <f t="shared" ref="BC13:BC59" si="0">AX13</f>
        <v>22212</v>
      </c>
      <c r="BD13" s="1031" t="str">
        <f>AY13</f>
        <v>焼津市</v>
      </c>
      <c r="BE13" s="34">
        <f>VLOOKUP($BC13&amp;"_"&amp;$AZ$7,データシート1!$A:$BT,MATCH("cb_"&amp;BE$12,データシート1!$A$1:$BT$1,0),0)</f>
        <v>32693.000000000175</v>
      </c>
      <c r="BF13" s="34">
        <f>VLOOKUP($BC13&amp;"_"&amp;$AZ$7,データシート1!$A:$BT,MATCH("cb_"&amp;BF$12,データシート1!$A$1:$BT$1,0),0)</f>
        <v>51431.099999999984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84124.100000000151</v>
      </c>
      <c r="BL13" s="36"/>
      <c r="BM13" s="844" t="str">
        <f>AX13</f>
        <v>22212</v>
      </c>
      <c r="BN13" s="1031" t="str">
        <f>AY13</f>
        <v>焼津市</v>
      </c>
      <c r="BO13" s="34">
        <f>BE13*VLOOKUP(BO$12,別紙!$B$4:$E$10,MATCH("設備利用率",別紙!$B$4:$E$4,0),0)/100*8760/10^3</f>
        <v>39235.523160000208</v>
      </c>
      <c r="BP13" s="34">
        <f>BF13*VLOOKUP(BP$12,別紙!$B$4:$E$10,MATCH("設備利用率",別紙!$B$4:$E$4,0),0)/100*8760/10^3</f>
        <v>68031.001835999981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107266.5249960002</v>
      </c>
      <c r="BV13" s="36"/>
      <c r="BW13" s="33" t="str">
        <f>AX13</f>
        <v>22212</v>
      </c>
      <c r="BX13" s="33" t="str">
        <f>AY13</f>
        <v>焼津市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934208.60825646948</v>
      </c>
      <c r="BZ13" s="36"/>
      <c r="CA13" s="33" t="str">
        <f>AX13</f>
        <v>22212</v>
      </c>
      <c r="CB13" s="33" t="str">
        <f>AY13</f>
        <v>焼津市</v>
      </c>
      <c r="CC13" s="223">
        <f>BO13/$BY13</f>
        <v>4.1998674400170834E-2</v>
      </c>
      <c r="CD13" s="223">
        <f t="shared" ref="CD13:CH28" si="1">BP13/$BY13</f>
        <v>7.2822066971709329E-2</v>
      </c>
      <c r="CE13" s="223">
        <f t="shared" si="1"/>
        <v>0</v>
      </c>
      <c r="CF13" s="223">
        <f t="shared" si="1"/>
        <v>0</v>
      </c>
      <c r="CG13" s="223">
        <f t="shared" si="1"/>
        <v>0</v>
      </c>
      <c r="CH13" s="223">
        <f t="shared" si="1"/>
        <v>0</v>
      </c>
      <c r="CI13" s="223">
        <f>BU13/BY13</f>
        <v>0.11482074137188017</v>
      </c>
      <c r="CK13" s="18" t="str">
        <f>AX13</f>
        <v>22212</v>
      </c>
      <c r="CL13" s="18" t="str">
        <f>AY13</f>
        <v>焼津市</v>
      </c>
      <c r="CM13" s="18">
        <f>VLOOKUP($CK13&amp;"_"&amp;$AZ$7,データシート1!$A:$BT,MATCH("ca_太陽光発電（10kW未満）",データシート1!$A$1:$BT$1,0),0)</f>
        <v>6996</v>
      </c>
      <c r="CN13" s="18">
        <f>VLOOKUP($CK13&amp;"_"&amp;$AZ$5,データシート1!$A:$BT,MATCH("ab_家庭",データシート1!$A$1:$BT$1,0),0)</f>
        <v>59491</v>
      </c>
      <c r="CO13" s="223">
        <f>CM13/CN13</f>
        <v>0.11759761980803819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35215</v>
      </c>
      <c r="AY14" s="18" t="str">
        <f>IF(IFERROR(比較地域マスタ!$Z7,"")=0,"",IFERROR(比較地域マスタ!$Z7,""))</f>
        <v>周南市</v>
      </c>
      <c r="BC14" s="844" t="str">
        <f t="shared" si="0"/>
        <v>35215</v>
      </c>
      <c r="BD14" s="1031" t="str">
        <f t="shared" ref="BD14:BD60" si="2">AY14</f>
        <v>周南市</v>
      </c>
      <c r="BE14" s="34">
        <f>VLOOKUP($BC14&amp;"_"&amp;$AZ$7,データシート1!$A:$BT,MATCH("cb_"&amp;BE$12,データシート1!$A$1:$BT$1,0),0)</f>
        <v>26933.058999999983</v>
      </c>
      <c r="BF14" s="34">
        <f>VLOOKUP($BC14&amp;"_"&amp;$AZ$7,データシート1!$A:$BT,MATCH("cb_"&amp;BF$12,データシート1!$A$1:$BT$1,0),0)</f>
        <v>47560.019999999931</v>
      </c>
      <c r="BG14" s="34">
        <f>VLOOKUP($BC14&amp;"_"&amp;$AZ$7,データシート1!$A:$BT,MATCH("cb_"&amp;BG$12,データシート1!$A$1:$BT$1,0),0)</f>
        <v>0</v>
      </c>
      <c r="BH14" s="34">
        <f>VLOOKUP($BC14&amp;"_"&amp;$AZ$7,データシート1!$A:$BT,MATCH("cb_"&amp;BH$12,データシート1!$A$1:$BT$1,0),0)</f>
        <v>1020</v>
      </c>
      <c r="BI14" s="34">
        <f>VLOOKUP($BC14&amp;"_"&amp;$AZ$7,データシート1!$A:$BT,MATCH("cb_"&amp;BI$12,データシート1!$A$1:$BT$1,0),0)</f>
        <v>0</v>
      </c>
      <c r="BJ14" s="34">
        <f>VLOOKUP($BC14&amp;"_"&amp;$AZ$7,データシート1!$A:$BT,MATCH("cb_"&amp;BJ$12,データシート1!$A$1:$BT$1,0),0)</f>
        <v>187325.38</v>
      </c>
      <c r="BK14" s="34">
        <f t="shared" ref="BK14:BK60" si="3">SUM(BE14:BJ14)</f>
        <v>262838.45899999992</v>
      </c>
      <c r="BL14" s="36"/>
      <c r="BM14" s="844" t="str">
        <f t="shared" ref="BM14:BM60" si="4">AX14</f>
        <v>35215</v>
      </c>
      <c r="BN14" s="1031" t="str">
        <f t="shared" ref="BN14:BN60" si="5">AY14</f>
        <v>周南市</v>
      </c>
      <c r="BO14" s="34">
        <f>BE14*VLOOKUP(BO$12,別紙!$B$4:$E$10,MATCH("設備利用率",別紙!$B$4:$E$4,0),0)/100*8760/10^3</f>
        <v>32322.902767079977</v>
      </c>
      <c r="BP14" s="34">
        <f>BF14*VLOOKUP(BP$12,別紙!$B$4:$E$10,MATCH("設備利用率",別紙!$B$4:$E$4,0),0)/100*8760/10^3</f>
        <v>62910.492055199909</v>
      </c>
      <c r="BQ14" s="34">
        <f>BG14*VLOOKUP(BQ$12,別紙!$B$4:$E$10,MATCH("設備利用率",別紙!$B$4:$E$4,0),0)/100*8760/10^3</f>
        <v>0</v>
      </c>
      <c r="BR14" s="34">
        <f>BH14*VLOOKUP(BR$12,別紙!$B$4:$E$10,MATCH("設備利用率",別紙!$B$4:$E$4,0),0)/100*8760/10^3</f>
        <v>5361.12</v>
      </c>
      <c r="BS14" s="34">
        <f>BI14*VLOOKUP(BS$12,別紙!$B$4:$E$10,MATCH("設備利用率",別紙!$B$4:$E$4,0),0)/100*8760/10^3</f>
        <v>0</v>
      </c>
      <c r="BT14" s="34">
        <f>BJ14*VLOOKUP(BT$12,別紙!$B$4:$E$10,MATCH("設備利用率",別紙!$B$4:$E$4,0),0)/100*8760/10^3</f>
        <v>1312776.2630399999</v>
      </c>
      <c r="BU14" s="34">
        <f t="shared" ref="BU14:BU60" si="6">SUM(BO14:BT14)</f>
        <v>1413370.7778622797</v>
      </c>
      <c r="BV14" s="36"/>
      <c r="BW14" s="33" t="str">
        <f t="shared" ref="BW14:BW60" si="7">AX14</f>
        <v>35215</v>
      </c>
      <c r="BX14" s="33" t="str">
        <f t="shared" ref="BX14:BX60" si="8">AY14</f>
        <v>周南市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2017542.4310298569</v>
      </c>
      <c r="BZ14" s="36"/>
      <c r="CA14" s="33" t="str">
        <f t="shared" ref="CA14:CA60" si="9">AX14</f>
        <v>35215</v>
      </c>
      <c r="CB14" s="33" t="str">
        <f t="shared" ref="CB14:CB60" si="10">AY14</f>
        <v>周南市</v>
      </c>
      <c r="CC14" s="223">
        <f t="shared" ref="CC14:CC60" si="11">BO14/$BY14</f>
        <v>1.6020928368074377E-2</v>
      </c>
      <c r="CD14" s="223">
        <f t="shared" si="1"/>
        <v>3.1181744228837446E-2</v>
      </c>
      <c r="CE14" s="223">
        <f t="shared" si="1"/>
        <v>0</v>
      </c>
      <c r="CF14" s="223">
        <f t="shared" si="1"/>
        <v>2.6572526642046432E-3</v>
      </c>
      <c r="CG14" s="223">
        <f t="shared" si="1"/>
        <v>0</v>
      </c>
      <c r="CH14" s="223">
        <f t="shared" si="1"/>
        <v>0.65068086938319891</v>
      </c>
      <c r="CI14" s="223">
        <f t="shared" ref="CI14:CI60" si="12">BU14/BY14</f>
        <v>0.70054079464431529</v>
      </c>
      <c r="CK14" s="18" t="str">
        <f t="shared" ref="CK14:CK60" si="13">AX14</f>
        <v>35215</v>
      </c>
      <c r="CL14" s="18" t="str">
        <f t="shared" ref="CL14:CL60" si="14">AY14</f>
        <v>周南市</v>
      </c>
      <c r="CM14" s="18">
        <f>VLOOKUP($CK14&amp;"_"&amp;$AZ$7,データシート1!$A:$BT,MATCH("ca_太陽光発電（10kW未満）",データシート1!$A$1:$BT$1,0),0)</f>
        <v>5904</v>
      </c>
      <c r="CN14" s="18">
        <f>VLOOKUP($CK14&amp;"_"&amp;$AZ$5,データシート1!$A:$BT,MATCH("ab_家庭",データシート1!$A$1:$BT$1,0),0)</f>
        <v>68078</v>
      </c>
      <c r="CO14" s="223">
        <f t="shared" ref="CO14:CO60" si="15">CM14/CN14</f>
        <v>8.6724051822909015E-2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04202</v>
      </c>
      <c r="AY15" s="18" t="str">
        <f>IF(IFERROR(比較地域マスタ!$Z8,"")=0,"",IFERROR(比較地域マスタ!$Z8,""))</f>
        <v>石巻市</v>
      </c>
      <c r="BC15" s="844" t="str">
        <f t="shared" si="0"/>
        <v>04202</v>
      </c>
      <c r="BD15" s="1031" t="str">
        <f t="shared" si="2"/>
        <v>石巻市</v>
      </c>
      <c r="BE15" s="34">
        <f>VLOOKUP($BC15&amp;"_"&amp;$AZ$7,データシート1!$A:$BT,MATCH("cb_"&amp;BE$12,データシート1!$A$1:$BT$1,0),0)</f>
        <v>29111.800000000185</v>
      </c>
      <c r="BF15" s="34">
        <f>VLOOKUP($BC15&amp;"_"&amp;$AZ$7,データシート1!$A:$BT,MATCH("cb_"&amp;BF$12,データシート1!$A$1:$BT$1,0),0)</f>
        <v>82879.899999999965</v>
      </c>
      <c r="BG15" s="34">
        <f>VLOOKUP($BC15&amp;"_"&amp;$AZ$7,データシート1!$A:$BT,MATCH("cb_"&amp;BG$12,データシート1!$A$1:$BT$1,0),0)</f>
        <v>20425.900000000001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138795.48000000001</v>
      </c>
      <c r="BK15" s="34">
        <f t="shared" si="3"/>
        <v>271213.08000000019</v>
      </c>
      <c r="BL15" s="36"/>
      <c r="BM15" s="844" t="str">
        <f t="shared" si="4"/>
        <v>04202</v>
      </c>
      <c r="BN15" s="1031" t="str">
        <f t="shared" si="5"/>
        <v>石巻市</v>
      </c>
      <c r="BO15" s="34">
        <f>BE15*VLOOKUP(BO$12,別紙!$B$4:$E$10,MATCH("設備利用率",別紙!$B$4:$E$4,0),0)/100*8760/10^3</f>
        <v>34937.653416000227</v>
      </c>
      <c r="BP15" s="34">
        <f>BF15*VLOOKUP(BP$12,別紙!$B$4:$E$10,MATCH("設備利用率",別紙!$B$4:$E$4,0),0)/100*8760/10^3</f>
        <v>109630.21652399996</v>
      </c>
      <c r="BQ15" s="34">
        <f>BG15*VLOOKUP(BQ$12,別紙!$B$4:$E$10,MATCH("設備利用率",別紙!$B$4:$E$4,0),0)/100*8760/10^3</f>
        <v>44374.85923200001</v>
      </c>
      <c r="BR15" s="34">
        <f>BH15*VLOOKUP(BR$12,別紙!$B$4:$E$10,MATCH("設備利用率",別紙!$B$4:$E$4,0),0)/100*8760/10^3</f>
        <v>0</v>
      </c>
      <c r="BS15" s="34">
        <f>BI15*VLOOKUP(BS$12,別紙!$B$4:$E$10,MATCH("設備利用率",別紙!$B$4:$E$4,0),0)/100*8760/10^3</f>
        <v>0</v>
      </c>
      <c r="BT15" s="34">
        <f>BJ15*VLOOKUP(BT$12,別紙!$B$4:$E$10,MATCH("設備利用率",別紙!$B$4:$E$4,0),0)/100*8760/10^3</f>
        <v>972678.72383999999</v>
      </c>
      <c r="BU15" s="34">
        <f t="shared" si="6"/>
        <v>1161621.4530120003</v>
      </c>
      <c r="BV15" s="36"/>
      <c r="BW15" s="33" t="str">
        <f t="shared" si="7"/>
        <v>04202</v>
      </c>
      <c r="BX15" s="33" t="str">
        <f t="shared" si="8"/>
        <v>石巻市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790516.74576247565</v>
      </c>
      <c r="BZ15" s="36"/>
      <c r="CA15" s="33" t="str">
        <f t="shared" si="9"/>
        <v>04202</v>
      </c>
      <c r="CB15" s="33" t="str">
        <f t="shared" si="10"/>
        <v>石巻市</v>
      </c>
      <c r="CC15" s="223">
        <f t="shared" si="11"/>
        <v>4.4195968780271537E-2</v>
      </c>
      <c r="CD15" s="223">
        <f t="shared" si="1"/>
        <v>0.13868171308408975</v>
      </c>
      <c r="CE15" s="223">
        <f t="shared" si="1"/>
        <v>5.6133990165128267E-2</v>
      </c>
      <c r="CF15" s="223">
        <f t="shared" si="1"/>
        <v>0</v>
      </c>
      <c r="CG15" s="223">
        <f t="shared" si="1"/>
        <v>0</v>
      </c>
      <c r="CH15" s="223">
        <f t="shared" si="1"/>
        <v>1.2304340534896878</v>
      </c>
      <c r="CI15" s="223">
        <f t="shared" si="12"/>
        <v>1.4694457255191775</v>
      </c>
      <c r="CK15" s="18" t="str">
        <f t="shared" si="13"/>
        <v>04202</v>
      </c>
      <c r="CL15" s="18" t="str">
        <f t="shared" si="14"/>
        <v>石巻市</v>
      </c>
      <c r="CM15" s="18">
        <f>VLOOKUP($CK15&amp;"_"&amp;$AZ$7,データシート1!$A:$BT,MATCH("ca_太陽光発電（10kW未満）",データシート1!$A$1:$BT$1,0),0)</f>
        <v>6288</v>
      </c>
      <c r="CN15" s="18">
        <f>VLOOKUP($CK15&amp;"_"&amp;$AZ$5,データシート1!$A:$BT,MATCH("ab_家庭",データシート1!$A$1:$BT$1,0),0)</f>
        <v>62209</v>
      </c>
      <c r="CO15" s="223">
        <f t="shared" si="15"/>
        <v>0.10107862206433153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42204</v>
      </c>
      <c r="AY16" s="18" t="str">
        <f>IF(IFERROR(比較地域マスタ!$Z9,"")=0,"",IFERROR(比較地域マスタ!$Z9,""))</f>
        <v>諫早市</v>
      </c>
      <c r="BC16" s="844" t="str">
        <f t="shared" si="0"/>
        <v>42204</v>
      </c>
      <c r="BD16" s="1031" t="str">
        <f t="shared" si="2"/>
        <v>諫早市</v>
      </c>
      <c r="BE16" s="34">
        <f>VLOOKUP($BC16&amp;"_"&amp;$AZ$7,データシート1!$A:$BT,MATCH("cb_"&amp;BE$12,データシート1!$A$1:$BT$1,0),0)</f>
        <v>32458.20300000011</v>
      </c>
      <c r="BF16" s="34">
        <f>VLOOKUP($BC16&amp;"_"&amp;$AZ$7,データシート1!$A:$BT,MATCH("cb_"&amp;BF$12,データシート1!$A$1:$BT$1,0),0)</f>
        <v>114950.94999999958</v>
      </c>
      <c r="BG16" s="34">
        <f>VLOOKUP($BC16&amp;"_"&amp;$AZ$7,データシート1!$A:$BT,MATCH("cb_"&amp;BG$12,データシート1!$A$1:$BT$1,0),0)</f>
        <v>1200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148609.1529999997</v>
      </c>
      <c r="BL16" s="36"/>
      <c r="BM16" s="844" t="str">
        <f t="shared" si="4"/>
        <v>42204</v>
      </c>
      <c r="BN16" s="1031" t="str">
        <f t="shared" si="5"/>
        <v>諫早市</v>
      </c>
      <c r="BO16" s="34">
        <f>BE16*VLOOKUP(BO$12,別紙!$B$4:$E$10,MATCH("設備利用率",別紙!$B$4:$E$4,0),0)/100*8760/10^3</f>
        <v>38953.738584360137</v>
      </c>
      <c r="BP16" s="34">
        <f>BF16*VLOOKUP(BP$12,別紙!$B$4:$E$10,MATCH("設備利用率",別紙!$B$4:$E$4,0),0)/100*8760/10^3</f>
        <v>152052.51862199945</v>
      </c>
      <c r="BQ16" s="34">
        <f>BG16*VLOOKUP(BQ$12,別紙!$B$4:$E$10,MATCH("設備利用率",別紙!$B$4:$E$4,0),0)/100*8760/10^3</f>
        <v>2606.9760000000001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193613.23320635958</v>
      </c>
      <c r="BV16" s="36"/>
      <c r="BW16" s="33" t="str">
        <f t="shared" si="7"/>
        <v>42204</v>
      </c>
      <c r="BX16" s="33" t="str">
        <f t="shared" si="8"/>
        <v>諫早市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1128779.784306068</v>
      </c>
      <c r="BZ16" s="36"/>
      <c r="CA16" s="33" t="str">
        <f t="shared" si="9"/>
        <v>42204</v>
      </c>
      <c r="CB16" s="33" t="str">
        <f t="shared" si="10"/>
        <v>諫早市</v>
      </c>
      <c r="CC16" s="223">
        <f t="shared" si="11"/>
        <v>3.4509599769548899E-2</v>
      </c>
      <c r="CD16" s="223">
        <f t="shared" si="1"/>
        <v>0.13470521064963589</v>
      </c>
      <c r="CE16" s="223">
        <f t="shared" si="1"/>
        <v>2.3095523469200616E-3</v>
      </c>
      <c r="CF16" s="223">
        <f t="shared" si="1"/>
        <v>0</v>
      </c>
      <c r="CG16" s="223">
        <f t="shared" si="1"/>
        <v>0</v>
      </c>
      <c r="CH16" s="223">
        <f t="shared" si="1"/>
        <v>0</v>
      </c>
      <c r="CI16" s="223">
        <f t="shared" si="12"/>
        <v>0.17152436276610483</v>
      </c>
      <c r="CK16" s="18" t="str">
        <f t="shared" si="13"/>
        <v>42204</v>
      </c>
      <c r="CL16" s="18" t="str">
        <f t="shared" si="14"/>
        <v>諫早市</v>
      </c>
      <c r="CM16" s="18">
        <f>VLOOKUP($CK16&amp;"_"&amp;$AZ$7,データシート1!$A:$BT,MATCH("ca_太陽光発電（10kW未満）",データシート1!$A$1:$BT$1,0),0)</f>
        <v>6497</v>
      </c>
      <c r="CN16" s="18">
        <f>VLOOKUP($CK16&amp;"_"&amp;$AZ$5,データシート1!$A:$BT,MATCH("ab_家庭",データシート1!$A$1:$BT$1,0),0)</f>
        <v>61931</v>
      </c>
      <c r="CO16" s="223">
        <f t="shared" si="15"/>
        <v>0.10490707400171158</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23220</v>
      </c>
      <c r="AY17" s="18" t="str">
        <f>IF(IFERROR(比較地域マスタ!$Z10,"")=0,"",IFERROR(比較地域マスタ!$Z10,""))</f>
        <v>稲沢市</v>
      </c>
      <c r="BC17" s="844" t="str">
        <f t="shared" si="0"/>
        <v>23220</v>
      </c>
      <c r="BD17" s="1031" t="str">
        <f t="shared" si="2"/>
        <v>稲沢市</v>
      </c>
      <c r="BE17" s="34">
        <f>VLOOKUP($BC17&amp;"_"&amp;$AZ$7,データシート1!$A:$BT,MATCH("cb_"&amp;BE$12,データシート1!$A$1:$BT$1,0),0)</f>
        <v>25183.899999999958</v>
      </c>
      <c r="BF17" s="34">
        <f>VLOOKUP($BC17&amp;"_"&amp;$AZ$7,データシート1!$A:$BT,MATCH("cb_"&amp;BF$12,データシート1!$A$1:$BT$1,0),0)</f>
        <v>58652.899999999892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83836.799999999843</v>
      </c>
      <c r="BL17" s="36"/>
      <c r="BM17" s="844" t="str">
        <f t="shared" si="4"/>
        <v>23220</v>
      </c>
      <c r="BN17" s="1031" t="str">
        <f t="shared" si="5"/>
        <v>稲沢市</v>
      </c>
      <c r="BO17" s="34">
        <f>BE17*VLOOKUP(BO$12,別紙!$B$4:$E$10,MATCH("設備利用率",別紙!$B$4:$E$4,0),0)/100*8760/10^3</f>
        <v>30223.702067999948</v>
      </c>
      <c r="BP17" s="34">
        <f>BF17*VLOOKUP(BP$12,別紙!$B$4:$E$10,MATCH("設備利用率",別紙!$B$4:$E$4,0),0)/100*8760/10^3</f>
        <v>77583.710003999862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107807.4120719998</v>
      </c>
      <c r="BV17" s="36"/>
      <c r="BW17" s="33" t="str">
        <f t="shared" si="7"/>
        <v>23220</v>
      </c>
      <c r="BX17" s="33" t="str">
        <f t="shared" si="8"/>
        <v>稲沢市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802071.46592660749</v>
      </c>
      <c r="BZ17" s="36"/>
      <c r="CA17" s="33" t="str">
        <f t="shared" si="9"/>
        <v>23220</v>
      </c>
      <c r="CB17" s="33" t="str">
        <f t="shared" si="10"/>
        <v>稲沢市</v>
      </c>
      <c r="CC17" s="223">
        <f t="shared" si="11"/>
        <v>3.7682056215630949E-2</v>
      </c>
      <c r="CD17" s="223">
        <f t="shared" si="1"/>
        <v>9.6729173521177297E-2</v>
      </c>
      <c r="CE17" s="223">
        <f t="shared" si="1"/>
        <v>0</v>
      </c>
      <c r="CF17" s="223">
        <f t="shared" si="1"/>
        <v>0</v>
      </c>
      <c r="CG17" s="223">
        <f t="shared" si="1"/>
        <v>0</v>
      </c>
      <c r="CH17" s="223">
        <f t="shared" si="1"/>
        <v>0</v>
      </c>
      <c r="CI17" s="223">
        <f t="shared" si="12"/>
        <v>0.13441122973680825</v>
      </c>
      <c r="CK17" s="18" t="str">
        <f t="shared" si="13"/>
        <v>23220</v>
      </c>
      <c r="CL17" s="18" t="str">
        <f t="shared" si="14"/>
        <v>稲沢市</v>
      </c>
      <c r="CM17" s="18">
        <f>VLOOKUP($CK17&amp;"_"&amp;$AZ$7,データシート1!$A:$BT,MATCH("ca_太陽光発電（10kW未満）",データシート1!$A$1:$BT$1,0),0)</f>
        <v>5367</v>
      </c>
      <c r="CN17" s="18">
        <f>VLOOKUP($CK17&amp;"_"&amp;$AZ$5,データシート1!$A:$BT,MATCH("ab_家庭",データシート1!$A$1:$BT$1,0),0)</f>
        <v>56087</v>
      </c>
      <c r="CO17" s="223">
        <f t="shared" si="15"/>
        <v>9.5690623495640698E-2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12211</v>
      </c>
      <c r="AY18" s="18" t="str">
        <f>IF(IFERROR(比較地域マスタ!$Z11,"")=0,"",IFERROR(比較地域マスタ!$Z11,""))</f>
        <v>成田市</v>
      </c>
      <c r="BC18" s="844" t="str">
        <f t="shared" si="0"/>
        <v>12211</v>
      </c>
      <c r="BD18" s="1031" t="str">
        <f t="shared" si="2"/>
        <v>成田市</v>
      </c>
      <c r="BE18" s="34">
        <f>VLOOKUP($BC18&amp;"_"&amp;$AZ$7,データシート1!$A:$BT,MATCH("cb_"&amp;BE$12,データシート1!$A$1:$BT$1,0),0)</f>
        <v>17897.699999999928</v>
      </c>
      <c r="BF18" s="34">
        <f>VLOOKUP($BC18&amp;"_"&amp;$AZ$7,データシート1!$A:$BT,MATCH("cb_"&amp;BF$12,データシート1!$A$1:$BT$1,0),0)</f>
        <v>108054.59999999992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2745.5</v>
      </c>
      <c r="BK18" s="34">
        <f t="shared" si="3"/>
        <v>128697.79999999984</v>
      </c>
      <c r="BL18" s="36"/>
      <c r="BM18" s="844" t="str">
        <f t="shared" si="4"/>
        <v>12211</v>
      </c>
      <c r="BN18" s="1031" t="str">
        <f t="shared" si="5"/>
        <v>成田市</v>
      </c>
      <c r="BO18" s="34">
        <f>BE18*VLOOKUP(BO$12,別紙!$B$4:$E$10,MATCH("設備利用率",別紙!$B$4:$E$4,0),0)/100*8760/10^3</f>
        <v>21479.387723999909</v>
      </c>
      <c r="BP18" s="34">
        <f>BF18*VLOOKUP(BP$12,別紙!$B$4:$E$10,MATCH("設備利用率",別紙!$B$4:$E$4,0),0)/100*8760/10^3</f>
        <v>142930.30269599988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19240.464</v>
      </c>
      <c r="BU18" s="34">
        <f t="shared" si="6"/>
        <v>183650.1544199998</v>
      </c>
      <c r="BV18" s="36"/>
      <c r="BW18" s="33" t="str">
        <f t="shared" si="7"/>
        <v>12211</v>
      </c>
      <c r="BX18" s="33" t="str">
        <f t="shared" si="8"/>
        <v>成田市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1091729.6249751928</v>
      </c>
      <c r="BZ18" s="36"/>
      <c r="CA18" s="33" t="str">
        <f t="shared" si="9"/>
        <v>12211</v>
      </c>
      <c r="CB18" s="33" t="str">
        <f t="shared" si="10"/>
        <v>成田市</v>
      </c>
      <c r="CC18" s="223">
        <f t="shared" si="11"/>
        <v>1.9674640343746264E-2</v>
      </c>
      <c r="CD18" s="223">
        <f t="shared" si="1"/>
        <v>0.13092097111429735</v>
      </c>
      <c r="CE18" s="223">
        <f t="shared" si="1"/>
        <v>0</v>
      </c>
      <c r="CF18" s="223">
        <f t="shared" si="1"/>
        <v>0</v>
      </c>
      <c r="CG18" s="223">
        <f t="shared" si="1"/>
        <v>0</v>
      </c>
      <c r="CH18" s="223">
        <f t="shared" si="1"/>
        <v>1.7623836121912692E-2</v>
      </c>
      <c r="CI18" s="223">
        <f t="shared" si="12"/>
        <v>0.1682194475799563</v>
      </c>
      <c r="CK18" s="18" t="str">
        <f t="shared" si="13"/>
        <v>12211</v>
      </c>
      <c r="CL18" s="18" t="str">
        <f t="shared" si="14"/>
        <v>成田市</v>
      </c>
      <c r="CM18" s="18">
        <f>VLOOKUP($CK18&amp;"_"&amp;$AZ$7,データシート1!$A:$BT,MATCH("ca_太陽光発電（10kW未満）",データシート1!$A$1:$BT$1,0),0)</f>
        <v>4058</v>
      </c>
      <c r="CN18" s="18">
        <f>VLOOKUP($CK18&amp;"_"&amp;$AZ$5,データシート1!$A:$BT,MATCH("ab_家庭",データシート1!$A$1:$BT$1,0),0)</f>
        <v>63748</v>
      </c>
      <c r="CO18" s="223">
        <f t="shared" si="15"/>
        <v>6.3656899039969878E-2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14216</v>
      </c>
      <c r="AY19" s="18" t="str">
        <f>IF(IFERROR(比較地域マスタ!$Z12,"")=0,"",IFERROR(比較地域マスタ!$Z12,""))</f>
        <v>座間市</v>
      </c>
      <c r="BC19" s="844" t="str">
        <f t="shared" si="0"/>
        <v>14216</v>
      </c>
      <c r="BD19" s="1031" t="str">
        <f t="shared" si="2"/>
        <v>座間市</v>
      </c>
      <c r="BE19" s="34">
        <f>VLOOKUP($BC19&amp;"_"&amp;$AZ$7,データシート1!$A:$BT,MATCH("cb_"&amp;BE$12,データシート1!$A$1:$BT$1,0),0)</f>
        <v>10611.79999999997</v>
      </c>
      <c r="BF19" s="34">
        <f>VLOOKUP($BC19&amp;"_"&amp;$AZ$7,データシート1!$A:$BT,MATCH("cb_"&amp;BF$12,データシート1!$A$1:$BT$1,0),0)</f>
        <v>9100.899999999996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19712.699999999968</v>
      </c>
      <c r="BL19" s="36"/>
      <c r="BM19" s="844" t="str">
        <f t="shared" si="4"/>
        <v>14216</v>
      </c>
      <c r="BN19" s="1031" t="str">
        <f t="shared" si="5"/>
        <v>座間市</v>
      </c>
      <c r="BO19" s="34">
        <f>BE19*VLOOKUP(BO$12,別紙!$B$4:$E$10,MATCH("設備利用率",別紙!$B$4:$E$4,0),0)/100*8760/10^3</f>
        <v>12735.433415999965</v>
      </c>
      <c r="BP19" s="34">
        <f>BF19*VLOOKUP(BP$12,別紙!$B$4:$E$10,MATCH("設備利用率",別紙!$B$4:$E$4,0),0)/100*8760/10^3</f>
        <v>12038.306483999995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24773.73989999996</v>
      </c>
      <c r="BV19" s="36"/>
      <c r="BW19" s="33" t="str">
        <f t="shared" si="7"/>
        <v>14216</v>
      </c>
      <c r="BX19" s="33" t="str">
        <f t="shared" si="8"/>
        <v>座間市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621648.0031344858</v>
      </c>
      <c r="BZ19" s="36"/>
      <c r="CA19" s="33" t="str">
        <f t="shared" si="9"/>
        <v>14216</v>
      </c>
      <c r="CB19" s="33" t="str">
        <f t="shared" si="10"/>
        <v>座間市</v>
      </c>
      <c r="CC19" s="223">
        <f t="shared" si="11"/>
        <v>2.0486566918553765E-2</v>
      </c>
      <c r="CD19" s="223">
        <f t="shared" si="1"/>
        <v>1.9365149446793378E-2</v>
      </c>
      <c r="CE19" s="223">
        <f t="shared" si="1"/>
        <v>0</v>
      </c>
      <c r="CF19" s="223">
        <f t="shared" si="1"/>
        <v>0</v>
      </c>
      <c r="CG19" s="223">
        <f t="shared" si="1"/>
        <v>0</v>
      </c>
      <c r="CH19" s="223">
        <f t="shared" si="1"/>
        <v>0</v>
      </c>
      <c r="CI19" s="223">
        <f t="shared" si="12"/>
        <v>3.9851716365347144E-2</v>
      </c>
      <c r="CK19" s="18" t="str">
        <f t="shared" si="13"/>
        <v>14216</v>
      </c>
      <c r="CL19" s="18" t="str">
        <f t="shared" si="14"/>
        <v>座間市</v>
      </c>
      <c r="CM19" s="18">
        <f>VLOOKUP($CK19&amp;"_"&amp;$AZ$7,データシート1!$A:$BT,MATCH("ca_太陽光発電（10kW未満）",データシート1!$A$1:$BT$1,0),0)</f>
        <v>2633</v>
      </c>
      <c r="CN19" s="18">
        <f>VLOOKUP($CK19&amp;"_"&amp;$AZ$5,データシート1!$A:$BT,MATCH("ab_家庭",データシート1!$A$1:$BT$1,0),0)</f>
        <v>63907</v>
      </c>
      <c r="CO19" s="223">
        <f t="shared" si="15"/>
        <v>4.1200494468524577E-2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12222</v>
      </c>
      <c r="AY20" s="18" t="str">
        <f>IF(IFERROR(比較地域マスタ!$Z13,"")=0,"",IFERROR(比較地域マスタ!$Z13,""))</f>
        <v>我孫子市</v>
      </c>
      <c r="BC20" s="844" t="str">
        <f t="shared" si="0"/>
        <v>12222</v>
      </c>
      <c r="BD20" s="1031" t="str">
        <f t="shared" si="2"/>
        <v>我孫子市</v>
      </c>
      <c r="BE20" s="34">
        <f>VLOOKUP($BC20&amp;"_"&amp;$AZ$7,データシート1!$A:$BT,MATCH("cb_"&amp;BE$12,データシート1!$A$1:$BT$1,0),0)</f>
        <v>14324.699999999946</v>
      </c>
      <c r="BF20" s="34">
        <f>VLOOKUP($BC20&amp;"_"&amp;$AZ$7,データシート1!$A:$BT,MATCH("cb_"&amp;BF$12,データシート1!$A$1:$BT$1,0),0)</f>
        <v>11733.2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1057.6849999999999</v>
      </c>
      <c r="BK20" s="34">
        <f t="shared" si="3"/>
        <v>27115.584999999948</v>
      </c>
      <c r="BL20" s="36"/>
      <c r="BM20" s="844" t="str">
        <f t="shared" si="4"/>
        <v>12222</v>
      </c>
      <c r="BN20" s="1031" t="str">
        <f t="shared" si="5"/>
        <v>我孫子市</v>
      </c>
      <c r="BO20" s="34">
        <f>BE20*VLOOKUP(BO$12,別紙!$B$4:$E$10,MATCH("設備利用率",別紙!$B$4:$E$4,0),0)/100*8760/10^3</f>
        <v>17191.358963999934</v>
      </c>
      <c r="BP20" s="34">
        <f>BF20*VLOOKUP(BP$12,別紙!$B$4:$E$10,MATCH("設備利用率",別紙!$B$4:$E$4,0),0)/100*8760/10^3</f>
        <v>15520.207632000001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7412.2564799999991</v>
      </c>
      <c r="BU20" s="34">
        <f t="shared" si="6"/>
        <v>40123.823075999935</v>
      </c>
      <c r="BV20" s="36"/>
      <c r="BW20" s="33" t="str">
        <f t="shared" si="7"/>
        <v>12222</v>
      </c>
      <c r="BX20" s="33" t="str">
        <f t="shared" si="8"/>
        <v>我孫子市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507875.22890691756</v>
      </c>
      <c r="BZ20" s="36"/>
      <c r="CA20" s="33" t="str">
        <f t="shared" si="9"/>
        <v>12222</v>
      </c>
      <c r="CB20" s="33" t="str">
        <f t="shared" si="10"/>
        <v>我孫子市</v>
      </c>
      <c r="CC20" s="223">
        <f t="shared" si="11"/>
        <v>3.384957167728047E-2</v>
      </c>
      <c r="CD20" s="223">
        <f t="shared" si="1"/>
        <v>3.0559095519195948E-2</v>
      </c>
      <c r="CE20" s="223">
        <f t="shared" si="1"/>
        <v>0</v>
      </c>
      <c r="CF20" s="223">
        <f t="shared" si="1"/>
        <v>0</v>
      </c>
      <c r="CG20" s="223">
        <f t="shared" si="1"/>
        <v>0</v>
      </c>
      <c r="CH20" s="223">
        <f t="shared" si="1"/>
        <v>1.4594640687542773E-2</v>
      </c>
      <c r="CI20" s="223">
        <f t="shared" si="12"/>
        <v>7.90033078840192E-2</v>
      </c>
      <c r="CK20" s="18" t="str">
        <f t="shared" si="13"/>
        <v>12222</v>
      </c>
      <c r="CL20" s="18" t="str">
        <f t="shared" si="14"/>
        <v>我孫子市</v>
      </c>
      <c r="CM20" s="18">
        <f>VLOOKUP($CK20&amp;"_"&amp;$AZ$7,データシート1!$A:$BT,MATCH("ca_太陽光発電（10kW未満）",データシート1!$A$1:$BT$1,0),0)</f>
        <v>3393</v>
      </c>
      <c r="CN20" s="18">
        <f>VLOOKUP($CK20&amp;"_"&amp;$AZ$5,データシート1!$A:$BT,MATCH("ab_家庭",データシート1!$A$1:$BT$1,0),0)</f>
        <v>61247</v>
      </c>
      <c r="CO20" s="223">
        <f t="shared" si="15"/>
        <v>5.5398631769719334E-2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13205</v>
      </c>
      <c r="AY21" s="18" t="str">
        <f>IF(IFERROR(比較地域マスタ!$Z14,"")=0,"",IFERROR(比較地域マスタ!$Z14,""))</f>
        <v>青梅市</v>
      </c>
      <c r="BC21" s="844" t="str">
        <f t="shared" si="0"/>
        <v>13205</v>
      </c>
      <c r="BD21" s="1031" t="str">
        <f t="shared" si="2"/>
        <v>青梅市</v>
      </c>
      <c r="BE21" s="34">
        <f>VLOOKUP($BC21&amp;"_"&amp;$AZ$7,データシート1!$A:$BT,MATCH("cb_"&amp;BE$12,データシート1!$A$1:$BT$1,0),0)</f>
        <v>14232.799999999963</v>
      </c>
      <c r="BF21" s="34">
        <f>VLOOKUP($BC21&amp;"_"&amp;$AZ$7,データシート1!$A:$BT,MATCH("cb_"&amp;BF$12,データシート1!$A$1:$BT$1,0),0)</f>
        <v>6852.9000000000015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21085.699999999964</v>
      </c>
      <c r="BL21" s="36"/>
      <c r="BM21" s="844" t="str">
        <f t="shared" si="4"/>
        <v>13205</v>
      </c>
      <c r="BN21" s="1031" t="str">
        <f t="shared" si="5"/>
        <v>青梅市</v>
      </c>
      <c r="BO21" s="34">
        <f>BE21*VLOOKUP(BO$12,別紙!$B$4:$E$10,MATCH("設備利用率",別紙!$B$4:$E$4,0),0)/100*8760/10^3</f>
        <v>17081.067935999956</v>
      </c>
      <c r="BP21" s="34">
        <f>BF21*VLOOKUP(BP$12,別紙!$B$4:$E$10,MATCH("設備利用率",別紙!$B$4:$E$4,0),0)/100*8760/10^3</f>
        <v>9064.7420040000034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26145.809939999959</v>
      </c>
      <c r="BV21" s="36"/>
      <c r="BW21" s="33" t="str">
        <f t="shared" si="7"/>
        <v>13205</v>
      </c>
      <c r="BX21" s="33" t="str">
        <f t="shared" si="8"/>
        <v>青梅市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583630.02717588434</v>
      </c>
      <c r="BZ21" s="36"/>
      <c r="CA21" s="33" t="str">
        <f t="shared" si="9"/>
        <v>13205</v>
      </c>
      <c r="CB21" s="33" t="str">
        <f t="shared" si="10"/>
        <v>青梅市</v>
      </c>
      <c r="CC21" s="223">
        <f t="shared" si="11"/>
        <v>2.9266945051907616E-2</v>
      </c>
      <c r="CD21" s="223">
        <f t="shared" si="1"/>
        <v>1.5531658040048423E-2</v>
      </c>
      <c r="CE21" s="223">
        <f t="shared" si="1"/>
        <v>0</v>
      </c>
      <c r="CF21" s="223">
        <f t="shared" si="1"/>
        <v>0</v>
      </c>
      <c r="CG21" s="223">
        <f t="shared" si="1"/>
        <v>0</v>
      </c>
      <c r="CH21" s="223">
        <f t="shared" si="1"/>
        <v>0</v>
      </c>
      <c r="CI21" s="223">
        <f t="shared" si="12"/>
        <v>4.4798603091956039E-2</v>
      </c>
      <c r="CK21" s="18" t="str">
        <f t="shared" si="13"/>
        <v>13205</v>
      </c>
      <c r="CL21" s="18" t="str">
        <f t="shared" si="14"/>
        <v>青梅市</v>
      </c>
      <c r="CM21" s="18">
        <f>VLOOKUP($CK21&amp;"_"&amp;$AZ$7,データシート1!$A:$BT,MATCH("ca_太陽光発電（10kW未満）",データシート1!$A$1:$BT$1,0),0)</f>
        <v>3452</v>
      </c>
      <c r="CN21" s="18">
        <f>VLOOKUP($CK21&amp;"_"&amp;$AZ$5,データシート1!$A:$BT,MATCH("ab_家庭",データシート1!$A$1:$BT$1,0),0)</f>
        <v>64640</v>
      </c>
      <c r="CO21" s="223">
        <f t="shared" si="15"/>
        <v>5.3403465346534652E-2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13214</v>
      </c>
      <c r="AY22" s="18" t="str">
        <f>IF(IFERROR(比較地域マスタ!$Z15,"")=0,"",IFERROR(比較地域マスタ!$Z15,""))</f>
        <v>国分寺市</v>
      </c>
      <c r="BC22" s="844" t="str">
        <f t="shared" si="0"/>
        <v>13214</v>
      </c>
      <c r="BD22" s="1031" t="str">
        <f t="shared" si="2"/>
        <v>国分寺市</v>
      </c>
      <c r="BE22" s="34">
        <f>VLOOKUP($BC22&amp;"_"&amp;$AZ$7,データシート1!$A:$BT,MATCH("cb_"&amp;BE$12,データシート1!$A$1:$BT$1,0),0)</f>
        <v>7983.5000000000036</v>
      </c>
      <c r="BF22" s="34">
        <f>VLOOKUP($BC22&amp;"_"&amp;$AZ$7,データシート1!$A:$BT,MATCH("cb_"&amp;BF$12,データシート1!$A$1:$BT$1,0),0)</f>
        <v>1602.8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9586.3000000000029</v>
      </c>
      <c r="BL22" s="36"/>
      <c r="BM22" s="844" t="str">
        <f t="shared" si="4"/>
        <v>13214</v>
      </c>
      <c r="BN22" s="1031" t="str">
        <f t="shared" si="5"/>
        <v>国分寺市</v>
      </c>
      <c r="BO22" s="34">
        <f>BE22*VLOOKUP(BO$12,別紙!$B$4:$E$10,MATCH("設備利用率",別紙!$B$4:$E$4,0),0)/100*8760/10^3</f>
        <v>9581.1580200000026</v>
      </c>
      <c r="BP22" s="34">
        <f>BF22*VLOOKUP(BP$12,別紙!$B$4:$E$10,MATCH("設備利用率",別紙!$B$4:$E$4,0),0)/100*8760/10^3</f>
        <v>2120.1197280000001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11701.277748000002</v>
      </c>
      <c r="BV22" s="36"/>
      <c r="BW22" s="33" t="str">
        <f t="shared" si="7"/>
        <v>13214</v>
      </c>
      <c r="BX22" s="33" t="str">
        <f t="shared" si="8"/>
        <v>国分寺市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447735.94043487194</v>
      </c>
      <c r="BZ22" s="36"/>
      <c r="CA22" s="33" t="str">
        <f t="shared" si="9"/>
        <v>13214</v>
      </c>
      <c r="CB22" s="33" t="str">
        <f t="shared" si="10"/>
        <v>国分寺市</v>
      </c>
      <c r="CC22" s="223">
        <f t="shared" si="11"/>
        <v>2.1399126482216556E-2</v>
      </c>
      <c r="CD22" s="223">
        <f t="shared" si="1"/>
        <v>4.7352011231012502E-3</v>
      </c>
      <c r="CE22" s="223">
        <f t="shared" si="1"/>
        <v>0</v>
      </c>
      <c r="CF22" s="223">
        <f t="shared" si="1"/>
        <v>0</v>
      </c>
      <c r="CG22" s="223">
        <f t="shared" si="1"/>
        <v>0</v>
      </c>
      <c r="CH22" s="223">
        <f t="shared" si="1"/>
        <v>0</v>
      </c>
      <c r="CI22" s="223">
        <f t="shared" si="12"/>
        <v>2.6134327605317805E-2</v>
      </c>
      <c r="CK22" s="18" t="str">
        <f t="shared" si="13"/>
        <v>13214</v>
      </c>
      <c r="CL22" s="18" t="str">
        <f t="shared" si="14"/>
        <v>国分寺市</v>
      </c>
      <c r="CM22" s="18">
        <f>VLOOKUP($CK22&amp;"_"&amp;$AZ$7,データシート1!$A:$BT,MATCH("ca_太陽光発電（10kW未満）",データシート1!$A$1:$BT$1,0),0)</f>
        <v>2114</v>
      </c>
      <c r="CN22" s="18">
        <f>VLOOKUP($CK22&amp;"_"&amp;$AZ$5,データシート1!$A:$BT,MATCH("ab_家庭",データシート1!$A$1:$BT$1,0),0)</f>
        <v>63479</v>
      </c>
      <c r="CO22" s="223">
        <f t="shared" si="15"/>
        <v>3.3302351958915545E-2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34205</v>
      </c>
      <c r="AY23" s="18" t="str">
        <f>IF(IFERROR(比較地域マスタ!$Z16,"")=0,"",IFERROR(比較地域マスタ!$Z16,""))</f>
        <v>尾道市</v>
      </c>
      <c r="BC23" s="844" t="str">
        <f t="shared" si="0"/>
        <v>34205</v>
      </c>
      <c r="BD23" s="1031" t="str">
        <f t="shared" si="2"/>
        <v>尾道市</v>
      </c>
      <c r="BE23" s="34">
        <f>VLOOKUP($BC23&amp;"_"&amp;$AZ$7,データシート1!$A:$BT,MATCH("cb_"&amp;BE$12,データシート1!$A$1:$BT$1,0),0)</f>
        <v>25754.117999999893</v>
      </c>
      <c r="BF23" s="34">
        <f>VLOOKUP($BC23&amp;"_"&amp;$AZ$7,データシート1!$A:$BT,MATCH("cb_"&amp;BF$12,データシート1!$A$1:$BT$1,0),0)</f>
        <v>85163.449999999866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110917.56799999977</v>
      </c>
      <c r="BL23" s="36"/>
      <c r="BM23" s="844" t="str">
        <f t="shared" si="4"/>
        <v>34205</v>
      </c>
      <c r="BN23" s="1031" t="str">
        <f t="shared" si="5"/>
        <v>尾道市</v>
      </c>
      <c r="BO23" s="34">
        <f>BE23*VLOOKUP(BO$12,別紙!$B$4:$E$10,MATCH("設備利用率",別紙!$B$4:$E$4,0),0)/100*8760/10^3</f>
        <v>30908.032094159877</v>
      </c>
      <c r="BP23" s="34">
        <f>BF23*VLOOKUP(BP$12,別紙!$B$4:$E$10,MATCH("設備利用率",別紙!$B$4:$E$4,0),0)/100*8760/10^3</f>
        <v>112650.80512199982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143558.83721615968</v>
      </c>
      <c r="BV23" s="36"/>
      <c r="BW23" s="33" t="str">
        <f t="shared" si="7"/>
        <v>34205</v>
      </c>
      <c r="BX23" s="33" t="str">
        <f t="shared" si="8"/>
        <v>尾道市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1125651.519703324</v>
      </c>
      <c r="BZ23" s="36"/>
      <c r="CA23" s="33" t="str">
        <f t="shared" si="9"/>
        <v>34205</v>
      </c>
      <c r="CB23" s="33" t="str">
        <f t="shared" si="10"/>
        <v>尾道市</v>
      </c>
      <c r="CC23" s="223">
        <f t="shared" si="11"/>
        <v>2.7457904647351233E-2</v>
      </c>
      <c r="CD23" s="223">
        <f t="shared" si="1"/>
        <v>0.10007609206772092</v>
      </c>
      <c r="CE23" s="223">
        <f t="shared" si="1"/>
        <v>0</v>
      </c>
      <c r="CF23" s="223">
        <f t="shared" si="1"/>
        <v>0</v>
      </c>
      <c r="CG23" s="223">
        <f t="shared" si="1"/>
        <v>0</v>
      </c>
      <c r="CH23" s="223">
        <f t="shared" si="1"/>
        <v>0</v>
      </c>
      <c r="CI23" s="223">
        <f t="shared" si="12"/>
        <v>0.12753399671507215</v>
      </c>
      <c r="CK23" s="18" t="str">
        <f t="shared" si="13"/>
        <v>34205</v>
      </c>
      <c r="CL23" s="18" t="str">
        <f t="shared" si="14"/>
        <v>尾道市</v>
      </c>
      <c r="CM23" s="18">
        <f>VLOOKUP($CK23&amp;"_"&amp;$AZ$7,データシート1!$A:$BT,MATCH("ca_太陽光発電（10kW未満）",データシート1!$A$1:$BT$1,0),0)</f>
        <v>5472</v>
      </c>
      <c r="CN23" s="18">
        <f>VLOOKUP($CK23&amp;"_"&amp;$AZ$5,データシート1!$A:$BT,MATCH("ab_家庭",データシート1!$A$1:$BT$1,0),0)</f>
        <v>64033</v>
      </c>
      <c r="CO23" s="223">
        <f t="shared" si="15"/>
        <v>8.545593678259647E-2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22207</v>
      </c>
      <c r="AY24" s="18" t="str">
        <f>IF(IFERROR(比較地域マスタ!$Z17,"")=0,"",IFERROR(比較地域マスタ!$Z17,""))</f>
        <v>富士宮市</v>
      </c>
      <c r="BC24" s="844" t="str">
        <f t="shared" si="0"/>
        <v>22207</v>
      </c>
      <c r="BD24" s="1031" t="str">
        <f t="shared" si="2"/>
        <v>富士宮市</v>
      </c>
      <c r="BE24" s="34">
        <f>VLOOKUP($BC24&amp;"_"&amp;$AZ$7,データシート1!$A:$BT,MATCH("cb_"&amp;BE$12,データシート1!$A$1:$BT$1,0),0)</f>
        <v>27941.100000000089</v>
      </c>
      <c r="BF24" s="34">
        <f>VLOOKUP($BC24&amp;"_"&amp;$AZ$7,データシート1!$A:$BT,MATCH("cb_"&amp;BF$12,データシート1!$A$1:$BT$1,0),0)</f>
        <v>53676.499999999964</v>
      </c>
      <c r="BG24" s="34">
        <f>VLOOKUP($BC24&amp;"_"&amp;$AZ$7,データシート1!$A:$BT,MATCH("cb_"&amp;BG$12,データシート1!$A$1:$BT$1,0),0)</f>
        <v>0</v>
      </c>
      <c r="BH24" s="34">
        <f>VLOOKUP($BC24&amp;"_"&amp;$AZ$7,データシート1!$A:$BT,MATCH("cb_"&amp;BH$12,データシート1!$A$1:$BT$1,0),0)</f>
        <v>15837.8</v>
      </c>
      <c r="BI24" s="34">
        <f>VLOOKUP($BC24&amp;"_"&amp;$AZ$7,データシート1!$A:$BT,MATCH("cb_"&amp;BI$12,データシート1!$A$1:$BT$1,0),0)</f>
        <v>0</v>
      </c>
      <c r="BJ24" s="34">
        <f>VLOOKUP($BC24&amp;"_"&amp;$AZ$7,データシート1!$A:$BT,MATCH("cb_"&amp;BJ$12,データシート1!$A$1:$BT$1,0),0)</f>
        <v>100</v>
      </c>
      <c r="BK24" s="34">
        <f t="shared" si="3"/>
        <v>97555.400000000052</v>
      </c>
      <c r="BL24" s="36"/>
      <c r="BM24" s="844" t="str">
        <f t="shared" si="4"/>
        <v>22207</v>
      </c>
      <c r="BN24" s="1031" t="str">
        <f t="shared" si="5"/>
        <v>富士宮市</v>
      </c>
      <c r="BO24" s="34">
        <f>BE24*VLOOKUP(BO$12,別紙!$B$4:$E$10,MATCH("設備利用率",別紙!$B$4:$E$4,0),0)/100*8760/10^3</f>
        <v>33532.67293200011</v>
      </c>
      <c r="BP24" s="34">
        <f>BF24*VLOOKUP(BP$12,別紙!$B$4:$E$10,MATCH("設備利用率",別紙!$B$4:$E$4,0),0)/100*8760/10^3</f>
        <v>71001.127139999953</v>
      </c>
      <c r="BQ24" s="34">
        <f>BG24*VLOOKUP(BQ$12,別紙!$B$4:$E$10,MATCH("設備利用率",別紙!$B$4:$E$4,0),0)/100*8760/10^3</f>
        <v>0</v>
      </c>
      <c r="BR24" s="34">
        <f>BH24*VLOOKUP(BR$12,別紙!$B$4:$E$10,MATCH("設備利用率",別紙!$B$4:$E$4,0),0)/100*8760/10^3</f>
        <v>83243.476800000004</v>
      </c>
      <c r="BS24" s="34">
        <f>BI24*VLOOKUP(BS$12,別紙!$B$4:$E$10,MATCH("設備利用率",別紙!$B$4:$E$4,0),0)/100*8760/10^3</f>
        <v>0</v>
      </c>
      <c r="BT24" s="34">
        <f>BJ24*VLOOKUP(BT$12,別紙!$B$4:$E$10,MATCH("設備利用率",別紙!$B$4:$E$4,0),0)/100*8760/10^3</f>
        <v>700.8</v>
      </c>
      <c r="BU24" s="34">
        <f t="shared" si="6"/>
        <v>188478.07687200006</v>
      </c>
      <c r="BV24" s="36"/>
      <c r="BW24" s="33" t="str">
        <f t="shared" si="7"/>
        <v>22207</v>
      </c>
      <c r="BX24" s="33" t="str">
        <f t="shared" si="8"/>
        <v>富士宮市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946001.02405558608</v>
      </c>
      <c r="BZ24" s="36"/>
      <c r="CA24" s="33" t="str">
        <f t="shared" si="9"/>
        <v>22207</v>
      </c>
      <c r="CB24" s="33" t="str">
        <f t="shared" si="10"/>
        <v>富士宮市</v>
      </c>
      <c r="CC24" s="223">
        <f t="shared" si="11"/>
        <v>3.5446761768018725E-2</v>
      </c>
      <c r="CD24" s="223">
        <f t="shared" si="1"/>
        <v>7.5053964355780656E-2</v>
      </c>
      <c r="CE24" s="223">
        <f t="shared" si="1"/>
        <v>0</v>
      </c>
      <c r="CF24" s="223">
        <f t="shared" si="1"/>
        <v>8.799512334894545E-2</v>
      </c>
      <c r="CG24" s="223">
        <f t="shared" si="1"/>
        <v>0</v>
      </c>
      <c r="CH24" s="223">
        <f t="shared" si="1"/>
        <v>7.4080258073676427E-4</v>
      </c>
      <c r="CI24" s="223">
        <f t="shared" si="12"/>
        <v>0.19923665205348159</v>
      </c>
      <c r="CK24" s="18" t="str">
        <f t="shared" si="13"/>
        <v>22207</v>
      </c>
      <c r="CL24" s="18" t="str">
        <f t="shared" si="14"/>
        <v>富士宮市</v>
      </c>
      <c r="CM24" s="18">
        <f>VLOOKUP($CK24&amp;"_"&amp;$AZ$7,データシート1!$A:$BT,MATCH("ca_太陽光発電（10kW未満）",データシート1!$A$1:$BT$1,0),0)</f>
        <v>5904</v>
      </c>
      <c r="CN24" s="18">
        <f>VLOOKUP($CK24&amp;"_"&amp;$AZ$5,データシート1!$A:$BT,MATCH("ab_家庭",データシート1!$A$1:$BT$1,0),0)</f>
        <v>58259</v>
      </c>
      <c r="CO24" s="223">
        <f t="shared" si="15"/>
        <v>0.10134056540620333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23204</v>
      </c>
      <c r="AY25" s="18" t="str">
        <f>IF(IFERROR(比較地域マスタ!$Z18,"")=0,"",IFERROR(比較地域マスタ!$Z18,""))</f>
        <v>瀬戸市</v>
      </c>
      <c r="BC25" s="844" t="str">
        <f t="shared" si="0"/>
        <v>23204</v>
      </c>
      <c r="BD25" s="1031" t="str">
        <f t="shared" si="2"/>
        <v>瀬戸市</v>
      </c>
      <c r="BE25" s="34">
        <f>VLOOKUP($BC25&amp;"_"&amp;$AZ$7,データシート1!$A:$BT,MATCH("cb_"&amp;BE$12,データシート1!$A$1:$BT$1,0),0)</f>
        <v>24337.099999999959</v>
      </c>
      <c r="BF25" s="34">
        <f>VLOOKUP($BC25&amp;"_"&amp;$AZ$7,データシート1!$A:$BT,MATCH("cb_"&amp;BF$12,データシート1!$A$1:$BT$1,0),0)</f>
        <v>60368.299999999959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84705.399999999921</v>
      </c>
      <c r="BL25" s="36"/>
      <c r="BM25" s="844" t="str">
        <f t="shared" si="4"/>
        <v>23204</v>
      </c>
      <c r="BN25" s="1031" t="str">
        <f t="shared" si="5"/>
        <v>瀬戸市</v>
      </c>
      <c r="BO25" s="34">
        <f>BE25*VLOOKUP(BO$12,別紙!$B$4:$E$10,MATCH("設備利用率",別紙!$B$4:$E$4,0),0)/100*8760/10^3</f>
        <v>29207.440451999952</v>
      </c>
      <c r="BP25" s="34">
        <f>BF25*VLOOKUP(BP$12,別紙!$B$4:$E$10,MATCH("設備利用率",別紙!$B$4:$E$4,0),0)/100*8760/10^3</f>
        <v>79852.772507999936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109060.21295999989</v>
      </c>
      <c r="BV25" s="36"/>
      <c r="BW25" s="33" t="str">
        <f t="shared" si="7"/>
        <v>23204</v>
      </c>
      <c r="BX25" s="33" t="str">
        <f t="shared" si="8"/>
        <v>瀬戸市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634332.3946751717</v>
      </c>
      <c r="BZ25" s="36"/>
      <c r="CA25" s="33" t="str">
        <f t="shared" si="9"/>
        <v>23204</v>
      </c>
      <c r="CB25" s="33" t="str">
        <f t="shared" si="10"/>
        <v>瀬戸市</v>
      </c>
      <c r="CC25" s="223">
        <f t="shared" si="11"/>
        <v>4.6044377832786657E-2</v>
      </c>
      <c r="CD25" s="223">
        <f t="shared" si="1"/>
        <v>0.1258847461966543</v>
      </c>
      <c r="CE25" s="223">
        <f t="shared" si="1"/>
        <v>0</v>
      </c>
      <c r="CF25" s="223">
        <f t="shared" si="1"/>
        <v>0</v>
      </c>
      <c r="CG25" s="223">
        <f t="shared" si="1"/>
        <v>0</v>
      </c>
      <c r="CH25" s="223">
        <f t="shared" si="1"/>
        <v>0</v>
      </c>
      <c r="CI25" s="223">
        <f t="shared" si="12"/>
        <v>0.17192912402944097</v>
      </c>
      <c r="CK25" s="18" t="str">
        <f t="shared" si="13"/>
        <v>23204</v>
      </c>
      <c r="CL25" s="18" t="str">
        <f t="shared" si="14"/>
        <v>瀬戸市</v>
      </c>
      <c r="CM25" s="18">
        <f>VLOOKUP($CK25&amp;"_"&amp;$AZ$7,データシート1!$A:$BT,MATCH("ca_太陽光発電（10kW未満）",データシート1!$A$1:$BT$1,0),0)</f>
        <v>5208</v>
      </c>
      <c r="CN25" s="18">
        <f>VLOOKUP($CK25&amp;"_"&amp;$AZ$5,データシート1!$A:$BT,MATCH("ab_家庭",データシート1!$A$1:$BT$1,0),0)</f>
        <v>57712</v>
      </c>
      <c r="CO25" s="223">
        <f t="shared" si="15"/>
        <v>9.02411976711949E-2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35208</v>
      </c>
      <c r="AY26" s="18" t="str">
        <f>IF(IFERROR(比較地域マスタ!$Z19,"")=0,"",IFERROR(比較地域マスタ!$Z19,""))</f>
        <v>岩国市</v>
      </c>
      <c r="BC26" s="844" t="str">
        <f t="shared" si="0"/>
        <v>35208</v>
      </c>
      <c r="BD26" s="1031" t="str">
        <f t="shared" si="2"/>
        <v>岩国市</v>
      </c>
      <c r="BE26" s="34">
        <f>VLOOKUP($BC26&amp;"_"&amp;$AZ$7,データシート1!$A:$BT,MATCH("cb_"&amp;BE$12,データシート1!$A$1:$BT$1,0),0)</f>
        <v>24444.44899999992</v>
      </c>
      <c r="BF26" s="34">
        <f>VLOOKUP($BC26&amp;"_"&amp;$AZ$7,データシート1!$A:$BT,MATCH("cb_"&amp;BF$12,データシート1!$A$1:$BT$1,0),0)</f>
        <v>137048.21999999994</v>
      </c>
      <c r="BG26" s="34">
        <f>VLOOKUP($BC26&amp;"_"&amp;$AZ$7,データシート1!$A:$BT,MATCH("cb_"&amp;BG$12,データシート1!$A$1:$BT$1,0),0)</f>
        <v>0</v>
      </c>
      <c r="BH26" s="34">
        <f>VLOOKUP($BC26&amp;"_"&amp;$AZ$7,データシート1!$A:$BT,MATCH("cb_"&amp;BH$12,データシート1!$A$1:$BT$1,0),0)</f>
        <v>1203.7</v>
      </c>
      <c r="BI26" s="34">
        <f>VLOOKUP($BC26&amp;"_"&amp;$AZ$7,データシート1!$A:$BT,MATCH("cb_"&amp;BI$12,データシート1!$A$1:$BT$1,0),0)</f>
        <v>0</v>
      </c>
      <c r="BJ26" s="34">
        <f>VLOOKUP($BC26&amp;"_"&amp;$AZ$7,データシート1!$A:$BT,MATCH("cb_"&amp;BJ$12,データシート1!$A$1:$BT$1,0),0)</f>
        <v>31128.444</v>
      </c>
      <c r="BK26" s="34">
        <f t="shared" si="3"/>
        <v>193824.81299999988</v>
      </c>
      <c r="BL26" s="36"/>
      <c r="BM26" s="844" t="str">
        <f t="shared" si="4"/>
        <v>35208</v>
      </c>
      <c r="BN26" s="1031" t="str">
        <f t="shared" si="5"/>
        <v>岩国市</v>
      </c>
      <c r="BO26" s="34">
        <f>BE26*VLOOKUP(BO$12,別紙!$B$4:$E$10,MATCH("設備利用率",別紙!$B$4:$E$4,0),0)/100*8760/10^3</f>
        <v>29336.272133879902</v>
      </c>
      <c r="BP26" s="34">
        <f>BF26*VLOOKUP(BP$12,別紙!$B$4:$E$10,MATCH("設備利用率",別紙!$B$4:$E$4,0),0)/100*8760/10^3</f>
        <v>181281.90348719989</v>
      </c>
      <c r="BQ26" s="34">
        <f>BG26*VLOOKUP(BQ$12,別紙!$B$4:$E$10,MATCH("設備利用率",別紙!$B$4:$E$4,0),0)/100*8760/10^3</f>
        <v>0</v>
      </c>
      <c r="BR26" s="34">
        <f>BH26*VLOOKUP(BR$12,別紙!$B$4:$E$10,MATCH("設備利用率",別紙!$B$4:$E$4,0),0)/100*8760/10^3</f>
        <v>6326.6472000000003</v>
      </c>
      <c r="BS26" s="34">
        <f>BI26*VLOOKUP(BS$12,別紙!$B$4:$E$10,MATCH("設備利用率",別紙!$B$4:$E$4,0),0)/100*8760/10^3</f>
        <v>0</v>
      </c>
      <c r="BT26" s="34">
        <f>BJ26*VLOOKUP(BT$12,別紙!$B$4:$E$10,MATCH("設備利用率",別紙!$B$4:$E$4,0),0)/100*8760/10^3</f>
        <v>218148.13555199999</v>
      </c>
      <c r="BU26" s="34">
        <f t="shared" si="6"/>
        <v>435092.95837307977</v>
      </c>
      <c r="BV26" s="36"/>
      <c r="BW26" s="33" t="str">
        <f t="shared" si="7"/>
        <v>35208</v>
      </c>
      <c r="BX26" s="33" t="str">
        <f t="shared" si="8"/>
        <v>岩国市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949265.2834001343</v>
      </c>
      <c r="BZ26" s="36"/>
      <c r="CA26" s="33" t="str">
        <f t="shared" si="9"/>
        <v>35208</v>
      </c>
      <c r="CB26" s="33" t="str">
        <f t="shared" si="10"/>
        <v>岩国市</v>
      </c>
      <c r="CC26" s="223">
        <f t="shared" si="11"/>
        <v>3.0904187319272348E-2</v>
      </c>
      <c r="CD26" s="223">
        <f t="shared" si="1"/>
        <v>0.19097075038694525</v>
      </c>
      <c r="CE26" s="223">
        <f t="shared" si="1"/>
        <v>0</v>
      </c>
      <c r="CF26" s="223">
        <f t="shared" si="1"/>
        <v>6.6647830808041798E-3</v>
      </c>
      <c r="CG26" s="223">
        <f t="shared" si="1"/>
        <v>0</v>
      </c>
      <c r="CH26" s="223">
        <f t="shared" si="1"/>
        <v>0.22980734613049805</v>
      </c>
      <c r="CI26" s="223">
        <f t="shared" si="12"/>
        <v>0.45834706691751981</v>
      </c>
      <c r="CK26" s="18" t="str">
        <f t="shared" si="13"/>
        <v>35208</v>
      </c>
      <c r="CL26" s="18" t="str">
        <f t="shared" si="14"/>
        <v>岩国市</v>
      </c>
      <c r="CM26" s="18">
        <f>VLOOKUP($CK26&amp;"_"&amp;$AZ$7,データシート1!$A:$BT,MATCH("ca_太陽光発電（10kW未満）",データシート1!$A$1:$BT$1,0),0)</f>
        <v>5454</v>
      </c>
      <c r="CN26" s="18">
        <f>VLOOKUP($CK26&amp;"_"&amp;$AZ$5,データシート1!$A:$BT,MATCH("ab_家庭",データシート1!$A$1:$BT$1,0),0)</f>
        <v>65232</v>
      </c>
      <c r="CO26" s="223">
        <f t="shared" si="15"/>
        <v>8.3609271523178805E-2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47213</v>
      </c>
      <c r="AY27" s="18" t="str">
        <f>IF(IFERROR(比較地域マスタ!$Z20,"")=0,"",IFERROR(比較地域マスタ!$Z20,""))</f>
        <v>うるま市</v>
      </c>
      <c r="BC27" s="844" t="str">
        <f t="shared" si="0"/>
        <v>47213</v>
      </c>
      <c r="BD27" s="1031" t="str">
        <f t="shared" si="2"/>
        <v>うるま市</v>
      </c>
      <c r="BE27" s="34">
        <f>VLOOKUP($BC27&amp;"_"&amp;$AZ$7,データシート1!$A:$BT,MATCH("cb_"&amp;BE$12,データシート1!$A$1:$BT$1,0),0)</f>
        <v>16230.589999999971</v>
      </c>
      <c r="BF27" s="34">
        <f>VLOOKUP($BC27&amp;"_"&amp;$AZ$7,データシート1!$A:$BT,MATCH("cb_"&amp;BF$12,データシート1!$A$1:$BT$1,0),0)</f>
        <v>40565.087999999938</v>
      </c>
      <c r="BG27" s="34">
        <f>VLOOKUP($BC27&amp;"_"&amp;$AZ$7,データシート1!$A:$BT,MATCH("cb_"&amp;BG$12,データシート1!$A$1:$BT$1,0),0)</f>
        <v>1950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50188</v>
      </c>
      <c r="BK27" s="34">
        <f t="shared" si="3"/>
        <v>108933.67799999991</v>
      </c>
      <c r="BL27" s="36"/>
      <c r="BM27" s="844" t="str">
        <f t="shared" si="4"/>
        <v>47213</v>
      </c>
      <c r="BN27" s="1031" t="str">
        <f t="shared" si="5"/>
        <v>うるま市</v>
      </c>
      <c r="BO27" s="34">
        <f>BE27*VLOOKUP(BO$12,別紙!$B$4:$E$10,MATCH("設備利用率",別紙!$B$4:$E$4,0),0)/100*8760/10^3</f>
        <v>19478.655670799963</v>
      </c>
      <c r="BP27" s="34">
        <f>BF27*VLOOKUP(BP$12,別紙!$B$4:$E$10,MATCH("設備利用率",別紙!$B$4:$E$4,0),0)/100*8760/10^3</f>
        <v>53657.875802879913</v>
      </c>
      <c r="BQ27" s="34">
        <f>BG27*VLOOKUP(BQ$12,別紙!$B$4:$E$10,MATCH("設備利用率",別紙!$B$4:$E$4,0),0)/100*8760/10^3</f>
        <v>4236.3360000000002</v>
      </c>
      <c r="BR27" s="34">
        <f>BH27*VLOOKUP(BR$12,別紙!$B$4:$E$10,MATCH("設備利用率",別紙!$B$4:$E$4,0),0)/100*8760/10^3</f>
        <v>0</v>
      </c>
      <c r="BS27" s="34">
        <f>BI27*VLOOKUP(BS$12,別紙!$B$4:$E$10,MATCH("設備利用率",別紙!$B$4:$E$4,0),0)/100*8760/10^3</f>
        <v>0</v>
      </c>
      <c r="BT27" s="34">
        <f>BJ27*VLOOKUP(BT$12,別紙!$B$4:$E$10,MATCH("設備利用率",別紙!$B$4:$E$4,0),0)/100*8760/10^3</f>
        <v>351717.50400000002</v>
      </c>
      <c r="BU27" s="34">
        <f t="shared" si="6"/>
        <v>429090.3714736799</v>
      </c>
      <c r="BV27" s="36"/>
      <c r="BW27" s="33" t="str">
        <f t="shared" si="7"/>
        <v>47213</v>
      </c>
      <c r="BX27" s="33" t="str">
        <f t="shared" si="8"/>
        <v>うるま市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578490.77754126501</v>
      </c>
      <c r="BZ27" s="36"/>
      <c r="CA27" s="33" t="str">
        <f t="shared" si="9"/>
        <v>47213</v>
      </c>
      <c r="CB27" s="33" t="str">
        <f t="shared" si="10"/>
        <v>うるま市</v>
      </c>
      <c r="CC27" s="223">
        <f t="shared" si="11"/>
        <v>3.3671505972125038E-2</v>
      </c>
      <c r="CD27" s="223">
        <f t="shared" si="1"/>
        <v>9.275493730589747E-2</v>
      </c>
      <c r="CE27" s="223">
        <f t="shared" si="1"/>
        <v>7.3230830368731558E-3</v>
      </c>
      <c r="CF27" s="223">
        <f t="shared" si="1"/>
        <v>0</v>
      </c>
      <c r="CG27" s="223">
        <f t="shared" si="1"/>
        <v>0</v>
      </c>
      <c r="CH27" s="223">
        <f t="shared" si="1"/>
        <v>0.60799154913910658</v>
      </c>
      <c r="CI27" s="223">
        <f t="shared" si="12"/>
        <v>0.74174107545400225</v>
      </c>
      <c r="CK27" s="18" t="str">
        <f t="shared" si="13"/>
        <v>47213</v>
      </c>
      <c r="CL27" s="18" t="str">
        <f t="shared" si="14"/>
        <v>うるま市</v>
      </c>
      <c r="CM27" s="18">
        <f>VLOOKUP($CK27&amp;"_"&amp;$AZ$7,データシート1!$A:$BT,MATCH("ca_太陽光発電（10kW未満）",データシート1!$A$1:$BT$1,0),0)</f>
        <v>3031</v>
      </c>
      <c r="CN27" s="18">
        <f>VLOOKUP($CK27&amp;"_"&amp;$AZ$5,データシート1!$A:$BT,MATCH("ab_家庭",データシート1!$A$1:$BT$1,0),0)</f>
        <v>56140</v>
      </c>
      <c r="CO27" s="223">
        <f t="shared" si="15"/>
        <v>5.399002493765586E-2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40205</v>
      </c>
      <c r="AY28" s="18" t="str">
        <f>IF(IFERROR(比較地域マスタ!$Z21,"")=0,"",IFERROR(比較地域マスタ!$Z21,""))</f>
        <v>飯塚市</v>
      </c>
      <c r="BC28" s="844" t="str">
        <f t="shared" si="0"/>
        <v>40205</v>
      </c>
      <c r="BD28" s="1031" t="str">
        <f t="shared" si="2"/>
        <v>飯塚市</v>
      </c>
      <c r="BE28" s="34">
        <f>VLOOKUP($BC28&amp;"_"&amp;$AZ$7,データシート1!$A:$BT,MATCH("cb_"&amp;BE$12,データシート1!$A$1:$BT$1,0),0)</f>
        <v>23291.569999999901</v>
      </c>
      <c r="BF28" s="34">
        <f>VLOOKUP($BC28&amp;"_"&amp;$AZ$7,データシート1!$A:$BT,MATCH("cb_"&amp;BF$12,データシート1!$A$1:$BT$1,0),0)</f>
        <v>189290.40000000011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212581.97</v>
      </c>
      <c r="BL28" s="36"/>
      <c r="BM28" s="844" t="str">
        <f t="shared" si="4"/>
        <v>40205</v>
      </c>
      <c r="BN28" s="1031" t="str">
        <f t="shared" si="5"/>
        <v>飯塚市</v>
      </c>
      <c r="BO28" s="34">
        <f>BE28*VLOOKUP(BO$12,別紙!$B$4:$E$10,MATCH("設備利用率",別紙!$B$4:$E$4,0),0)/100*8760/10^3</f>
        <v>27952.678988399879</v>
      </c>
      <c r="BP28" s="34">
        <f>BF28*VLOOKUP(BP$12,別紙!$B$4:$E$10,MATCH("設備利用率",別紙!$B$4:$E$4,0),0)/100*8760/10^3</f>
        <v>250385.76950400014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278338.4484924</v>
      </c>
      <c r="BV28" s="36"/>
      <c r="BW28" s="33" t="str">
        <f t="shared" si="7"/>
        <v>40205</v>
      </c>
      <c r="BX28" s="33" t="str">
        <f t="shared" si="8"/>
        <v>飯塚市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781455.86542987253</v>
      </c>
      <c r="BZ28" s="36"/>
      <c r="CA28" s="33" t="str">
        <f t="shared" si="9"/>
        <v>40205</v>
      </c>
      <c r="CB28" s="33" t="str">
        <f t="shared" si="10"/>
        <v>飯塚市</v>
      </c>
      <c r="CC28" s="223">
        <f t="shared" si="11"/>
        <v>3.577000343202151E-2</v>
      </c>
      <c r="CD28" s="223">
        <f t="shared" si="1"/>
        <v>0.32040935461693026</v>
      </c>
      <c r="CE28" s="223">
        <f t="shared" si="1"/>
        <v>0</v>
      </c>
      <c r="CF28" s="223">
        <f t="shared" si="1"/>
        <v>0</v>
      </c>
      <c r="CG28" s="223">
        <f t="shared" si="1"/>
        <v>0</v>
      </c>
      <c r="CH28" s="223">
        <f t="shared" si="1"/>
        <v>0</v>
      </c>
      <c r="CI28" s="223">
        <f t="shared" si="12"/>
        <v>0.35617935804895173</v>
      </c>
      <c r="CK28" s="18" t="str">
        <f t="shared" si="13"/>
        <v>40205</v>
      </c>
      <c r="CL28" s="18" t="str">
        <f t="shared" si="14"/>
        <v>飯塚市</v>
      </c>
      <c r="CM28" s="18">
        <f>VLOOKUP($CK28&amp;"_"&amp;$AZ$7,データシート1!$A:$BT,MATCH("ca_太陽光発電（10kW未満）",データシート1!$A$1:$BT$1,0),0)</f>
        <v>4730</v>
      </c>
      <c r="CN28" s="18">
        <f>VLOOKUP($CK28&amp;"_"&amp;$AZ$5,データシート1!$A:$BT,MATCH("ab_家庭",データシート1!$A$1:$BT$1,0),0)</f>
        <v>63394</v>
      </c>
      <c r="CO28" s="223">
        <f t="shared" si="15"/>
        <v>7.4612739375966186E-2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13210</v>
      </c>
      <c r="AY29" s="18" t="str">
        <f>IF(IFERROR(比較地域マスタ!$Z22,"")=0,"",IFERROR(比較地域マスタ!$Z22,""))</f>
        <v>小金井市</v>
      </c>
      <c r="BC29" s="844" t="str">
        <f t="shared" si="0"/>
        <v>13210</v>
      </c>
      <c r="BD29" s="1031" t="str">
        <f t="shared" si="2"/>
        <v>小金井市</v>
      </c>
      <c r="BE29" s="34">
        <f>VLOOKUP($BC29&amp;"_"&amp;$AZ$7,データシート1!$A:$BT,MATCH("cb_"&amp;BE$12,データシート1!$A$1:$BT$1,0),0)</f>
        <v>6778.6</v>
      </c>
      <c r="BF29" s="34">
        <f>VLOOKUP($BC29&amp;"_"&amp;$AZ$7,データシート1!$A:$BT,MATCH("cb_"&amp;BF$12,データシート1!$A$1:$BT$1,0),0)</f>
        <v>1264.4000000000001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8043</v>
      </c>
      <c r="BL29" s="36"/>
      <c r="BM29" s="844" t="str">
        <f t="shared" si="4"/>
        <v>13210</v>
      </c>
      <c r="BN29" s="1031" t="str">
        <f t="shared" si="5"/>
        <v>小金井市</v>
      </c>
      <c r="BO29" s="34">
        <f>BE29*VLOOKUP(BO$12,別紙!$B$4:$E$10,MATCH("設備利用率",別紙!$B$4:$E$4,0),0)/100*8760/10^3</f>
        <v>8135.1334320000005</v>
      </c>
      <c r="BP29" s="34">
        <f>BF29*VLOOKUP(BP$12,別紙!$B$4:$E$10,MATCH("設備利用率",別紙!$B$4:$E$4,0),0)/100*8760/10^3</f>
        <v>1672.4977440000002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9807.6311760000008</v>
      </c>
      <c r="BV29" s="36"/>
      <c r="BW29" s="33" t="str">
        <f t="shared" si="7"/>
        <v>13210</v>
      </c>
      <c r="BX29" s="33" t="str">
        <f t="shared" si="8"/>
        <v>小金井市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411213.04887474194</v>
      </c>
      <c r="BZ29" s="36"/>
      <c r="CA29" s="33" t="str">
        <f t="shared" si="9"/>
        <v>13210</v>
      </c>
      <c r="CB29" s="33" t="str">
        <f t="shared" si="10"/>
        <v>小金井市</v>
      </c>
      <c r="CC29" s="223">
        <f t="shared" si="11"/>
        <v>1.9783257010596501E-2</v>
      </c>
      <c r="CD29" s="223">
        <f t="shared" ref="CD29:CD60" si="16">BP29/$BY29</f>
        <v>4.067229258839628E-3</v>
      </c>
      <c r="CE29" s="223">
        <f t="shared" ref="CE29:CE60" si="17">BQ29/$BY29</f>
        <v>0</v>
      </c>
      <c r="CF29" s="223">
        <f t="shared" ref="CF29:CF60" si="18">BR29/$BY29</f>
        <v>0</v>
      </c>
      <c r="CG29" s="223">
        <f t="shared" ref="CG29:CG60" si="19">BS29/$BY29</f>
        <v>0</v>
      </c>
      <c r="CH29" s="223">
        <f t="shared" ref="CH29:CH60" si="20">BT29/$BY29</f>
        <v>0</v>
      </c>
      <c r="CI29" s="223">
        <f t="shared" si="12"/>
        <v>2.385048626943613E-2</v>
      </c>
      <c r="CK29" s="18" t="str">
        <f t="shared" si="13"/>
        <v>13210</v>
      </c>
      <c r="CL29" s="18" t="str">
        <f t="shared" si="14"/>
        <v>小金井市</v>
      </c>
      <c r="CM29" s="18">
        <f>VLOOKUP($CK29&amp;"_"&amp;$AZ$7,データシート1!$A:$BT,MATCH("ca_太陽光発電（10kW未満）",データシート1!$A$1:$BT$1,0),0)</f>
        <v>1727</v>
      </c>
      <c r="CN29" s="18">
        <f>VLOOKUP($CK29&amp;"_"&amp;$AZ$5,データシート1!$A:$BT,MATCH("ab_家庭",データシート1!$A$1:$BT$1,0),0)</f>
        <v>62753</v>
      </c>
      <c r="CO29" s="223">
        <f t="shared" si="15"/>
        <v>2.7520596624862555E-2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46218</v>
      </c>
      <c r="AY30" s="18" t="str">
        <f>IF(IFERROR(比較地域マスタ!$Z23,"")=0,"",IFERROR(比較地域マスタ!$Z23,""))</f>
        <v>霧島市</v>
      </c>
      <c r="BC30" s="844" t="str">
        <f t="shared" si="0"/>
        <v>46218</v>
      </c>
      <c r="BD30" s="1031" t="str">
        <f t="shared" si="2"/>
        <v>霧島市</v>
      </c>
      <c r="BE30" s="34">
        <f>VLOOKUP($BC30&amp;"_"&amp;$AZ$7,データシート1!$A:$BT,MATCH("cb_"&amp;BE$12,データシート1!$A$1:$BT$1,0),0)</f>
        <v>35677.616000000082</v>
      </c>
      <c r="BF30" s="34">
        <f>VLOOKUP($BC30&amp;"_"&amp;$AZ$7,データシート1!$A:$BT,MATCH("cb_"&amp;BF$12,データシート1!$A$1:$BT$1,0),0)</f>
        <v>319642.00000000169</v>
      </c>
      <c r="BG30" s="34">
        <f>VLOOKUP($BC30&amp;"_"&amp;$AZ$7,データシート1!$A:$BT,MATCH("cb_"&amp;BG$12,データシート1!$A$1:$BT$1,0),0)</f>
        <v>6057.7</v>
      </c>
      <c r="BH30" s="34">
        <f>VLOOKUP($BC30&amp;"_"&amp;$AZ$7,データシート1!$A:$BT,MATCH("cb_"&amp;BH$12,データシート1!$A$1:$BT$1,0),0)</f>
        <v>3399.2</v>
      </c>
      <c r="BI30" s="34">
        <f>VLOOKUP($BC30&amp;"_"&amp;$AZ$7,データシート1!$A:$BT,MATCH("cb_"&amp;BI$12,データシート1!$A$1:$BT$1,0),0)</f>
        <v>49.5</v>
      </c>
      <c r="BJ30" s="34">
        <f>VLOOKUP($BC30&amp;"_"&amp;$AZ$7,データシート1!$A:$BT,MATCH("cb_"&amp;BJ$12,データシート1!$A$1:$BT$1,0),0)</f>
        <v>7334</v>
      </c>
      <c r="BK30" s="34">
        <f t="shared" si="3"/>
        <v>372160.01600000181</v>
      </c>
      <c r="BL30" s="36"/>
      <c r="BM30" s="844" t="str">
        <f t="shared" si="4"/>
        <v>46218</v>
      </c>
      <c r="BN30" s="1031" t="str">
        <f t="shared" si="5"/>
        <v>霧島市</v>
      </c>
      <c r="BO30" s="34">
        <f>BE30*VLOOKUP(BO$12,別紙!$B$4:$E$10,MATCH("設備利用率",別紙!$B$4:$E$4,0),0)/100*8760/10^3</f>
        <v>42817.4205139201</v>
      </c>
      <c r="BP30" s="34">
        <f>BF30*VLOOKUP(BP$12,別紙!$B$4:$E$10,MATCH("設備利用率",別紙!$B$4:$E$4,0),0)/100*8760/10^3</f>
        <v>422809.65192000219</v>
      </c>
      <c r="BQ30" s="34">
        <f>BG30*VLOOKUP(BQ$12,別紙!$B$4:$E$10,MATCH("設備利用率",別紙!$B$4:$E$4,0),0)/100*8760/10^3</f>
        <v>13160.232096</v>
      </c>
      <c r="BR30" s="34">
        <f>BH30*VLOOKUP(BR$12,別紙!$B$4:$E$10,MATCH("設備利用率",別紙!$B$4:$E$4,0),0)/100*8760/10^3</f>
        <v>17866.195199999998</v>
      </c>
      <c r="BS30" s="34">
        <f>BI30*VLOOKUP(BS$12,別紙!$B$4:$E$10,MATCH("設備利用率",別紙!$B$4:$E$4,0),0)/100*8760/10^3</f>
        <v>346.89600000000002</v>
      </c>
      <c r="BT30" s="34">
        <f>BJ30*VLOOKUP(BT$12,別紙!$B$4:$E$10,MATCH("設備利用率",別紙!$B$4:$E$4,0),0)/100*8760/10^3</f>
        <v>51396.671999999999</v>
      </c>
      <c r="BU30" s="34">
        <f t="shared" si="6"/>
        <v>548397.06772992224</v>
      </c>
      <c r="BV30" s="36"/>
      <c r="BW30" s="33" t="str">
        <f t="shared" si="7"/>
        <v>46218</v>
      </c>
      <c r="BX30" s="33" t="str">
        <f t="shared" si="8"/>
        <v>霧島市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824255.39831823902</v>
      </c>
      <c r="BZ30" s="36"/>
      <c r="CA30" s="33" t="str">
        <f t="shared" si="9"/>
        <v>46218</v>
      </c>
      <c r="CB30" s="33" t="str">
        <f t="shared" si="10"/>
        <v>霧島市</v>
      </c>
      <c r="CC30" s="223">
        <f t="shared" si="11"/>
        <v>5.1946788096604746E-2</v>
      </c>
      <c r="CD30" s="223">
        <f t="shared" si="16"/>
        <v>0.51295951810892293</v>
      </c>
      <c r="CE30" s="223">
        <f t="shared" si="17"/>
        <v>1.5966206739866481E-2</v>
      </c>
      <c r="CF30" s="223">
        <f t="shared" si="18"/>
        <v>2.1675557401811509E-2</v>
      </c>
      <c r="CG30" s="223">
        <f t="shared" si="19"/>
        <v>4.2085984599892905E-4</v>
      </c>
      <c r="CH30" s="223">
        <f t="shared" si="20"/>
        <v>6.2355274960730213E-2</v>
      </c>
      <c r="CI30" s="223">
        <f t="shared" si="12"/>
        <v>0.66532420515393476</v>
      </c>
      <c r="CK30" s="18" t="str">
        <f t="shared" si="13"/>
        <v>46218</v>
      </c>
      <c r="CL30" s="18" t="str">
        <f t="shared" si="14"/>
        <v>霧島市</v>
      </c>
      <c r="CM30" s="18">
        <f>VLOOKUP($CK30&amp;"_"&amp;$AZ$7,データシート1!$A:$BT,MATCH("ca_太陽光発電（10kW未満）",データシート1!$A$1:$BT$1,0),0)</f>
        <v>7215</v>
      </c>
      <c r="CN30" s="18">
        <f>VLOOKUP($CK30&amp;"_"&amp;$AZ$5,データシート1!$A:$BT,MATCH("ab_家庭",データシート1!$A$1:$BT$1,0),0)</f>
        <v>62557</v>
      </c>
      <c r="CO30" s="223">
        <f t="shared" si="15"/>
        <v>0.11533481464904008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04215</v>
      </c>
      <c r="AY31" s="18" t="str">
        <f>IF(IFERROR(比較地域マスタ!$Z24,"")=0,"",IFERROR(比較地域マスタ!$Z24,""))</f>
        <v>大崎市</v>
      </c>
      <c r="BC31" s="844" t="str">
        <f t="shared" si="0"/>
        <v>04215</v>
      </c>
      <c r="BD31" s="1031" t="str">
        <f t="shared" si="2"/>
        <v>大崎市</v>
      </c>
      <c r="BE31" s="34">
        <f>VLOOKUP($BC31&amp;"_"&amp;$AZ$7,データシート1!$A:$BT,MATCH("cb_"&amp;BE$12,データシート1!$A$1:$BT$1,0),0)</f>
        <v>22277.999999999913</v>
      </c>
      <c r="BF31" s="34">
        <f>VLOOKUP($BC31&amp;"_"&amp;$AZ$7,データシート1!$A:$BT,MATCH("cb_"&amp;BF$12,データシート1!$A$1:$BT$1,0),0)</f>
        <v>362128.20000000036</v>
      </c>
      <c r="BG31" s="34">
        <f>VLOOKUP($BC31&amp;"_"&amp;$AZ$7,データシート1!$A:$BT,MATCH("cb_"&amp;BG$12,データシート1!$A$1:$BT$1,0),0)</f>
        <v>0</v>
      </c>
      <c r="BH31" s="34">
        <f>VLOOKUP($BC31&amp;"_"&amp;$AZ$7,データシート1!$A:$BT,MATCH("cb_"&amp;BH$12,データシート1!$A$1:$BT$1,0),0)</f>
        <v>61.099999999999994</v>
      </c>
      <c r="BI31" s="34">
        <f>VLOOKUP($BC31&amp;"_"&amp;$AZ$7,データシート1!$A:$BT,MATCH("cb_"&amp;BI$12,データシート1!$A$1:$BT$1,0),0)</f>
        <v>14949.5</v>
      </c>
      <c r="BJ31" s="34">
        <f>VLOOKUP($BC31&amp;"_"&amp;$AZ$7,データシート1!$A:$BT,MATCH("cb_"&amp;BJ$12,データシート1!$A$1:$BT$1,0),0)</f>
        <v>1666.826</v>
      </c>
      <c r="BK31" s="34">
        <f t="shared" si="3"/>
        <v>401083.62600000028</v>
      </c>
      <c r="BL31" s="36"/>
      <c r="BM31" s="844" t="str">
        <f t="shared" si="4"/>
        <v>04215</v>
      </c>
      <c r="BN31" s="1031" t="str">
        <f t="shared" si="5"/>
        <v>大崎市</v>
      </c>
      <c r="BO31" s="34">
        <f>BE31*VLOOKUP(BO$12,別紙!$B$4:$E$10,MATCH("設備利用率",別紙!$B$4:$E$4,0),0)/100*8760/10^3</f>
        <v>26736.273359999894</v>
      </c>
      <c r="BP31" s="34">
        <f>BF31*VLOOKUP(BP$12,別紙!$B$4:$E$10,MATCH("設備利用率",別紙!$B$4:$E$4,0),0)/100*8760/10^3</f>
        <v>479008.69783200038</v>
      </c>
      <c r="BQ31" s="34">
        <f>BG31*VLOOKUP(BQ$12,別紙!$B$4:$E$10,MATCH("設備利用率",別紙!$B$4:$E$4,0),0)/100*8760/10^3</f>
        <v>0</v>
      </c>
      <c r="BR31" s="34">
        <f>BH31*VLOOKUP(BR$12,別紙!$B$4:$E$10,MATCH("設備利用率",別紙!$B$4:$E$4,0),0)/100*8760/10^3</f>
        <v>321.14159999999998</v>
      </c>
      <c r="BS31" s="34">
        <f>BI31*VLOOKUP(BS$12,別紙!$B$4:$E$10,MATCH("設備利用率",別紙!$B$4:$E$4,0),0)/100*8760/10^3</f>
        <v>104766.09600000001</v>
      </c>
      <c r="BT31" s="34">
        <f>BJ31*VLOOKUP(BT$12,別紙!$B$4:$E$10,MATCH("設備利用率",別紙!$B$4:$E$4,0),0)/100*8760/10^3</f>
        <v>11681.116608</v>
      </c>
      <c r="BU31" s="34">
        <f t="shared" si="6"/>
        <v>622513.32540000021</v>
      </c>
      <c r="BV31" s="36"/>
      <c r="BW31" s="33" t="str">
        <f t="shared" si="7"/>
        <v>04215</v>
      </c>
      <c r="BX31" s="33" t="str">
        <f t="shared" si="8"/>
        <v>大崎市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821136.01060885715</v>
      </c>
      <c r="BZ31" s="36"/>
      <c r="CA31" s="33" t="str">
        <f t="shared" si="9"/>
        <v>04215</v>
      </c>
      <c r="CB31" s="33" t="str">
        <f t="shared" si="10"/>
        <v>大崎市</v>
      </c>
      <c r="CC31" s="223">
        <f t="shared" si="11"/>
        <v>3.2560103338027328E-2</v>
      </c>
      <c r="CD31" s="223">
        <f t="shared" si="16"/>
        <v>0.58334878953466462</v>
      </c>
      <c r="CE31" s="223">
        <f t="shared" si="17"/>
        <v>0</v>
      </c>
      <c r="CF31" s="223">
        <f t="shared" si="18"/>
        <v>3.9109428383475646E-4</v>
      </c>
      <c r="CG31" s="223">
        <f t="shared" si="19"/>
        <v>0.12758677569422133</v>
      </c>
      <c r="CH31" s="223">
        <f t="shared" si="20"/>
        <v>1.4225556372005496E-2</v>
      </c>
      <c r="CI31" s="223">
        <f t="shared" si="12"/>
        <v>0.75811231922275346</v>
      </c>
      <c r="CK31" s="18" t="str">
        <f t="shared" si="13"/>
        <v>04215</v>
      </c>
      <c r="CL31" s="18" t="str">
        <f t="shared" si="14"/>
        <v>大崎市</v>
      </c>
      <c r="CM31" s="18">
        <f>VLOOKUP($CK31&amp;"_"&amp;$AZ$7,データシート1!$A:$BT,MATCH("ca_太陽光発電（10kW未満）",データシート1!$A$1:$BT$1,0),0)</f>
        <v>4709</v>
      </c>
      <c r="CN31" s="18">
        <f>VLOOKUP($CK31&amp;"_"&amp;$AZ$5,データシート1!$A:$BT,MATCH("ab_家庭",データシート1!$A$1:$BT$1,0),0)</f>
        <v>52757</v>
      </c>
      <c r="CO31" s="223">
        <f t="shared" si="15"/>
        <v>8.9258297477112045E-2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43202</v>
      </c>
      <c r="AY32" s="18" t="str">
        <f>IF(IFERROR(比較地域マスタ!$Z25,"")=0,"",IFERROR(比較地域マスタ!$Z25,""))</f>
        <v>八代市</v>
      </c>
      <c r="AZ32" s="22"/>
      <c r="BA32" s="22"/>
      <c r="BB32" s="22"/>
      <c r="BC32" s="844" t="str">
        <f t="shared" si="0"/>
        <v>43202</v>
      </c>
      <c r="BD32" s="1031" t="str">
        <f t="shared" si="2"/>
        <v>八代市</v>
      </c>
      <c r="BE32" s="34">
        <f>VLOOKUP($BC32&amp;"_"&amp;$AZ$7,データシート1!$A:$BT,MATCH("cb_"&amp;BE$12,データシート1!$A$1:$BT$1,0),0)</f>
        <v>27557.289999999884</v>
      </c>
      <c r="BF32" s="34">
        <f>VLOOKUP($BC32&amp;"_"&amp;$AZ$7,データシート1!$A:$BT,MATCH("cb_"&amp;BF$12,データシート1!$A$1:$BT$1,0),0)</f>
        <v>60715.600000000035</v>
      </c>
      <c r="BG32" s="34">
        <f>VLOOKUP($BC32&amp;"_"&amp;$AZ$7,データシート1!$A:$BT,MATCH("cb_"&amp;BG$12,データシート1!$A$1:$BT$1,0),0)</f>
        <v>0</v>
      </c>
      <c r="BH32" s="34">
        <f>VLOOKUP($BC32&amp;"_"&amp;$AZ$7,データシート1!$A:$BT,MATCH("cb_"&amp;BH$12,データシート1!$A$1:$BT$1,0),0)</f>
        <v>25519.199999999997</v>
      </c>
      <c r="BI32" s="34">
        <f>VLOOKUP($BC32&amp;"_"&amp;$AZ$7,データシート1!$A:$BT,MATCH("cb_"&amp;BI$12,データシート1!$A$1:$BT$1,0),0)</f>
        <v>0</v>
      </c>
      <c r="BJ32" s="34">
        <f>VLOOKUP($BC32&amp;"_"&amp;$AZ$7,データシート1!$A:$BT,MATCH("cb_"&amp;BJ$12,データシート1!$A$1:$BT$1,0),0)</f>
        <v>10041.507</v>
      </c>
      <c r="BK32" s="34">
        <f t="shared" si="3"/>
        <v>123833.59699999992</v>
      </c>
      <c r="BL32" s="36"/>
      <c r="BM32" s="844" t="str">
        <f t="shared" si="4"/>
        <v>43202</v>
      </c>
      <c r="BN32" s="1031" t="str">
        <f t="shared" si="5"/>
        <v>八代市</v>
      </c>
      <c r="BO32" s="34">
        <f>BE32*VLOOKUP(BO$12,別紙!$B$4:$E$10,MATCH("設備利用率",別紙!$B$4:$E$4,0),0)/100*8760/10^3</f>
        <v>33072.054874799862</v>
      </c>
      <c r="BP32" s="34">
        <f>BF32*VLOOKUP(BP$12,別紙!$B$4:$E$10,MATCH("設備利用率",別紙!$B$4:$E$4,0),0)/100*8760/10^3</f>
        <v>80312.167056000035</v>
      </c>
      <c r="BQ32" s="34">
        <f>BG32*VLOOKUP(BQ$12,別紙!$B$4:$E$10,MATCH("設備利用率",別紙!$B$4:$E$4,0),0)/100*8760/10^3</f>
        <v>0</v>
      </c>
      <c r="BR32" s="34">
        <f>BH32*VLOOKUP(BR$12,別紙!$B$4:$E$10,MATCH("設備利用率",別紙!$B$4:$E$4,0),0)/100*8760/10^3</f>
        <v>134128.91519999996</v>
      </c>
      <c r="BS32" s="34">
        <f>BI32*VLOOKUP(BS$12,別紙!$B$4:$E$10,MATCH("設備利用率",別紙!$B$4:$E$4,0),0)/100*8760/10^3</f>
        <v>0</v>
      </c>
      <c r="BT32" s="34">
        <f>BJ32*VLOOKUP(BT$12,別紙!$B$4:$E$10,MATCH("設備利用率",別紙!$B$4:$E$4,0),0)/100*8760/10^3</f>
        <v>70370.881055999998</v>
      </c>
      <c r="BU32" s="34">
        <f t="shared" si="6"/>
        <v>317884.01818679983</v>
      </c>
      <c r="BV32" s="36"/>
      <c r="BW32" s="33" t="str">
        <f t="shared" si="7"/>
        <v>43202</v>
      </c>
      <c r="BX32" s="33" t="str">
        <f t="shared" si="8"/>
        <v>八代市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788099.87717408291</v>
      </c>
      <c r="BZ32" s="36"/>
      <c r="CA32" s="33" t="str">
        <f t="shared" si="9"/>
        <v>43202</v>
      </c>
      <c r="CB32" s="33" t="str">
        <f t="shared" si="10"/>
        <v>八代市</v>
      </c>
      <c r="CC32" s="223">
        <f t="shared" si="11"/>
        <v>4.196429390826386E-2</v>
      </c>
      <c r="CD32" s="223">
        <f t="shared" si="16"/>
        <v>0.10190607736671418</v>
      </c>
      <c r="CE32" s="223">
        <f t="shared" si="17"/>
        <v>0</v>
      </c>
      <c r="CF32" s="223">
        <f t="shared" si="18"/>
        <v>0.17019278784936584</v>
      </c>
      <c r="CG32" s="223">
        <f t="shared" si="19"/>
        <v>0</v>
      </c>
      <c r="CH32" s="223">
        <f t="shared" si="20"/>
        <v>8.9291831015545026E-2</v>
      </c>
      <c r="CI32" s="223">
        <f t="shared" si="12"/>
        <v>0.40335499013988885</v>
      </c>
      <c r="CJ32" s="22"/>
      <c r="CK32" s="18" t="str">
        <f t="shared" si="13"/>
        <v>43202</v>
      </c>
      <c r="CL32" s="18" t="str">
        <f t="shared" si="14"/>
        <v>八代市</v>
      </c>
      <c r="CM32" s="18">
        <f>VLOOKUP($CK32&amp;"_"&amp;$AZ$7,データシート1!$A:$BT,MATCH("ca_太陽光発電（10kW未満）",データシート1!$A$1:$BT$1,0),0)</f>
        <v>5163</v>
      </c>
      <c r="CN32" s="18">
        <f>VLOOKUP($CK32&amp;"_"&amp;$AZ$5,データシート1!$A:$BT,MATCH("ab_家庭",データシート1!$A$1:$BT$1,0),0)</f>
        <v>57395</v>
      </c>
      <c r="CO32" s="223">
        <f t="shared" si="15"/>
        <v>8.9955571042773755E-2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24203</v>
      </c>
      <c r="AY33" s="18" t="str">
        <f>IF(IFERROR(比較地域マスタ!$Z26,"")=0,"",IFERROR(比較地域マスタ!$Z26,""))</f>
        <v>伊勢市</v>
      </c>
      <c r="BC33" s="844" t="str">
        <f t="shared" si="0"/>
        <v>24203</v>
      </c>
      <c r="BD33" s="1031" t="str">
        <f t="shared" si="2"/>
        <v>伊勢市</v>
      </c>
      <c r="BE33" s="34">
        <f>VLOOKUP($BC33&amp;"_"&amp;$AZ$7,データシート1!$A:$BT,MATCH("cb_"&amp;BE$12,データシート1!$A$1:$BT$1,0),0)</f>
        <v>22302.499999999898</v>
      </c>
      <c r="BF33" s="34">
        <f>VLOOKUP($BC33&amp;"_"&amp;$AZ$7,データシート1!$A:$BT,MATCH("cb_"&amp;BF$12,データシート1!$A$1:$BT$1,0),0)</f>
        <v>85722.599999999875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108025.09999999977</v>
      </c>
      <c r="BL33" s="36"/>
      <c r="BM33" s="844" t="str">
        <f t="shared" si="4"/>
        <v>24203</v>
      </c>
      <c r="BN33" s="1031" t="str">
        <f t="shared" si="5"/>
        <v>伊勢市</v>
      </c>
      <c r="BO33" s="34">
        <f>BE33*VLOOKUP(BO$12,別紙!$B$4:$E$10,MATCH("設備利用率",別紙!$B$4:$E$4,0),0)/100*8760/10^3</f>
        <v>26765.676299999879</v>
      </c>
      <c r="BP33" s="34">
        <f>BF33*VLOOKUP(BP$12,別紙!$B$4:$E$10,MATCH("設備利用率",別紙!$B$4:$E$4,0),0)/100*8760/10^3</f>
        <v>113390.42637599984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140156.10267599972</v>
      </c>
      <c r="BV33" s="36"/>
      <c r="BW33" s="33" t="str">
        <f t="shared" si="7"/>
        <v>24203</v>
      </c>
      <c r="BX33" s="33" t="str">
        <f t="shared" si="8"/>
        <v>伊勢市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815171.328569568</v>
      </c>
      <c r="BZ33" s="36"/>
      <c r="CA33" s="33" t="str">
        <f t="shared" si="9"/>
        <v>24203</v>
      </c>
      <c r="CB33" s="33" t="str">
        <f t="shared" si="10"/>
        <v>伊勢市</v>
      </c>
      <c r="CC33" s="223">
        <f t="shared" si="11"/>
        <v>3.2834418191531933E-2</v>
      </c>
      <c r="CD33" s="223">
        <f t="shared" si="16"/>
        <v>0.13910011601484207</v>
      </c>
      <c r="CE33" s="223">
        <f t="shared" si="17"/>
        <v>0</v>
      </c>
      <c r="CF33" s="223">
        <f t="shared" si="18"/>
        <v>0</v>
      </c>
      <c r="CG33" s="223">
        <f t="shared" si="19"/>
        <v>0</v>
      </c>
      <c r="CH33" s="223">
        <f t="shared" si="20"/>
        <v>0</v>
      </c>
      <c r="CI33" s="223">
        <f t="shared" si="12"/>
        <v>0.171934534206374</v>
      </c>
      <c r="CK33" s="18" t="str">
        <f t="shared" si="13"/>
        <v>24203</v>
      </c>
      <c r="CL33" s="18" t="str">
        <f t="shared" si="14"/>
        <v>伊勢市</v>
      </c>
      <c r="CM33" s="18">
        <f>VLOOKUP($CK33&amp;"_"&amp;$AZ$7,データシート1!$A:$BT,MATCH("ca_太陽光発電（10kW未満）",データシート1!$A$1:$BT$1,0),0)</f>
        <v>4705</v>
      </c>
      <c r="CN33" s="18">
        <f>VLOOKUP($CK33&amp;"_"&amp;$AZ$5,データシート1!$A:$BT,MATCH("ab_家庭",データシート1!$A$1:$BT$1,0),0)</f>
        <v>56062</v>
      </c>
      <c r="CO33" s="223">
        <f t="shared" si="15"/>
        <v>8.3924940244729046E-2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29205</v>
      </c>
      <c r="AY34" s="18" t="str">
        <f>IF(IFERROR(比較地域マスタ!$Z27,"")=0,"",IFERROR(比較地域マスタ!$Z27,""))</f>
        <v>橿原市</v>
      </c>
      <c r="BC34" s="844" t="str">
        <f t="shared" si="0"/>
        <v>29205</v>
      </c>
      <c r="BD34" s="1031" t="str">
        <f t="shared" si="2"/>
        <v>橿原市</v>
      </c>
      <c r="BE34" s="34">
        <f>VLOOKUP($BC34&amp;"_"&amp;$AZ$7,データシート1!$A:$BT,MATCH("cb_"&amp;BE$12,データシート1!$A$1:$BT$1,0),0)</f>
        <v>17153.099999999955</v>
      </c>
      <c r="BF34" s="34">
        <f>VLOOKUP($BC34&amp;"_"&amp;$AZ$7,データシート1!$A:$BT,MATCH("cb_"&amp;BF$12,データシート1!$A$1:$BT$1,0),0)</f>
        <v>14944.499999999993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2550</v>
      </c>
      <c r="BK34" s="34">
        <f t="shared" si="3"/>
        <v>34647.599999999948</v>
      </c>
      <c r="BL34" s="36"/>
      <c r="BM34" s="844" t="str">
        <f t="shared" si="4"/>
        <v>29205</v>
      </c>
      <c r="BN34" s="1031" t="str">
        <f t="shared" si="5"/>
        <v>橿原市</v>
      </c>
      <c r="BO34" s="34">
        <f>BE34*VLOOKUP(BO$12,別紙!$B$4:$E$10,MATCH("設備利用率",別紙!$B$4:$E$4,0),0)/100*8760/10^3</f>
        <v>20585.778371999942</v>
      </c>
      <c r="BP34" s="34">
        <f>BF34*VLOOKUP(BP$12,別紙!$B$4:$E$10,MATCH("設備利用率",別紙!$B$4:$E$4,0),0)/100*8760/10^3</f>
        <v>19767.986819999987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17870.400000000001</v>
      </c>
      <c r="BU34" s="34">
        <f t="shared" si="6"/>
        <v>58224.165191999935</v>
      </c>
      <c r="BV34" s="36"/>
      <c r="BW34" s="33" t="str">
        <f t="shared" si="7"/>
        <v>29205</v>
      </c>
      <c r="BX34" s="33" t="str">
        <f t="shared" si="8"/>
        <v>橿原市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668937.74025359482</v>
      </c>
      <c r="BZ34" s="36"/>
      <c r="CA34" s="33" t="str">
        <f t="shared" si="9"/>
        <v>29205</v>
      </c>
      <c r="CB34" s="33" t="str">
        <f t="shared" si="10"/>
        <v>橿原市</v>
      </c>
      <c r="CC34" s="223">
        <f t="shared" si="11"/>
        <v>3.0773833098721351E-2</v>
      </c>
      <c r="CD34" s="223">
        <f t="shared" si="16"/>
        <v>2.9551310429137886E-2</v>
      </c>
      <c r="CE34" s="223">
        <f t="shared" si="17"/>
        <v>0</v>
      </c>
      <c r="CF34" s="223">
        <f t="shared" si="18"/>
        <v>0</v>
      </c>
      <c r="CG34" s="223">
        <f t="shared" si="19"/>
        <v>0</v>
      </c>
      <c r="CH34" s="223">
        <f t="shared" si="20"/>
        <v>2.6714593787495557E-2</v>
      </c>
      <c r="CI34" s="223">
        <f t="shared" si="12"/>
        <v>8.7039737315354804E-2</v>
      </c>
      <c r="CK34" s="18" t="str">
        <f t="shared" si="13"/>
        <v>29205</v>
      </c>
      <c r="CL34" s="18" t="str">
        <f t="shared" si="14"/>
        <v>橿原市</v>
      </c>
      <c r="CM34" s="18">
        <f>VLOOKUP($CK34&amp;"_"&amp;$AZ$7,データシート1!$A:$BT,MATCH("ca_太陽光発電（10kW未満）",データシート1!$A$1:$BT$1,0),0)</f>
        <v>3800</v>
      </c>
      <c r="CN34" s="18">
        <f>VLOOKUP($CK34&amp;"_"&amp;$AZ$5,データシート1!$A:$BT,MATCH("ab_家庭",データシート1!$A$1:$BT$1,0),0)</f>
        <v>55273</v>
      </c>
      <c r="CO34" s="223">
        <f t="shared" si="15"/>
        <v>6.8749660774700128E-2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06203</v>
      </c>
      <c r="AY35" s="18" t="str">
        <f>IF(IFERROR(比較地域マスタ!$Z28,"")=0,"",IFERROR(比較地域マスタ!$Z28,""))</f>
        <v>鶴岡市</v>
      </c>
      <c r="BC35" s="844" t="str">
        <f t="shared" si="0"/>
        <v>06203</v>
      </c>
      <c r="BD35" s="1031" t="str">
        <f t="shared" si="2"/>
        <v>鶴岡市</v>
      </c>
      <c r="BE35" s="34">
        <f>VLOOKUP($BC35&amp;"_"&amp;$AZ$7,データシート1!$A:$BT,MATCH("cb_"&amp;BE$12,データシート1!$A$1:$BT$1,0),0)</f>
        <v>8650.1999999999716</v>
      </c>
      <c r="BF35" s="34">
        <f>VLOOKUP($BC35&amp;"_"&amp;$AZ$7,データシート1!$A:$BT,MATCH("cb_"&amp;BF$12,データシート1!$A$1:$BT$1,0),0)</f>
        <v>9818.6999999999989</v>
      </c>
      <c r="BG35" s="34">
        <f>VLOOKUP($BC35&amp;"_"&amp;$AZ$7,データシート1!$A:$BT,MATCH("cb_"&amp;BG$12,データシート1!$A$1:$BT$1,0),0)</f>
        <v>13624.9</v>
      </c>
      <c r="BH35" s="34">
        <f>VLOOKUP($BC35&amp;"_"&amp;$AZ$7,データシート1!$A:$BT,MATCH("cb_"&amp;BH$12,データシート1!$A$1:$BT$1,0),0)</f>
        <v>1840.5</v>
      </c>
      <c r="BI35" s="34">
        <f>VLOOKUP($BC35&amp;"_"&amp;$AZ$7,データシート1!$A:$BT,MATCH("cb_"&amp;BI$12,データシート1!$A$1:$BT$1,0),0)</f>
        <v>0</v>
      </c>
      <c r="BJ35" s="34">
        <f>VLOOKUP($BC35&amp;"_"&amp;$AZ$7,データシート1!$A:$BT,MATCH("cb_"&amp;BJ$12,データシート1!$A$1:$BT$1,0),0)</f>
        <v>3933.1990000000001</v>
      </c>
      <c r="BK35" s="34">
        <f t="shared" si="3"/>
        <v>37867.498999999974</v>
      </c>
      <c r="BL35" s="36"/>
      <c r="BM35" s="844" t="str">
        <f t="shared" si="4"/>
        <v>06203</v>
      </c>
      <c r="BN35" s="1031" t="str">
        <f t="shared" si="5"/>
        <v>鶴岡市</v>
      </c>
      <c r="BO35" s="34">
        <f>BE35*VLOOKUP(BO$12,別紙!$B$4:$E$10,MATCH("設備利用率",別紙!$B$4:$E$4,0),0)/100*8760/10^3</f>
        <v>10381.278023999965</v>
      </c>
      <c r="BP35" s="34">
        <f>BF35*VLOOKUP(BP$12,別紙!$B$4:$E$10,MATCH("設備利用率",別紙!$B$4:$E$4,0),0)/100*8760/10^3</f>
        <v>12987.783611999996</v>
      </c>
      <c r="BQ35" s="34">
        <f>BG35*VLOOKUP(BQ$12,別紙!$B$4:$E$10,MATCH("設備利用率",別紙!$B$4:$E$4,0),0)/100*8760/10^3</f>
        <v>29599.822752000004</v>
      </c>
      <c r="BR35" s="34">
        <f>BH35*VLOOKUP(BR$12,別紙!$B$4:$E$10,MATCH("設備利用率",別紙!$B$4:$E$4,0),0)/100*8760/10^3</f>
        <v>9673.6679999999997</v>
      </c>
      <c r="BS35" s="34">
        <f>BI35*VLOOKUP(BS$12,別紙!$B$4:$E$10,MATCH("設備利用率",別紙!$B$4:$E$4,0),0)/100*8760/10^3</f>
        <v>0</v>
      </c>
      <c r="BT35" s="34">
        <f>BJ35*VLOOKUP(BT$12,別紙!$B$4:$E$10,MATCH("設備利用率",別紙!$B$4:$E$4,0),0)/100*8760/10^3</f>
        <v>27563.858591999997</v>
      </c>
      <c r="BU35" s="34">
        <f t="shared" si="6"/>
        <v>90206.410979999957</v>
      </c>
      <c r="BV35" s="36"/>
      <c r="BW35" s="33" t="str">
        <f t="shared" si="7"/>
        <v>06203</v>
      </c>
      <c r="BX35" s="33" t="str">
        <f t="shared" si="8"/>
        <v>鶴岡市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1056292.674842051</v>
      </c>
      <c r="BZ35" s="36"/>
      <c r="CA35" s="33" t="str">
        <f t="shared" si="9"/>
        <v>06203</v>
      </c>
      <c r="CB35" s="33" t="str">
        <f t="shared" si="10"/>
        <v>鶴岡市</v>
      </c>
      <c r="CC35" s="223">
        <f t="shared" si="11"/>
        <v>9.8280318241838541E-3</v>
      </c>
      <c r="CD35" s="223">
        <f t="shared" si="16"/>
        <v>1.2295629725863694E-2</v>
      </c>
      <c r="CE35" s="223">
        <f t="shared" si="17"/>
        <v>2.8022368664467081E-2</v>
      </c>
      <c r="CF35" s="223">
        <f t="shared" si="18"/>
        <v>9.1581322396716586E-3</v>
      </c>
      <c r="CG35" s="223">
        <f t="shared" si="19"/>
        <v>0</v>
      </c>
      <c r="CH35" s="223">
        <f t="shared" si="20"/>
        <v>2.6094906505076031E-2</v>
      </c>
      <c r="CI35" s="223">
        <f t="shared" si="12"/>
        <v>8.5399068959262317E-2</v>
      </c>
      <c r="CK35" s="18" t="str">
        <f t="shared" si="13"/>
        <v>06203</v>
      </c>
      <c r="CL35" s="18" t="str">
        <f t="shared" si="14"/>
        <v>鶴岡市</v>
      </c>
      <c r="CM35" s="18">
        <f>VLOOKUP($CK35&amp;"_"&amp;$AZ$7,データシート1!$A:$BT,MATCH("ca_太陽光発電（10kW未満）",データシート1!$A$1:$BT$1,0),0)</f>
        <v>1790</v>
      </c>
      <c r="CN35" s="18">
        <f>VLOOKUP($CK35&amp;"_"&amp;$AZ$5,データシート1!$A:$BT,MATCH("ab_家庭",データシート1!$A$1:$BT$1,0),0)</f>
        <v>49436</v>
      </c>
      <c r="CO35" s="223">
        <f t="shared" si="15"/>
        <v>3.6208431102840034E-2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01217</v>
      </c>
      <c r="AY36" s="18" t="str">
        <f>IF(IFERROR(比較地域マスタ!$Z29,"")=0,"",IFERROR(比較地域マスタ!$Z29,""))</f>
        <v>江別市</v>
      </c>
      <c r="BC36" s="844" t="str">
        <f t="shared" si="0"/>
        <v>01217</v>
      </c>
      <c r="BD36" s="1031" t="str">
        <f t="shared" si="2"/>
        <v>江別市</v>
      </c>
      <c r="BE36" s="34">
        <f>VLOOKUP($BC36&amp;"_"&amp;$AZ$7,データシート1!$A:$BT,MATCH("cb_"&amp;BE$12,データシート1!$A$1:$BT$1,0),0)</f>
        <v>6200.4249999999893</v>
      </c>
      <c r="BF36" s="34">
        <f>VLOOKUP($BC36&amp;"_"&amp;$AZ$7,データシート1!$A:$BT,MATCH("cb_"&amp;BF$12,データシート1!$A$1:$BT$1,0),0)</f>
        <v>24717.700000000004</v>
      </c>
      <c r="BG36" s="34">
        <f>VLOOKUP($BC36&amp;"_"&amp;$AZ$7,データシート1!$A:$BT,MATCH("cb_"&amp;BG$12,データシート1!$A$1:$BT$1,0),0)</f>
        <v>19.5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25909.55</v>
      </c>
      <c r="BK36" s="34">
        <f t="shared" si="3"/>
        <v>56847.174999999988</v>
      </c>
      <c r="BL36" s="36"/>
      <c r="BM36" s="844" t="str">
        <f t="shared" si="4"/>
        <v>01217</v>
      </c>
      <c r="BN36" s="1031" t="str">
        <f t="shared" si="5"/>
        <v>江別市</v>
      </c>
      <c r="BO36" s="34">
        <f>BE36*VLOOKUP(BO$12,別紙!$B$4:$E$10,MATCH("設備利用率",別紙!$B$4:$E$4,0),0)/100*8760/10^3</f>
        <v>7441.2540509999872</v>
      </c>
      <c r="BP36" s="34">
        <f>BF36*VLOOKUP(BP$12,別紙!$B$4:$E$10,MATCH("設備利用率",別紙!$B$4:$E$4,0),0)/100*8760/10^3</f>
        <v>32695.584852000007</v>
      </c>
      <c r="BQ36" s="34">
        <f>BG36*VLOOKUP(BQ$12,別紙!$B$4:$E$10,MATCH("設備利用率",別紙!$B$4:$E$4,0),0)/100*8760/10^3</f>
        <v>42.36336</v>
      </c>
      <c r="BR36" s="34">
        <f>BH36*VLOOKUP(BR$12,別紙!$B$4:$E$10,MATCH("設備利用率",別紙!$B$4:$E$4,0),0)/100*8760/10^3</f>
        <v>0</v>
      </c>
      <c r="BS36" s="34">
        <f>BI36*VLOOKUP(BS$12,別紙!$B$4:$E$10,MATCH("設備利用率",別紙!$B$4:$E$4,0),0)/100*8760/10^3</f>
        <v>0</v>
      </c>
      <c r="BT36" s="34">
        <f>BJ36*VLOOKUP(BT$12,別紙!$B$4:$E$10,MATCH("設備利用率",別紙!$B$4:$E$4,0),0)/100*8760/10^3</f>
        <v>181574.12640000001</v>
      </c>
      <c r="BU36" s="34">
        <f t="shared" si="6"/>
        <v>221753.32866300002</v>
      </c>
      <c r="BV36" s="36"/>
      <c r="BW36" s="33" t="str">
        <f t="shared" si="7"/>
        <v>01217</v>
      </c>
      <c r="BX36" s="33" t="str">
        <f t="shared" si="8"/>
        <v>江別市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514862.38901802455</v>
      </c>
      <c r="BZ36" s="36"/>
      <c r="CA36" s="33" t="str">
        <f t="shared" si="9"/>
        <v>01217</v>
      </c>
      <c r="CB36" s="33" t="str">
        <f t="shared" si="10"/>
        <v>江別市</v>
      </c>
      <c r="CC36" s="223">
        <f t="shared" si="11"/>
        <v>1.4452898890502332E-2</v>
      </c>
      <c r="CD36" s="223">
        <f t="shared" si="16"/>
        <v>6.3503541042022757E-2</v>
      </c>
      <c r="CE36" s="223">
        <f t="shared" si="17"/>
        <v>8.2280937399210424E-5</v>
      </c>
      <c r="CF36" s="223">
        <f t="shared" si="18"/>
        <v>0</v>
      </c>
      <c r="CG36" s="223">
        <f t="shared" si="19"/>
        <v>0</v>
      </c>
      <c r="CH36" s="223">
        <f t="shared" si="20"/>
        <v>0.35266535344776051</v>
      </c>
      <c r="CI36" s="223">
        <f t="shared" si="12"/>
        <v>0.43070407431768487</v>
      </c>
      <c r="CK36" s="18" t="str">
        <f t="shared" si="13"/>
        <v>01217</v>
      </c>
      <c r="CL36" s="18" t="str">
        <f t="shared" si="14"/>
        <v>江別市</v>
      </c>
      <c r="CM36" s="18">
        <f>VLOOKUP($CK36&amp;"_"&amp;$AZ$7,データシート1!$A:$BT,MATCH("ca_太陽光発電（10kW未満）",データシート1!$A$1:$BT$1,0),0)</f>
        <v>1190</v>
      </c>
      <c r="CN36" s="18">
        <f>VLOOKUP($CK36&amp;"_"&amp;$AZ$5,データシート1!$A:$BT,MATCH("ab_家庭",データシート1!$A$1:$BT$1,0),0)</f>
        <v>59389</v>
      </c>
      <c r="CO36" s="223">
        <f t="shared" si="15"/>
        <v>2.0037380659718131E-2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11217</v>
      </c>
      <c r="AY37" s="18" t="str">
        <f>IF(IFERROR(比較地域マスタ!$Z30,"")=0,"",IFERROR(比較地域マスタ!$Z30,""))</f>
        <v>鴻巣市</v>
      </c>
      <c r="BC37" s="844" t="str">
        <f t="shared" si="0"/>
        <v>11217</v>
      </c>
      <c r="BD37" s="1031" t="str">
        <f t="shared" si="2"/>
        <v>鴻巣市</v>
      </c>
      <c r="BE37" s="34">
        <f>VLOOKUP($BC37&amp;"_"&amp;$AZ$7,データシート1!$A:$BT,MATCH("cb_"&amp;BE$12,データシート1!$A$1:$BT$1,0),0)</f>
        <v>17360.499999999909</v>
      </c>
      <c r="BF37" s="34">
        <f>VLOOKUP($BC37&amp;"_"&amp;$AZ$7,データシート1!$A:$BT,MATCH("cb_"&amp;BF$12,データシート1!$A$1:$BT$1,0),0)</f>
        <v>16399.399999999998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33759.899999999907</v>
      </c>
      <c r="BL37" s="36"/>
      <c r="BM37" s="844" t="str">
        <f t="shared" si="4"/>
        <v>11217</v>
      </c>
      <c r="BN37" s="1031" t="str">
        <f t="shared" si="5"/>
        <v>鴻巣市</v>
      </c>
      <c r="BO37" s="34">
        <f>BE37*VLOOKUP(BO$12,別紙!$B$4:$E$10,MATCH("設備利用率",別紙!$B$4:$E$4,0),0)/100*8760/10^3</f>
        <v>20834.683259999892</v>
      </c>
      <c r="BP37" s="34">
        <f>BF37*VLOOKUP(BP$12,別紙!$B$4:$E$10,MATCH("設備利用率",別紙!$B$4:$E$4,0),0)/100*8760/10^3</f>
        <v>21692.470343999998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42527.15360399989</v>
      </c>
      <c r="BV37" s="36"/>
      <c r="BW37" s="33" t="str">
        <f t="shared" si="7"/>
        <v>11217</v>
      </c>
      <c r="BX37" s="33" t="str">
        <f t="shared" si="8"/>
        <v>鴻巣市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523008.2696070798</v>
      </c>
      <c r="BZ37" s="36"/>
      <c r="CA37" s="33" t="str">
        <f t="shared" si="9"/>
        <v>11217</v>
      </c>
      <c r="CB37" s="33" t="str">
        <f t="shared" si="10"/>
        <v>鴻巣市</v>
      </c>
      <c r="CC37" s="223">
        <f t="shared" si="11"/>
        <v>3.9836240592624576E-2</v>
      </c>
      <c r="CD37" s="223">
        <f t="shared" si="16"/>
        <v>4.1476342927229223E-2</v>
      </c>
      <c r="CE37" s="223">
        <f t="shared" si="17"/>
        <v>0</v>
      </c>
      <c r="CF37" s="223">
        <f t="shared" si="18"/>
        <v>0</v>
      </c>
      <c r="CG37" s="223">
        <f t="shared" si="19"/>
        <v>0</v>
      </c>
      <c r="CH37" s="223">
        <f t="shared" si="20"/>
        <v>0</v>
      </c>
      <c r="CI37" s="223">
        <f t="shared" si="12"/>
        <v>8.1312583519853807E-2</v>
      </c>
      <c r="CK37" s="18" t="str">
        <f t="shared" si="13"/>
        <v>11217</v>
      </c>
      <c r="CL37" s="18" t="str">
        <f t="shared" si="14"/>
        <v>鴻巣市</v>
      </c>
      <c r="CM37" s="18">
        <f>VLOOKUP($CK37&amp;"_"&amp;$AZ$7,データシート1!$A:$BT,MATCH("ca_太陽光発電（10kW未満）",データシート1!$A$1:$BT$1,0),0)</f>
        <v>3990</v>
      </c>
      <c r="CN37" s="18">
        <f>VLOOKUP($CK37&amp;"_"&amp;$AZ$5,データシート1!$A:$BT,MATCH("ab_家庭",データシート1!$A$1:$BT$1,0),0)</f>
        <v>52118</v>
      </c>
      <c r="CO37" s="223">
        <f t="shared" si="15"/>
        <v>7.6557043631758706E-2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29209</v>
      </c>
      <c r="AY38" s="18" t="str">
        <f>IF(IFERROR(比較地域マスタ!$Z31,"")=0,"",IFERROR(比較地域マスタ!$Z31,""))</f>
        <v>生駒市</v>
      </c>
      <c r="BC38" s="844" t="str">
        <f t="shared" si="0"/>
        <v>29209</v>
      </c>
      <c r="BD38" s="1031" t="str">
        <f t="shared" si="2"/>
        <v>生駒市</v>
      </c>
      <c r="BE38" s="34">
        <f>VLOOKUP($BC38&amp;"_"&amp;$AZ$7,データシート1!$A:$BT,MATCH("cb_"&amp;BE$12,データシート1!$A$1:$BT$1,0),0)</f>
        <v>17289.199999999972</v>
      </c>
      <c r="BF38" s="34">
        <f>VLOOKUP($BC38&amp;"_"&amp;$AZ$7,データシート1!$A:$BT,MATCH("cb_"&amp;BF$12,データシート1!$A$1:$BT$1,0),0)</f>
        <v>15311.100000000002</v>
      </c>
      <c r="BG38" s="34">
        <f>VLOOKUP($BC38&amp;"_"&amp;$AZ$7,データシート1!$A:$BT,MATCH("cb_"&amp;BG$12,データシート1!$A$1:$BT$1,0),0)</f>
        <v>0</v>
      </c>
      <c r="BH38" s="34">
        <f>VLOOKUP($BC38&amp;"_"&amp;$AZ$7,データシート1!$A:$BT,MATCH("cb_"&amp;BH$12,データシート1!$A$1:$BT$1,0),0)</f>
        <v>55</v>
      </c>
      <c r="BI38" s="34">
        <f>VLOOKUP($BC38&amp;"_"&amp;$AZ$7,データシート1!$A:$BT,MATCH("cb_"&amp;BI$12,データシート1!$A$1:$BT$1,0),0)</f>
        <v>0</v>
      </c>
      <c r="BJ38" s="34">
        <f>VLOOKUP($BC38&amp;"_"&amp;$AZ$7,データシート1!$A:$BT,MATCH("cb_"&amp;BJ$12,データシート1!$A$1:$BT$1,0),0)</f>
        <v>0</v>
      </c>
      <c r="BK38" s="34">
        <f t="shared" si="3"/>
        <v>32655.299999999974</v>
      </c>
      <c r="BL38" s="36"/>
      <c r="BM38" s="844" t="str">
        <f t="shared" si="4"/>
        <v>29209</v>
      </c>
      <c r="BN38" s="1031" t="str">
        <f t="shared" si="5"/>
        <v>生駒市</v>
      </c>
      <c r="BO38" s="34">
        <f>BE38*VLOOKUP(BO$12,別紙!$B$4:$E$10,MATCH("設備利用率",別紙!$B$4:$E$4,0),0)/100*8760/10^3</f>
        <v>20749.114703999967</v>
      </c>
      <c r="BP38" s="34">
        <f>BF38*VLOOKUP(BP$12,別紙!$B$4:$E$10,MATCH("設備利用率",別紙!$B$4:$E$4,0),0)/100*8760/10^3</f>
        <v>20252.910636000004</v>
      </c>
      <c r="BQ38" s="34">
        <f>BG38*VLOOKUP(BQ$12,別紙!$B$4:$E$10,MATCH("設備利用率",別紙!$B$4:$E$4,0),0)/100*8760/10^3</f>
        <v>0</v>
      </c>
      <c r="BR38" s="34">
        <f>BH38*VLOOKUP(BR$12,別紙!$B$4:$E$10,MATCH("設備利用率",別紙!$B$4:$E$4,0),0)/100*8760/10^3</f>
        <v>289.08</v>
      </c>
      <c r="BS38" s="34">
        <f>BI38*VLOOKUP(BS$12,別紙!$B$4:$E$10,MATCH("設備利用率",別紙!$B$4:$E$4,0),0)/100*8760/10^3</f>
        <v>0</v>
      </c>
      <c r="BT38" s="34">
        <f>BJ38*VLOOKUP(BT$12,別紙!$B$4:$E$10,MATCH("設備利用率",別紙!$B$4:$E$4,0),0)/100*8760/10^3</f>
        <v>0</v>
      </c>
      <c r="BU38" s="34">
        <f t="shared" si="6"/>
        <v>41291.105339999973</v>
      </c>
      <c r="BV38" s="36"/>
      <c r="BW38" s="33" t="str">
        <f t="shared" si="7"/>
        <v>29209</v>
      </c>
      <c r="BX38" s="33" t="str">
        <f t="shared" si="8"/>
        <v>生駒市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485994.54766699614</v>
      </c>
      <c r="BZ38" s="36"/>
      <c r="CA38" s="33" t="str">
        <f t="shared" si="9"/>
        <v>29209</v>
      </c>
      <c r="CB38" s="33" t="str">
        <f t="shared" si="10"/>
        <v>生駒市</v>
      </c>
      <c r="CC38" s="223">
        <f t="shared" si="11"/>
        <v>4.2694130630900155E-2</v>
      </c>
      <c r="CD38" s="223">
        <f t="shared" si="16"/>
        <v>4.1673123151738142E-2</v>
      </c>
      <c r="CE38" s="223">
        <f t="shared" si="17"/>
        <v>0</v>
      </c>
      <c r="CF38" s="223">
        <f t="shared" si="18"/>
        <v>5.9482148799347814E-4</v>
      </c>
      <c r="CG38" s="223">
        <f t="shared" si="19"/>
        <v>0</v>
      </c>
      <c r="CH38" s="223">
        <f t="shared" si="20"/>
        <v>0</v>
      </c>
      <c r="CI38" s="223">
        <f t="shared" si="12"/>
        <v>8.4962075270631779E-2</v>
      </c>
      <c r="CK38" s="18" t="str">
        <f t="shared" si="13"/>
        <v>29209</v>
      </c>
      <c r="CL38" s="18" t="str">
        <f t="shared" si="14"/>
        <v>生駒市</v>
      </c>
      <c r="CM38" s="18">
        <f>VLOOKUP($CK38&amp;"_"&amp;$AZ$7,データシート1!$A:$BT,MATCH("ca_太陽光発電（10kW未満）",データシート1!$A$1:$BT$1,0),0)</f>
        <v>3997</v>
      </c>
      <c r="CN38" s="18">
        <f>VLOOKUP($CK38&amp;"_"&amp;$AZ$5,データシート1!$A:$BT,MATCH("ab_家庭",データシート1!$A$1:$BT$1,0),0)</f>
        <v>51416</v>
      </c>
      <c r="CO38" s="223">
        <f t="shared" si="15"/>
        <v>7.7738447175976347E-2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23205</v>
      </c>
      <c r="AY39" s="18" t="str">
        <f>IF(IFERROR(比較地域マスタ!$Z32,"")=0,"",IFERROR(比較地域マスタ!$Z32,""))</f>
        <v>半田市</v>
      </c>
      <c r="BC39" s="844" t="str">
        <f t="shared" si="0"/>
        <v>23205</v>
      </c>
      <c r="BD39" s="1031" t="str">
        <f t="shared" si="2"/>
        <v>半田市</v>
      </c>
      <c r="BE39" s="34">
        <f>VLOOKUP($BC39&amp;"_"&amp;$AZ$7,データシート1!$A:$BT,MATCH("cb_"&amp;BE$12,データシート1!$A$1:$BT$1,0),0)</f>
        <v>20259.99999999992</v>
      </c>
      <c r="BF39" s="34">
        <f>VLOOKUP($BC39&amp;"_"&amp;$AZ$7,データシート1!$A:$BT,MATCH("cb_"&amp;BF$12,データシート1!$A$1:$BT$1,0),0)</f>
        <v>52421.100000000006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125050</v>
      </c>
      <c r="BK39" s="34">
        <f t="shared" si="3"/>
        <v>197731.09999999992</v>
      </c>
      <c r="BL39" s="36"/>
      <c r="BM39" s="844" t="str">
        <f t="shared" si="4"/>
        <v>23205</v>
      </c>
      <c r="BN39" s="1031" t="str">
        <f t="shared" si="5"/>
        <v>半田市</v>
      </c>
      <c r="BO39" s="34">
        <f>BE39*VLOOKUP(BO$12,別紙!$B$4:$E$10,MATCH("設備利用率",別紙!$B$4:$E$4,0),0)/100*8760/10^3</f>
        <v>24314.431199999901</v>
      </c>
      <c r="BP39" s="34">
        <f>BF39*VLOOKUP(BP$12,別紙!$B$4:$E$10,MATCH("設備利用率",別紙!$B$4:$E$4,0),0)/100*8760/10^3</f>
        <v>69340.534236000021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876350.4</v>
      </c>
      <c r="BU39" s="34">
        <f t="shared" si="6"/>
        <v>970005.36543599993</v>
      </c>
      <c r="BV39" s="36"/>
      <c r="BW39" s="33" t="str">
        <f t="shared" si="7"/>
        <v>23205</v>
      </c>
      <c r="BX39" s="33" t="str">
        <f t="shared" si="8"/>
        <v>半田市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961466.20237945975</v>
      </c>
      <c r="BZ39" s="36"/>
      <c r="CA39" s="33" t="str">
        <f t="shared" si="9"/>
        <v>23205</v>
      </c>
      <c r="CB39" s="33" t="str">
        <f t="shared" si="10"/>
        <v>半田市</v>
      </c>
      <c r="CC39" s="223">
        <f t="shared" si="11"/>
        <v>2.5288908897500465E-2</v>
      </c>
      <c r="CD39" s="223">
        <f t="shared" si="16"/>
        <v>7.2119575357297419E-2</v>
      </c>
      <c r="CE39" s="223">
        <f t="shared" si="17"/>
        <v>0</v>
      </c>
      <c r="CF39" s="223">
        <f t="shared" si="18"/>
        <v>0</v>
      </c>
      <c r="CG39" s="223">
        <f t="shared" si="19"/>
        <v>0</v>
      </c>
      <c r="CH39" s="223">
        <f t="shared" si="20"/>
        <v>0.91147291275677389</v>
      </c>
      <c r="CI39" s="223">
        <f t="shared" si="12"/>
        <v>1.0088813970115718</v>
      </c>
      <c r="CK39" s="18" t="str">
        <f t="shared" si="13"/>
        <v>23205</v>
      </c>
      <c r="CL39" s="18" t="str">
        <f t="shared" si="14"/>
        <v>半田市</v>
      </c>
      <c r="CM39" s="18">
        <f>VLOOKUP($CK39&amp;"_"&amp;$AZ$7,データシート1!$A:$BT,MATCH("ca_太陽光発電（10kW未満）",データシート1!$A$1:$BT$1,0),0)</f>
        <v>4350</v>
      </c>
      <c r="CN39" s="18">
        <f>VLOOKUP($CK39&amp;"_"&amp;$AZ$5,データシート1!$A:$BT,MATCH("ab_家庭",データシート1!$A$1:$BT$1,0),0)</f>
        <v>52661</v>
      </c>
      <c r="CO39" s="223">
        <f t="shared" si="15"/>
        <v>8.2603824462125677E-2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27223</v>
      </c>
      <c r="AY40" s="18" t="str">
        <f>IF(IFERROR(比較地域マスタ!$Z33,"")=0,"",IFERROR(比較地域マスタ!$Z33,""))</f>
        <v>門真市</v>
      </c>
      <c r="BC40" s="844" t="str">
        <f t="shared" si="0"/>
        <v>27223</v>
      </c>
      <c r="BD40" s="1031" t="str">
        <f t="shared" si="2"/>
        <v>門真市</v>
      </c>
      <c r="BE40" s="34">
        <f>VLOOKUP($BC40&amp;"_"&amp;$AZ$7,データシート1!$A:$BT,MATCH("cb_"&amp;BE$12,データシート1!$A$1:$BT$1,0),0)</f>
        <v>6145.2999999999993</v>
      </c>
      <c r="BF40" s="34">
        <f>VLOOKUP($BC40&amp;"_"&amp;$AZ$7,データシート1!$A:$BT,MATCH("cb_"&amp;BF$12,データシート1!$A$1:$BT$1,0),0)</f>
        <v>5177.0999999999985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11322.399999999998</v>
      </c>
      <c r="BL40" s="36"/>
      <c r="BM40" s="844" t="str">
        <f t="shared" si="4"/>
        <v>27223</v>
      </c>
      <c r="BN40" s="1031" t="str">
        <f t="shared" si="5"/>
        <v>門真市</v>
      </c>
      <c r="BO40" s="34">
        <f>BE40*VLOOKUP(BO$12,別紙!$B$4:$E$10,MATCH("設備利用率",別紙!$B$4:$E$4,0),0)/100*8760/10^3</f>
        <v>7375.0974359999982</v>
      </c>
      <c r="BP40" s="34">
        <f>BF40*VLOOKUP(BP$12,別紙!$B$4:$E$10,MATCH("設備利用率",別紙!$B$4:$E$4,0),0)/100*8760/10^3</f>
        <v>6848.0607959999979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14223.158231999996</v>
      </c>
      <c r="BV40" s="36"/>
      <c r="BW40" s="33" t="str">
        <f t="shared" si="7"/>
        <v>27223</v>
      </c>
      <c r="BX40" s="33" t="str">
        <f t="shared" si="8"/>
        <v>門真市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881533.67841044697</v>
      </c>
      <c r="BZ40" s="36"/>
      <c r="CA40" s="33" t="str">
        <f t="shared" si="9"/>
        <v>27223</v>
      </c>
      <c r="CB40" s="33" t="str">
        <f t="shared" si="10"/>
        <v>門真市</v>
      </c>
      <c r="CC40" s="223">
        <f t="shared" si="11"/>
        <v>8.3662117700353048E-3</v>
      </c>
      <c r="CD40" s="223">
        <f t="shared" si="16"/>
        <v>7.7683484632693782E-3</v>
      </c>
      <c r="CE40" s="223">
        <f t="shared" si="17"/>
        <v>0</v>
      </c>
      <c r="CF40" s="223">
        <f t="shared" si="18"/>
        <v>0</v>
      </c>
      <c r="CG40" s="223">
        <f t="shared" si="19"/>
        <v>0</v>
      </c>
      <c r="CH40" s="223">
        <f t="shared" si="20"/>
        <v>0</v>
      </c>
      <c r="CI40" s="223">
        <f t="shared" si="12"/>
        <v>1.6134560233304684E-2</v>
      </c>
      <c r="CK40" s="18" t="str">
        <f t="shared" si="13"/>
        <v>27223</v>
      </c>
      <c r="CL40" s="18" t="str">
        <f t="shared" si="14"/>
        <v>門真市</v>
      </c>
      <c r="CM40" s="18">
        <f>VLOOKUP($CK40&amp;"_"&amp;$AZ$7,データシート1!$A:$BT,MATCH("ca_太陽光発電（10kW未満）",データシート1!$A$1:$BT$1,0),0)</f>
        <v>1537</v>
      </c>
      <c r="CN40" s="18">
        <f>VLOOKUP($CK40&amp;"_"&amp;$AZ$5,データシート1!$A:$BT,MATCH("ab_家庭",データシート1!$A$1:$BT$1,0),0)</f>
        <v>63269</v>
      </c>
      <c r="CO40" s="223">
        <f t="shared" si="15"/>
        <v>2.4293097725584408E-2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27217</v>
      </c>
      <c r="AY41" s="18" t="str">
        <f>IF(IFERROR(比較地域マスタ!$Z34,"")=0,"",IFERROR(比較地域マスタ!$Z34,""))</f>
        <v>松原市</v>
      </c>
      <c r="BC41" s="844" t="str">
        <f t="shared" si="0"/>
        <v>27217</v>
      </c>
      <c r="BD41" s="1031" t="str">
        <f t="shared" si="2"/>
        <v>松原市</v>
      </c>
      <c r="BE41" s="34">
        <f>VLOOKUP($BC41&amp;"_"&amp;$AZ$7,データシート1!$A:$BT,MATCH("cb_"&amp;BE$12,データシート1!$A$1:$BT$1,0),0)</f>
        <v>9188.299999999992</v>
      </c>
      <c r="BF41" s="34">
        <f>VLOOKUP($BC41&amp;"_"&amp;$AZ$7,データシート1!$A:$BT,MATCH("cb_"&amp;BF$12,データシート1!$A$1:$BT$1,0),0)</f>
        <v>5365.2999999999984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14553.599999999991</v>
      </c>
      <c r="BL41" s="36"/>
      <c r="BM41" s="844" t="str">
        <f t="shared" si="4"/>
        <v>27217</v>
      </c>
      <c r="BN41" s="1031" t="str">
        <f t="shared" si="5"/>
        <v>松原市</v>
      </c>
      <c r="BO41" s="34">
        <f>BE41*VLOOKUP(BO$12,別紙!$B$4:$E$10,MATCH("設備利用率",別紙!$B$4:$E$4,0),0)/100*8760/10^3</f>
        <v>11027.062595999989</v>
      </c>
      <c r="BP41" s="34">
        <f>BF41*VLOOKUP(BP$12,別紙!$B$4:$E$10,MATCH("設備利用率",別紙!$B$4:$E$4,0),0)/100*8760/10^3</f>
        <v>7097.0042279999971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18124.066823999987</v>
      </c>
      <c r="BV41" s="36"/>
      <c r="BW41" s="33" t="str">
        <f t="shared" si="7"/>
        <v>27217</v>
      </c>
      <c r="BX41" s="33" t="str">
        <f t="shared" si="8"/>
        <v>松原市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551792.60991050245</v>
      </c>
      <c r="BZ41" s="36"/>
      <c r="CA41" s="33" t="str">
        <f t="shared" si="9"/>
        <v>27217</v>
      </c>
      <c r="CB41" s="33" t="str">
        <f t="shared" si="10"/>
        <v>松原市</v>
      </c>
      <c r="CC41" s="223">
        <f t="shared" si="11"/>
        <v>1.9984070822892164E-2</v>
      </c>
      <c r="CD41" s="223">
        <f t="shared" si="16"/>
        <v>1.2861723953046579E-2</v>
      </c>
      <c r="CE41" s="223">
        <f t="shared" si="17"/>
        <v>0</v>
      </c>
      <c r="CF41" s="223">
        <f t="shared" si="18"/>
        <v>0</v>
      </c>
      <c r="CG41" s="223">
        <f t="shared" si="19"/>
        <v>0</v>
      </c>
      <c r="CH41" s="223">
        <f t="shared" si="20"/>
        <v>0</v>
      </c>
      <c r="CI41" s="223">
        <f t="shared" si="12"/>
        <v>3.2845794775938741E-2</v>
      </c>
      <c r="CK41" s="18" t="str">
        <f t="shared" si="13"/>
        <v>27217</v>
      </c>
      <c r="CL41" s="18" t="str">
        <f t="shared" si="14"/>
        <v>松原市</v>
      </c>
      <c r="CM41" s="18">
        <f>VLOOKUP($CK41&amp;"_"&amp;$AZ$7,データシート1!$A:$BT,MATCH("ca_太陽光発電（10kW未満）",データシート1!$A$1:$BT$1,0),0)</f>
        <v>2223</v>
      </c>
      <c r="CN41" s="18">
        <f>VLOOKUP($CK41&amp;"_"&amp;$AZ$5,データシート1!$A:$BT,MATCH("ab_家庭",データシート1!$A$1:$BT$1,0),0)</f>
        <v>57891</v>
      </c>
      <c r="CO41" s="223">
        <f t="shared" si="15"/>
        <v>3.839975125667202E-2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我孫子市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12222</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4</v>
      </c>
      <c r="H7" s="701">
        <f t="shared" si="0"/>
        <v>5</v>
      </c>
      <c r="I7" s="701">
        <f t="shared" si="0"/>
        <v>5</v>
      </c>
      <c r="J7" s="701">
        <f t="shared" si="0"/>
        <v>6</v>
      </c>
      <c r="K7" s="702">
        <f t="shared" si="0"/>
        <v>6</v>
      </c>
      <c r="L7" s="702">
        <f t="shared" si="0"/>
        <v>6</v>
      </c>
      <c r="M7" s="702">
        <f t="shared" si="0"/>
        <v>5</v>
      </c>
      <c r="N7" s="702">
        <f t="shared" si="0"/>
        <v>5</v>
      </c>
      <c r="O7" s="702">
        <f>SUM(O8:O13)</f>
        <v>6</v>
      </c>
      <c r="P7" s="702">
        <f t="shared" si="0"/>
        <v>6</v>
      </c>
      <c r="Q7" s="703">
        <f>SUM(Q8:Q13)</f>
        <v>6</v>
      </c>
      <c r="R7" s="909">
        <f t="shared" si="0"/>
        <v>67.144999999999996</v>
      </c>
      <c r="S7" s="910">
        <f t="shared" si="0"/>
        <v>70.864000000000004</v>
      </c>
      <c r="T7" s="910">
        <f t="shared" si="0"/>
        <v>76.959000000000003</v>
      </c>
      <c r="U7" s="910">
        <f t="shared" si="0"/>
        <v>76.072999999999993</v>
      </c>
      <c r="V7" s="910">
        <f t="shared" si="0"/>
        <v>71.018000000000001</v>
      </c>
      <c r="W7" s="910">
        <f t="shared" si="0"/>
        <v>64.603999999999999</v>
      </c>
      <c r="X7" s="910">
        <f t="shared" si="0"/>
        <v>59.244</v>
      </c>
      <c r="Y7" s="910">
        <f t="shared" si="0"/>
        <v>58.021000000000001</v>
      </c>
      <c r="Z7" s="910">
        <f>SUM(Z8:Z13)</f>
        <v>71.19</v>
      </c>
      <c r="AA7" s="910">
        <f>SUM(AA8:AA13)</f>
        <v>66.703000000000003</v>
      </c>
      <c r="AB7" s="911">
        <f t="shared" si="0"/>
        <v>65.689000000000007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19.994</v>
      </c>
      <c r="S10" s="916">
        <f>VLOOKUP($D$3&amp;"_"&amp;S$3,データシート1!$A:$BU,MATCH($R$2&amp;"_"&amp;$C10,データシート1!$A$1:$BU$1,0),0)</f>
        <v>23.178999999999998</v>
      </c>
      <c r="T10" s="916">
        <f>VLOOKUP($D$3&amp;"_"&amp;T$3,データシート1!$A:$BU,MATCH($R$2&amp;"_"&amp;$C10,データシート1!$A$1:$BU$1,0),0)</f>
        <v>25.137</v>
      </c>
      <c r="U10" s="916">
        <f>VLOOKUP($D$3&amp;"_"&amp;U$3,データシート1!$A:$BU,MATCH($R$2&amp;"_"&amp;$C10,データシート1!$A$1:$BU$1,0),0)</f>
        <v>22.904</v>
      </c>
      <c r="V10" s="916">
        <f>VLOOKUP($D$3&amp;"_"&amp;V$3,データシート1!$A:$BU,MATCH($R$2&amp;"_"&amp;$C10,データシート1!$A$1:$BU$1,0),0)</f>
        <v>18.690000000000001</v>
      </c>
      <c r="W10" s="916">
        <f>VLOOKUP($D$3&amp;"_"&amp;W$3,データシート1!$A:$BU,MATCH($R$2&amp;"_"&amp;$C10,データシート1!$A$1:$BU$1,0),0)</f>
        <v>15.006</v>
      </c>
      <c r="X10" s="916">
        <f>VLOOKUP($D$3&amp;"_"&amp;X$3,データシート1!$A:$BU,MATCH($R$2&amp;"_"&amp;$C10,データシート1!$A$1:$BU$1,0),0)</f>
        <v>13.836</v>
      </c>
      <c r="Y10" s="916">
        <f>VLOOKUP($D$3&amp;"_"&amp;Y$3,データシート1!$A:$BU,MATCH($R$2&amp;"_"&amp;$C10,データシート1!$A$1:$BU$1,0),0)</f>
        <v>12.221</v>
      </c>
      <c r="Z10" s="916">
        <f>VLOOKUP($D$3&amp;"_"&amp;Z$3,データシート1!$A:$BU,MATCH($R$2&amp;"_"&amp;$C10,データシート1!$A$1:$BU$1,0),0)</f>
        <v>10.563000000000001</v>
      </c>
      <c r="AA10" s="916">
        <f>VLOOKUP($D$3&amp;"_"&amp;AA$3,データシート1!$A:$BU,MATCH($R$2&amp;"_"&amp;$C10,データシート1!$A$1:$BU$1,0),0)</f>
        <v>8.3629999999999995</v>
      </c>
      <c r="AB10" s="917">
        <f>VLOOKUP($D$3&amp;"_"&amp;AB$3,データシート1!$A:$BU,MATCH($R$2&amp;"_"&amp;$C10,データシート1!$A$1:$BU$1,0),0)</f>
        <v>7.6959999999999997</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4</v>
      </c>
      <c r="I11" s="714">
        <f>VLOOKUP($D$3&amp;"_"&amp;I$3,データシート1!$A:$BU,MATCH($G$2&amp;"_"&amp;$C11,データシート1!$A$1:$BU$1,0),0)</f>
        <v>4</v>
      </c>
      <c r="J11" s="714">
        <f>VLOOKUP($D$3&amp;"_"&amp;J$3,データシート1!$A:$BU,MATCH($G$2&amp;"_"&amp;$C11,データシート1!$A$1:$BU$1,0),0)</f>
        <v>5</v>
      </c>
      <c r="K11" s="715">
        <f>VLOOKUP($D$3&amp;"_"&amp;K$3,データシート1!$A:$BU,MATCH($G$2&amp;"_"&amp;$C11,データシート1!$A$1:$BU$1,0),0)</f>
        <v>5</v>
      </c>
      <c r="L11" s="715">
        <f>VLOOKUP($D$3&amp;"_"&amp;L$3,データシート1!$A:$BU,MATCH($G$2&amp;"_"&amp;$C11,データシート1!$A$1:$BU$1,0),0)</f>
        <v>5</v>
      </c>
      <c r="M11" s="715">
        <f>VLOOKUP($D$3&amp;"_"&amp;M$3,データシート1!$A:$BU,MATCH($G$2&amp;"_"&amp;$C11,データシート1!$A$1:$BU$1,0),0)</f>
        <v>4</v>
      </c>
      <c r="N11" s="715">
        <f>VLOOKUP($D$3&amp;"_"&amp;N$3,データシート1!$A:$BU,MATCH($G$2&amp;"_"&amp;$C11,データシート1!$A$1:$BU$1,0),0)</f>
        <v>4</v>
      </c>
      <c r="O11" s="715">
        <f>VLOOKUP($D$3&amp;"_"&amp;O$3,データシート1!$A:$BU,MATCH($G$2&amp;"_"&amp;$C11,データシート1!$A$1:$BU$1,0),0)</f>
        <v>5</v>
      </c>
      <c r="P11" s="715">
        <f>VLOOKUP($D$3&amp;"_"&amp;P$3,データシート1!$A:$BU,MATCH($G$2&amp;"_"&amp;$C11,データシート1!$A$1:$BU$1,0),0)</f>
        <v>5</v>
      </c>
      <c r="Q11" s="716">
        <f>VLOOKUP($D$3&amp;"_"&amp;Q$3,データシート1!$A:$BU,MATCH($G$2&amp;"_"&amp;$C11,データシート1!$A$1:$BU$1,0),0)</f>
        <v>5</v>
      </c>
      <c r="R11" s="915">
        <f>VLOOKUP($D$3&amp;"_"&amp;R$3,データシート1!$A:$BU,MATCH($R$2&amp;"_"&amp;$C11,データシート1!$A$1:$BU$1,0),0)</f>
        <v>47.150999999999996</v>
      </c>
      <c r="S11" s="916">
        <f>VLOOKUP($D$3&amp;"_"&amp;S$3,データシート1!$A:$BU,MATCH($R$2&amp;"_"&amp;$C11,データシート1!$A$1:$BU$1,0),0)</f>
        <v>47.685000000000002</v>
      </c>
      <c r="T11" s="916">
        <f>VLOOKUP($D$3&amp;"_"&amp;T$3,データシート1!$A:$BU,MATCH($R$2&amp;"_"&amp;$C11,データシート1!$A$1:$BU$1,0),0)</f>
        <v>51.822000000000003</v>
      </c>
      <c r="U11" s="916">
        <f>VLOOKUP($D$3&amp;"_"&amp;U$3,データシート1!$A:$BU,MATCH($R$2&amp;"_"&amp;$C11,データシート1!$A$1:$BU$1,0),0)</f>
        <v>53.168999999999997</v>
      </c>
      <c r="V11" s="916">
        <f>VLOOKUP($D$3&amp;"_"&amp;V$3,データシート1!$A:$BU,MATCH($R$2&amp;"_"&amp;$C11,データシート1!$A$1:$BU$1,0),0)</f>
        <v>52.328000000000003</v>
      </c>
      <c r="W11" s="916">
        <f>VLOOKUP($D$3&amp;"_"&amp;W$3,データシート1!$A:$BU,MATCH($R$2&amp;"_"&amp;$C11,データシート1!$A$1:$BU$1,0),0)</f>
        <v>49.597999999999999</v>
      </c>
      <c r="X11" s="916">
        <f>VLOOKUP($D$3&amp;"_"&amp;X$3,データシート1!$A:$BU,MATCH($R$2&amp;"_"&amp;$C11,データシート1!$A$1:$BU$1,0),0)</f>
        <v>45.408000000000001</v>
      </c>
      <c r="Y11" s="916">
        <f>VLOOKUP($D$3&amp;"_"&amp;Y$3,データシート1!$A:$BU,MATCH($R$2&amp;"_"&amp;$C11,データシート1!$A$1:$BU$1,0),0)</f>
        <v>45.8</v>
      </c>
      <c r="Z11" s="916">
        <f>VLOOKUP($D$3&amp;"_"&amp;Z$3,データシート1!$A:$BU,MATCH($R$2&amp;"_"&amp;$C11,データシート1!$A$1:$BU$1,0),0)</f>
        <v>60.626999999999995</v>
      </c>
      <c r="AA11" s="916">
        <f>VLOOKUP($D$3&amp;"_"&amp;AA$3,データシート1!$A:$BU,MATCH($R$2&amp;"_"&amp;$C11,データシート1!$A$1:$BU$1,0),0)</f>
        <v>58.34</v>
      </c>
      <c r="AB11" s="917">
        <f>VLOOKUP($D$3&amp;"_"&amp;AB$3,データシート1!$A:$BU,MATCH($R$2&amp;"_"&amp;$C11,データシート1!$A$1:$BU$1,0),0)</f>
        <v>57.993000000000002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19.994</v>
      </c>
      <c r="S26" s="925">
        <f>VLOOKUP($D$3&amp;"_"&amp;S$3,データシート2!$A:$SI,MATCH($R$2&amp;"_"&amp;$B26,データシート2!$A$1:$SI$1,0),0)</f>
        <v>23.178999999999998</v>
      </c>
      <c r="T26" s="925">
        <f>VLOOKUP($D$3&amp;"_"&amp;T$3,データシート2!$A:$SI,MATCH($R$2&amp;"_"&amp;$B26,データシート2!$A$1:$SI$1,0),0)</f>
        <v>25.137</v>
      </c>
      <c r="U26" s="925">
        <f>VLOOKUP($D$3&amp;"_"&amp;U$3,データシート2!$A:$SI,MATCH($R$2&amp;"_"&amp;$B26,データシート2!$A$1:$SI$1,0),0)</f>
        <v>22.904</v>
      </c>
      <c r="V26" s="925">
        <f>VLOOKUP($D$3&amp;"_"&amp;V$3,データシート2!$A:$SI,MATCH($R$2&amp;"_"&amp;$B26,データシート2!$A$1:$SI$1,0),0)</f>
        <v>18.690000000000001</v>
      </c>
      <c r="W26" s="925">
        <f>VLOOKUP($D$3&amp;"_"&amp;W$3,データシート2!$A:$SI,MATCH($R$2&amp;"_"&amp;$B26,データシート2!$A$1:$SI$1,0),0)</f>
        <v>15.006</v>
      </c>
      <c r="X26" s="925">
        <f>VLOOKUP($D$3&amp;"_"&amp;X$3,データシート2!$A:$SI,MATCH($R$2&amp;"_"&amp;$B26,データシート2!$A$1:$SI$1,0),0)</f>
        <v>13.836</v>
      </c>
      <c r="Y26" s="925">
        <f>VLOOKUP($D$3&amp;"_"&amp;Y$3,データシート2!$A:$SI,MATCH($R$2&amp;"_"&amp;$B26,データシート2!$A$1:$SI$1,0),0)</f>
        <v>12.221</v>
      </c>
      <c r="Z26" s="925">
        <f>VLOOKUP($D$3&amp;"_"&amp;Z$3,データシート2!$A:$SI,MATCH($R$2&amp;"_"&amp;$B26,データシート2!$A$1:$SI$1,0),0)</f>
        <v>10.563000000000001</v>
      </c>
      <c r="AA26" s="925">
        <f>VLOOKUP($D$3&amp;"_"&amp;AA$3,データシート2!$A:$SI,MATCH($R$2&amp;"_"&amp;$B26,データシート2!$A$1:$SI$1,0),0)</f>
        <v>8.3629999999999995</v>
      </c>
      <c r="AB26" s="926">
        <f>VLOOKUP($D$3&amp;"_"&amp;AB$3,データシート2!$A:$SI,MATCH($R$2&amp;"_"&amp;$B26,データシート2!$A$1:$SI$1,0),0)</f>
        <v>7.6959999999999997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1</v>
      </c>
      <c r="I50" s="766">
        <f>VLOOKUP($D$3&amp;"_"&amp;I$3,データシート2!$A:$SI,MATCH($G$2&amp;"_"&amp;$C50,データシート2!$A$1:$SI$1,0),0)</f>
        <v>1</v>
      </c>
      <c r="J50" s="766">
        <f>VLOOKUP($D$3&amp;"_"&amp;J$3,データシート2!$A:$SI,MATCH($G$2&amp;"_"&amp;$C50,データシート2!$A$1:$SI$1,0),0)</f>
        <v>1</v>
      </c>
      <c r="K50" s="767">
        <f>VLOOKUP($D$3&amp;"_"&amp;K$3,データシート2!$A:$SI,MATCH($G$2&amp;"_"&amp;$C50,データシート2!$A$1:$SI$1,0),0)</f>
        <v>1</v>
      </c>
      <c r="L50" s="767">
        <f>VLOOKUP($D$3&amp;"_"&amp;L$3,データシート2!$A:$SI,MATCH($G$2&amp;"_"&amp;$C50,データシート2!$A$1:$SI$1,0),0)</f>
        <v>1</v>
      </c>
      <c r="M50" s="767">
        <f>VLOOKUP($D$3&amp;"_"&amp;M$3,データシート2!$A:$SI,MATCH($G$2&amp;"_"&amp;$C50,データシート2!$A$1:$SI$1,0),0)</f>
        <v>1</v>
      </c>
      <c r="N50" s="767">
        <f>VLOOKUP($D$3&amp;"_"&amp;N$3,データシート2!$A:$SI,MATCH($G$2&amp;"_"&amp;$C50,データシート2!$A$1:$SI$1,0),0)</f>
        <v>1</v>
      </c>
      <c r="O50" s="767">
        <f>VLOOKUP($D$3&amp;"_"&amp;O$3,データシート2!$A:$SI,MATCH($G$2&amp;"_"&amp;$C50,データシート2!$A$1:$SI$1,0),0)</f>
        <v>1</v>
      </c>
      <c r="P50" s="767">
        <f>VLOOKUP($D$3&amp;"_"&amp;P$3,データシート2!$A:$SI,MATCH($G$2&amp;"_"&amp;$C50,データシート2!$A$1:$SI$1,0),0)</f>
        <v>1</v>
      </c>
      <c r="Q50" s="768">
        <f>VLOOKUP($D$3&amp;"_"&amp;Q$3,データシート2!$A:$SI,MATCH($G$2&amp;"_"&amp;$C50,データシート2!$A$1:$SI$1,0),0)</f>
        <v>1</v>
      </c>
      <c r="R50" s="937">
        <f>VLOOKUP($D$3&amp;"_"&amp;R$3,データシート2!$A:$SI,MATCH($R$2&amp;"_"&amp;$C50,データシート2!$A$1:$SI$1,0),0)</f>
        <v>19.994</v>
      </c>
      <c r="S50" s="938">
        <f>VLOOKUP($D$3&amp;"_"&amp;S$3,データシート2!$A:$SI,MATCH($R$2&amp;"_"&amp;$C50,データシート2!$A$1:$SI$1,0),0)</f>
        <v>23.178999999999998</v>
      </c>
      <c r="T50" s="938">
        <f>VLOOKUP($D$3&amp;"_"&amp;T$3,データシート2!$A:$SI,MATCH($R$2&amp;"_"&amp;$C50,データシート2!$A$1:$SI$1,0),0)</f>
        <v>25.137</v>
      </c>
      <c r="U50" s="938">
        <f>VLOOKUP($D$3&amp;"_"&amp;U$3,データシート2!$A:$SI,MATCH($R$2&amp;"_"&amp;$C50,データシート2!$A$1:$SI$1,0),0)</f>
        <v>22.904</v>
      </c>
      <c r="V50" s="938">
        <f>VLOOKUP($D$3&amp;"_"&amp;V$3,データシート2!$A:$SI,MATCH($R$2&amp;"_"&amp;$C50,データシート2!$A$1:$SI$1,0),0)</f>
        <v>18.690000000000001</v>
      </c>
      <c r="W50" s="938">
        <f>VLOOKUP($D$3&amp;"_"&amp;W$3,データシート2!$A:$SI,MATCH($R$2&amp;"_"&amp;$C50,データシート2!$A$1:$SI$1,0),0)</f>
        <v>15.006</v>
      </c>
      <c r="X50" s="938">
        <f>VLOOKUP($D$3&amp;"_"&amp;X$3,データシート2!$A:$SI,MATCH($R$2&amp;"_"&amp;$C50,データシート2!$A$1:$SI$1,0),0)</f>
        <v>13.836</v>
      </c>
      <c r="Y50" s="938">
        <f>VLOOKUP($D$3&amp;"_"&amp;Y$3,データシート2!$A:$SI,MATCH($R$2&amp;"_"&amp;$C50,データシート2!$A$1:$SI$1,0),0)</f>
        <v>12.221</v>
      </c>
      <c r="Z50" s="938">
        <f>VLOOKUP($D$3&amp;"_"&amp;Z$3,データシート2!$A:$SI,MATCH($R$2&amp;"_"&amp;$C50,データシート2!$A$1:$SI$1,0),0)</f>
        <v>10.563000000000001</v>
      </c>
      <c r="AA50" s="938">
        <f>VLOOKUP($D$3&amp;"_"&amp;AA$3,データシート2!$A:$SI,MATCH($R$2&amp;"_"&amp;$C50,データシート2!$A$1:$SI$1,0),0)</f>
        <v>8.3629999999999995</v>
      </c>
      <c r="AB50" s="939">
        <f>VLOOKUP($D$3&amp;"_"&amp;AB$3,データシート2!$A:$SI,MATCH($R$2&amp;"_"&amp;$C50,データシート2!$A$1:$SI$1,0),0)</f>
        <v>7.6959999999999997</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40.735999999999997</v>
      </c>
      <c r="S53" s="925">
        <f>VLOOKUP($D$3&amp;"_"&amp;S$3,データシート2!$A:$SI,MATCH($R$2&amp;"_"&amp;$B53,データシート2!$A$1:$SI$1,0),0)</f>
        <v>32.530999999999999</v>
      </c>
      <c r="T53" s="925">
        <f>VLOOKUP($D$3&amp;"_"&amp;T$3,データシート2!$A:$SI,MATCH($R$2&amp;"_"&amp;$B53,データシート2!$A$1:$SI$1,0),0)</f>
        <v>34.927999999999997</v>
      </c>
      <c r="U53" s="925">
        <f>VLOOKUP($D$3&amp;"_"&amp;U$3,データシート2!$A:$SI,MATCH($R$2&amp;"_"&amp;$B53,データシート2!$A$1:$SI$1,0),0)</f>
        <v>34.661000000000001</v>
      </c>
      <c r="V53" s="925">
        <f>VLOOKUP($D$3&amp;"_"&amp;V$3,データシート2!$A:$SI,MATCH($R$2&amp;"_"&amp;$B53,データシート2!$A$1:$SI$1,0),0)</f>
        <v>34.277999999999999</v>
      </c>
      <c r="W53" s="925">
        <f>VLOOKUP($D$3&amp;"_"&amp;W$3,データシート2!$A:$SI,MATCH($R$2&amp;"_"&amp;$B53,データシート2!$A$1:$SI$1,0),0)</f>
        <v>33.36</v>
      </c>
      <c r="X53" s="925">
        <f>VLOOKUP($D$3&amp;"_"&amp;X$3,データシート2!$A:$SI,MATCH($R$2&amp;"_"&amp;$B53,データシート2!$A$1:$SI$1,0),0)</f>
        <v>32.484999999999999</v>
      </c>
      <c r="Y53" s="925">
        <f>VLOOKUP($D$3&amp;"_"&amp;Y$3,データシート2!$A:$SI,MATCH($R$2&amp;"_"&amp;$B53,データシート2!$A$1:$SI$1,0),0)</f>
        <v>34.063000000000002</v>
      </c>
      <c r="Z53" s="925">
        <f>VLOOKUP($D$3&amp;"_"&amp;Z$3,データシート2!$A:$SI,MATCH($R$2&amp;"_"&amp;$B53,データシート2!$A$1:$SI$1,0),0)</f>
        <v>35.545999999999999</v>
      </c>
      <c r="AA53" s="925">
        <f>VLOOKUP($D$3&amp;"_"&amp;AA$3,データシート2!$A:$SI,MATCH($R$2&amp;"_"&amp;$B53,データシート2!$A$1:$SI$1,0),0)</f>
        <v>33.695</v>
      </c>
      <c r="AB53" s="926">
        <f>VLOOKUP($D$3&amp;"_"&amp;AB$3,データシート2!$A:$SI,MATCH($R$2&amp;"_"&amp;$B53,データシート2!$A$1:$SI$1,0),0)</f>
        <v>34.470999999999997</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40.735999999999997</v>
      </c>
      <c r="S61" s="944">
        <f>VLOOKUP($D$3&amp;"_"&amp;S$3,データシート2!$A:$SI,MATCH($R$2&amp;"_"&amp;$C61,データシート2!$A$1:$SI$1,0),0)</f>
        <v>32.530999999999999</v>
      </c>
      <c r="T61" s="944">
        <f>VLOOKUP($D$3&amp;"_"&amp;T$3,データシート2!$A:$SI,MATCH($R$2&amp;"_"&amp;$C61,データシート2!$A$1:$SI$1,0),0)</f>
        <v>34.927999999999997</v>
      </c>
      <c r="U61" s="944">
        <f>VLOOKUP($D$3&amp;"_"&amp;U$3,データシート2!$A:$SI,MATCH($R$2&amp;"_"&amp;$C61,データシート2!$A$1:$SI$1,0),0)</f>
        <v>34.661000000000001</v>
      </c>
      <c r="V61" s="944">
        <f>VLOOKUP($D$3&amp;"_"&amp;V$3,データシート2!$A:$SI,MATCH($R$2&amp;"_"&amp;$C61,データシート2!$A$1:$SI$1,0),0)</f>
        <v>34.277999999999999</v>
      </c>
      <c r="W61" s="944">
        <f>VLOOKUP($D$3&amp;"_"&amp;W$3,データシート2!$A:$SI,MATCH($R$2&amp;"_"&amp;$C61,データシート2!$A$1:$SI$1,0),0)</f>
        <v>33.36</v>
      </c>
      <c r="X61" s="944">
        <f>VLOOKUP($D$3&amp;"_"&amp;X$3,データシート2!$A:$SI,MATCH($R$2&amp;"_"&amp;$C61,データシート2!$A$1:$SI$1,0),0)</f>
        <v>32.484999999999999</v>
      </c>
      <c r="Y61" s="944">
        <f>VLOOKUP($D$3&amp;"_"&amp;Y$3,データシート2!$A:$SI,MATCH($R$2&amp;"_"&amp;$C61,データシート2!$A$1:$SI$1,0),0)</f>
        <v>34.063000000000002</v>
      </c>
      <c r="Z61" s="944">
        <f>VLOOKUP($D$3&amp;"_"&amp;Z$3,データシート2!$A:$SI,MATCH($R$2&amp;"_"&amp;$C61,データシート2!$A$1:$SI$1,0),0)</f>
        <v>35.545999999999999</v>
      </c>
      <c r="AA61" s="944">
        <f>VLOOKUP($D$3&amp;"_"&amp;AA$3,データシート2!$A:$SI,MATCH($R$2&amp;"_"&amp;$C61,データシート2!$A$1:$SI$1,0),0)</f>
        <v>33.695</v>
      </c>
      <c r="AB61" s="945">
        <f>VLOOKUP($D$3&amp;"_"&amp;AB$3,データシート2!$A:$SI,MATCH($R$2&amp;"_"&amp;$C61,データシート2!$A$1:$SI$1,0),0)</f>
        <v>34.470999999999997</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2.5619999999999998</v>
      </c>
      <c r="S77" s="925">
        <f>VLOOKUP($D$3&amp;"_"&amp;S$3,データシート2!$A:$SI,MATCH($R$2&amp;"_"&amp;$B77,データシート2!$A$1:$SI$1,0),0)</f>
        <v>3.2029999999999998</v>
      </c>
      <c r="T77" s="925">
        <f>VLOOKUP($D$3&amp;"_"&amp;T$3,データシート2!$A:$SI,MATCH($R$2&amp;"_"&amp;$B77,データシート2!$A$1:$SI$1,0),0)</f>
        <v>3.387</v>
      </c>
      <c r="U77" s="925">
        <f>VLOOKUP($D$3&amp;"_"&amp;U$3,データシート2!$A:$SI,MATCH($R$2&amp;"_"&amp;$B77,データシート2!$A$1:$SI$1,0),0)</f>
        <v>5.2539999999999996</v>
      </c>
      <c r="V77" s="925">
        <f>VLOOKUP($D$3&amp;"_"&amp;V$3,データシート2!$A:$SI,MATCH($R$2&amp;"_"&amp;$B77,データシート2!$A$1:$SI$1,0),0)</f>
        <v>5.0949999999999998</v>
      </c>
      <c r="W77" s="925">
        <f>VLOOKUP($D$3&amp;"_"&amp;W$3,データシート2!$A:$SI,MATCH($R$2&amp;"_"&amp;$B77,データシート2!$A$1:$SI$1,0),0)</f>
        <v>4.3810000000000002</v>
      </c>
      <c r="X77" s="925">
        <f>VLOOKUP($D$3&amp;"_"&amp;X$3,データシート2!$A:$SI,MATCH($R$2&amp;"_"&amp;$B77,データシート2!$A$1:$SI$1,0),0)</f>
        <v>2.5590000000000002</v>
      </c>
      <c r="Y77" s="925">
        <f>VLOOKUP($D$3&amp;"_"&amp;Y$3,データシート2!$A:$SI,MATCH($R$2&amp;"_"&amp;$B77,データシート2!$A$1:$SI$1,0),0)</f>
        <v>2.4119999999999999</v>
      </c>
      <c r="Z77" s="925">
        <f>VLOOKUP($D$3&amp;"_"&amp;Z$3,データシート2!$A:$SI,MATCH($R$2&amp;"_"&amp;$B77,データシート2!$A$1:$SI$1,0),0)</f>
        <v>2.302</v>
      </c>
      <c r="AA77" s="925">
        <f>VLOOKUP($D$3&amp;"_"&amp;AA$3,データシート2!$A:$SI,MATCH($R$2&amp;"_"&amp;$B77,データシート2!$A$1:$SI$1,0),0)</f>
        <v>2.0089999999999999</v>
      </c>
      <c r="AB77" s="926">
        <f>VLOOKUP($D$3&amp;"_"&amp;AB$3,データシート2!$A:$SI,MATCH($R$2&amp;"_"&amp;$B77,データシート2!$A$1:$SI$1,0),0)</f>
        <v>1.6539999999999999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2</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2.5619999999999998</v>
      </c>
      <c r="S84" s="938">
        <f>VLOOKUP($D$3&amp;"_"&amp;S$3,データシート2!$A:$SI,MATCH($R$2&amp;"_"&amp;$C84,データシート2!$A$1:$SI$1,0),0)</f>
        <v>3.2029999999999998</v>
      </c>
      <c r="T84" s="938">
        <f>VLOOKUP($D$3&amp;"_"&amp;T$3,データシート2!$A:$SI,MATCH($R$2&amp;"_"&amp;$C84,データシート2!$A$1:$SI$1,0),0)</f>
        <v>3.387</v>
      </c>
      <c r="U84" s="938">
        <f>VLOOKUP($D$3&amp;"_"&amp;U$3,データシート2!$A:$SI,MATCH($R$2&amp;"_"&amp;$C84,データシート2!$A$1:$SI$1,0),0)</f>
        <v>5.2539999999999996</v>
      </c>
      <c r="V84" s="938">
        <f>VLOOKUP($D$3&amp;"_"&amp;V$3,データシート2!$A:$SI,MATCH($R$2&amp;"_"&amp;$C84,データシート2!$A$1:$SI$1,0),0)</f>
        <v>5.0949999999999998</v>
      </c>
      <c r="W84" s="938">
        <f>VLOOKUP($D$3&amp;"_"&amp;W$3,データシート2!$A:$SI,MATCH($R$2&amp;"_"&amp;$C84,データシート2!$A$1:$SI$1,0),0)</f>
        <v>4.3810000000000002</v>
      </c>
      <c r="X84" s="938">
        <f>VLOOKUP($D$3&amp;"_"&amp;X$3,データシート2!$A:$SI,MATCH($R$2&amp;"_"&amp;$C84,データシート2!$A$1:$SI$1,0),0)</f>
        <v>2.5590000000000002</v>
      </c>
      <c r="Y84" s="938">
        <f>VLOOKUP($D$3&amp;"_"&amp;Y$3,データシート2!$A:$SI,MATCH($R$2&amp;"_"&amp;$C84,データシート2!$A$1:$SI$1,0),0)</f>
        <v>2.4119999999999999</v>
      </c>
      <c r="Z84" s="938">
        <f>VLOOKUP($D$3&amp;"_"&amp;Z$3,データシート2!$A:$SI,MATCH($R$2&amp;"_"&amp;$C84,データシート2!$A$1:$SI$1,0),0)</f>
        <v>2.302</v>
      </c>
      <c r="AA84" s="938">
        <f>VLOOKUP($D$3&amp;"_"&amp;AA$3,データシート2!$A:$SI,MATCH($R$2&amp;"_"&amp;$C84,データシート2!$A$1:$SI$1,0),0)</f>
        <v>2.0089999999999999</v>
      </c>
      <c r="AB84" s="939">
        <f>VLOOKUP($D$3&amp;"_"&amp;AB$3,データシート2!$A:$SI,MATCH($R$2&amp;"_"&amp;$C84,データシート2!$A$1:$SI$1,0),0)</f>
        <v>1.6539999999999999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2.859</v>
      </c>
      <c r="Y97" s="925">
        <f>VLOOKUP($D$3&amp;"_"&amp;Y$3,データシート2!$A:$SI,MATCH($R$2&amp;"_"&amp;$B97,データシート2!$A$1:$SI$1,0),0)</f>
        <v>2.7719999999999998</v>
      </c>
      <c r="Z97" s="925">
        <f>VLOOKUP($D$3&amp;"_"&amp;Z$3,データシート2!$A:$SI,MATCH($R$2&amp;"_"&amp;$B97,データシート2!$A$1:$SI$1,0),0)</f>
        <v>2.8690000000000002</v>
      </c>
      <c r="AA97" s="925">
        <f>VLOOKUP($D$3&amp;"_"&amp;AA$3,データシート2!$A:$SI,MATCH($R$2&amp;"_"&amp;$B97,データシート2!$A$1:$SI$1,0),0)</f>
        <v>2.5249999999999999</v>
      </c>
      <c r="AB97" s="926">
        <f>VLOOKUP($D$3&amp;"_"&amp;AB$3,データシート2!$A:$SI,MATCH($R$2&amp;"_"&amp;$B97,データシート2!$A$1:$SI$1,0),0)</f>
        <v>1.9910000000000001</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2.859</v>
      </c>
      <c r="Y99" s="938">
        <f>VLOOKUP($D$3&amp;"_"&amp;Y$3,データシート2!$A:$SI,MATCH($R$2&amp;"_"&amp;$C99,データシート2!$A$1:$SI$1,0),0)</f>
        <v>2.7719999999999998</v>
      </c>
      <c r="Z99" s="938">
        <f>VLOOKUP($D$3&amp;"_"&amp;Z$3,データシート2!$A:$SI,MATCH($R$2&amp;"_"&amp;$C99,データシート2!$A$1:$SI$1,0),0)</f>
        <v>2.8690000000000002</v>
      </c>
      <c r="AA99" s="938">
        <f>VLOOKUP($D$3&amp;"_"&amp;AA$3,データシート2!$A:$SI,MATCH($R$2&amp;"_"&amp;$C99,データシート2!$A$1:$SI$1,0),0)</f>
        <v>2.5249999999999999</v>
      </c>
      <c r="AB99" s="939">
        <f>VLOOKUP($D$3&amp;"_"&amp;AB$3,データシート2!$A:$SI,MATCH($R$2&amp;"_"&amp;$C99,データシート2!$A$1:$SI$1,0),0)</f>
        <v>1.9910000000000001</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1</v>
      </c>
      <c r="I101" s="734">
        <f>VLOOKUP($D$3&amp;"_"&amp;I$3,データシート2!$A:$SI,MATCH($G$2&amp;"_"&amp;$B101,データシート2!$A$1:$SI$1,0),0)</f>
        <v>1</v>
      </c>
      <c r="J101" s="734">
        <f>VLOOKUP($D$3&amp;"_"&amp;J$3,データシート2!$A:$SI,MATCH($G$2&amp;"_"&amp;$B101,データシート2!$A$1:$SI$1,0),0)</f>
        <v>1</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0</v>
      </c>
      <c r="S101" s="925">
        <f>VLOOKUP($D$3&amp;"_"&amp;S$3,データシート2!$A:$SI,MATCH($R$2&amp;"_"&amp;$B101,データシート2!$A$1:$SI$1,0),0)</f>
        <v>7.3419999999999996</v>
      </c>
      <c r="T101" s="925">
        <f>VLOOKUP($D$3&amp;"_"&amp;T$3,データシート2!$A:$SI,MATCH($R$2&amp;"_"&amp;$B101,データシート2!$A$1:$SI$1,0),0)</f>
        <v>8.9770000000000003</v>
      </c>
      <c r="U101" s="925">
        <f>VLOOKUP($D$3&amp;"_"&amp;U$3,データシート2!$A:$SI,MATCH($R$2&amp;"_"&amp;$B101,データシート2!$A$1:$SI$1,0),0)</f>
        <v>9.0129999999999999</v>
      </c>
      <c r="V101" s="925">
        <f>VLOOKUP($D$3&amp;"_"&amp;V$3,データシート2!$A:$SI,MATCH($R$2&amp;"_"&amp;$B101,データシート2!$A$1:$SI$1,0),0)</f>
        <v>8.7850000000000001</v>
      </c>
      <c r="W101" s="925">
        <f>VLOOKUP($D$3&amp;"_"&amp;W$3,データシート2!$A:$SI,MATCH($R$2&amp;"_"&amp;$B101,データシート2!$A$1:$SI$1,0),0)</f>
        <v>7.7409999999999997</v>
      </c>
      <c r="X101" s="925">
        <f>VLOOKUP($D$3&amp;"_"&amp;X$3,データシート2!$A:$SI,MATCH($R$2&amp;"_"&amp;$B101,データシート2!$A$1:$SI$1,0),0)</f>
        <v>7.5049999999999999</v>
      </c>
      <c r="Y101" s="925">
        <f>VLOOKUP($D$3&amp;"_"&amp;Y$3,データシート2!$A:$SI,MATCH($R$2&amp;"_"&amp;$B101,データシート2!$A$1:$SI$1,0),0)</f>
        <v>6.5529999999999999</v>
      </c>
      <c r="Z101" s="925">
        <f>VLOOKUP($D$3&amp;"_"&amp;Z$3,データシート2!$A:$SI,MATCH($R$2&amp;"_"&amp;$B101,データシート2!$A$1:$SI$1,0),0)</f>
        <v>6.3540000000000001</v>
      </c>
      <c r="AA101" s="925">
        <f>VLOOKUP($D$3&amp;"_"&amp;AA$3,データシート2!$A:$SI,MATCH($R$2&amp;"_"&amp;$B101,データシート2!$A$1:$SI$1,0),0)</f>
        <v>6.359</v>
      </c>
      <c r="AB101" s="926">
        <f>VLOOKUP($D$3&amp;"_"&amp;AB$3,データシート2!$A:$SI,MATCH($R$2&amp;"_"&amp;$B101,データシート2!$A$1:$SI$1,0),0)</f>
        <v>6.1150000000000002</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1</v>
      </c>
      <c r="I102" s="742">
        <f>VLOOKUP($D$3&amp;"_"&amp;I$3,データシート2!$A:$SI,MATCH($G$2&amp;"_"&amp;$C102,データシート2!$A$1:$SI$1,0),0)</f>
        <v>1</v>
      </c>
      <c r="J102" s="742">
        <f>VLOOKUP($D$3&amp;"_"&amp;J$3,データシート2!$A:$SI,MATCH($G$2&amp;"_"&amp;$C102,データシート2!$A$1:$SI$1,0),0)</f>
        <v>1</v>
      </c>
      <c r="K102" s="743">
        <f>VLOOKUP($D$3&amp;"_"&amp;K$3,データシート2!$A:$SI,MATCH($G$2&amp;"_"&amp;$C102,データシート2!$A$1:$SI$1,0),0)</f>
        <v>1</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1</v>
      </c>
      <c r="R102" s="933">
        <f>VLOOKUP($D$3&amp;"_"&amp;R$3,データシート2!$A:$SI,MATCH($R$2&amp;"_"&amp;$C102,データシート2!$A$1:$SI$1,0),0)</f>
        <v>0</v>
      </c>
      <c r="S102" s="928">
        <f>VLOOKUP($D$3&amp;"_"&amp;S$3,データシート2!$A:$SI,MATCH($R$2&amp;"_"&amp;$C102,データシート2!$A$1:$SI$1,0),0)</f>
        <v>7.3419999999999996</v>
      </c>
      <c r="T102" s="928">
        <f>VLOOKUP($D$3&amp;"_"&amp;T$3,データシート2!$A:$SI,MATCH($R$2&amp;"_"&amp;$C102,データシート2!$A$1:$SI$1,0),0)</f>
        <v>8.9770000000000003</v>
      </c>
      <c r="U102" s="928">
        <f>VLOOKUP($D$3&amp;"_"&amp;U$3,データシート2!$A:$SI,MATCH($R$2&amp;"_"&amp;$C102,データシート2!$A$1:$SI$1,0),0)</f>
        <v>9.0129999999999999</v>
      </c>
      <c r="V102" s="928">
        <f>VLOOKUP($D$3&amp;"_"&amp;V$3,データシート2!$A:$SI,MATCH($R$2&amp;"_"&amp;$C102,データシート2!$A$1:$SI$1,0),0)</f>
        <v>8.7850000000000001</v>
      </c>
      <c r="W102" s="928">
        <f>VLOOKUP($D$3&amp;"_"&amp;W$3,データシート2!$A:$SI,MATCH($R$2&amp;"_"&amp;$C102,データシート2!$A$1:$SI$1,0),0)</f>
        <v>7.7409999999999997</v>
      </c>
      <c r="X102" s="928">
        <f>VLOOKUP($D$3&amp;"_"&amp;X$3,データシート2!$A:$SI,MATCH($R$2&amp;"_"&amp;$C102,データシート2!$A$1:$SI$1,0),0)</f>
        <v>7.5049999999999999</v>
      </c>
      <c r="Y102" s="928">
        <f>VLOOKUP($D$3&amp;"_"&amp;Y$3,データシート2!$A:$SI,MATCH($R$2&amp;"_"&amp;$C102,データシート2!$A$1:$SI$1,0),0)</f>
        <v>6.5529999999999999</v>
      </c>
      <c r="Z102" s="928">
        <f>VLOOKUP($D$3&amp;"_"&amp;Z$3,データシート2!$A:$SI,MATCH($R$2&amp;"_"&amp;$C102,データシート2!$A$1:$SI$1,0),0)</f>
        <v>6.3540000000000001</v>
      </c>
      <c r="AA102" s="928">
        <f>VLOOKUP($D$3&amp;"_"&amp;AA$3,データシート2!$A:$SI,MATCH($R$2&amp;"_"&amp;$C102,データシート2!$A$1:$SI$1,0),0)</f>
        <v>6.359</v>
      </c>
      <c r="AB102" s="929">
        <f>VLOOKUP($D$3&amp;"_"&amp;AB$3,データシート2!$A:$SI,MATCH($R$2&amp;"_"&amp;$C102,データシート2!$A$1:$SI$1,0),0)</f>
        <v>6.1150000000000002</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13.752000000000001</v>
      </c>
      <c r="AB124" s="926">
        <f>VLOOKUP($D$3&amp;"_"&amp;AB$3,データシート2!$A:$SI,MATCH($R$2&amp;"_"&amp;$B124,データシート2!$A$1:$SI$1,0),0)</f>
        <v>13.762</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13.752000000000001</v>
      </c>
      <c r="AB125" s="942">
        <f>VLOOKUP($D$3&amp;"_"&amp;AB$3,データシート2!$A:$SI,MATCH($R$2&amp;"_"&amp;$C125,データシート2!$A$1:$SI$1,0),0)</f>
        <v>13.762</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3.8530000000000002</v>
      </c>
      <c r="S133" s="925">
        <f>VLOOKUP($D$3&amp;"_"&amp;S$3,データシート2!$A:$SI,MATCH($R$2&amp;"_"&amp;$B133,データシート2!$A$1:$SI$1,0),0)</f>
        <v>4.609</v>
      </c>
      <c r="T133" s="925">
        <f>VLOOKUP($D$3&amp;"_"&amp;T$3,データシート2!$A:$SI,MATCH($R$2&amp;"_"&amp;$B133,データシート2!$A$1:$SI$1,0),0)</f>
        <v>4.53</v>
      </c>
      <c r="U133" s="925">
        <f>VLOOKUP($D$3&amp;"_"&amp;U$3,データシート2!$A:$SI,MATCH($R$2&amp;"_"&amp;$B133,データシート2!$A$1:$SI$1,0),0)</f>
        <v>4.2409999999999997</v>
      </c>
      <c r="V133" s="925">
        <f>VLOOKUP($D$3&amp;"_"&amp;V$3,データシート2!$A:$SI,MATCH($R$2&amp;"_"&amp;$B133,データシート2!$A$1:$SI$1,0),0)</f>
        <v>4.17</v>
      </c>
      <c r="W133" s="925">
        <f>VLOOKUP($D$3&amp;"_"&amp;W$3,データシート2!$A:$SI,MATCH($R$2&amp;"_"&amp;$B133,データシート2!$A$1:$SI$1,0),0)</f>
        <v>4.1159999999999997</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13.555999999999999</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1</v>
      </c>
      <c r="I136" s="751">
        <f>VLOOKUP($D$3&amp;"_"&amp;I$3,データシート2!$A:$SI,MATCH($G$2&amp;"_"&amp;$C136,データシート2!$A$1:$SI$1,0),0)</f>
        <v>1</v>
      </c>
      <c r="J136" s="751">
        <f>VLOOKUP($D$3&amp;"_"&amp;J$3,データシート2!$A:$SI,MATCH($G$2&amp;"_"&amp;$C136,データシート2!$A$1:$SI$1,0),0)</f>
        <v>1</v>
      </c>
      <c r="K136" s="752">
        <f>VLOOKUP($D$3&amp;"_"&amp;K$3,データシート2!$A:$SI,MATCH($G$2&amp;"_"&amp;$C136,データシート2!$A$1:$SI$1,0),0)</f>
        <v>1</v>
      </c>
      <c r="L136" s="752">
        <f>VLOOKUP($D$3&amp;"_"&amp;L$3,データシート2!$A:$SI,MATCH($G$2&amp;"_"&amp;$C136,データシート2!$A$1:$SI$1,0),0)</f>
        <v>1</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3.8530000000000002</v>
      </c>
      <c r="S136" s="931">
        <f>VLOOKUP($D$3&amp;"_"&amp;S$3,データシート2!$A:$SI,MATCH($R$2&amp;"_"&amp;$C136,データシート2!$A$1:$SI$1,0),0)</f>
        <v>4.609</v>
      </c>
      <c r="T136" s="931">
        <f>VLOOKUP($D$3&amp;"_"&amp;T$3,データシート2!$A:$SI,MATCH($R$2&amp;"_"&amp;$C136,データシート2!$A$1:$SI$1,0),0)</f>
        <v>4.53</v>
      </c>
      <c r="U136" s="931">
        <f>VLOOKUP($D$3&amp;"_"&amp;U$3,データシート2!$A:$SI,MATCH($R$2&amp;"_"&amp;$C136,データシート2!$A$1:$SI$1,0),0)</f>
        <v>4.2409999999999997</v>
      </c>
      <c r="V136" s="931">
        <f>VLOOKUP($D$3&amp;"_"&amp;V$3,データシート2!$A:$SI,MATCH($R$2&amp;"_"&amp;$C136,データシート2!$A$1:$SI$1,0),0)</f>
        <v>4.17</v>
      </c>
      <c r="W136" s="931">
        <f>VLOOKUP($D$3&amp;"_"&amp;W$3,データシート2!$A:$SI,MATCH($R$2&amp;"_"&amp;$C136,データシート2!$A$1:$SI$1,0),0)</f>
        <v>4.1159999999999997</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13.555999999999999</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2025-03-04T09:27:06Z</dcterms:created>
  <dcterms:modified xsi:type="dcterms:W3CDTF">2025-03-04T09:27:06Z</dcterms:modified>
  <cp:category/>
  <cp:contentStatus/>
</cp:coreProperties>
</file>