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35607D-44EF-46B8-A7E2-93CDC85DA3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<sst xmlns="http://schemas.openxmlformats.org/spreadsheetml/2006/main" count="16780" uniqueCount="2528">
  <si>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</si>
  <si>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</si>
  <si>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</si>
  <si>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</si>
  <si>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</si>
  <si>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</si>
  <si>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</si>
  <si>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</si>
  <si>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</si>
  <si>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</si>
  <si>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</si>
  <si>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</si>
  <si>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</si>
  <si>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</si>
  <si>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</si>
  <si>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</si>
  <si>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</si>
  <si>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</si>
  <si>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</si>
  <si>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</si>
  <si>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</si>
  <si>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</si>
  <si>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</si>
  <si>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</si>
  <si>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</si>
  <si>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</si>
  <si>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</si>
  <si>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</si>
  <si>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</si>
  <si>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</si>
  <si>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</si>
  <si>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</si>
  <si>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</si>
  <si>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</si>
  <si>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</si>
  <si>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</si>
  <si>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</si>
  <si>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</si>
  <si>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</si>
  <si>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</si>
  <si>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</si>
  <si>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</si>
  <si>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</si>
  <si>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</si>
  <si>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</si>
  <si>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</si>
  <si>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</si>
  <si>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</si>
  <si>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</si>
  <si>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</si>
  <si>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</si>
  <si>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</si>
  <si>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</si>
  <si>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</si>
  <si>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</si>
  <si>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</si>
  <si>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</si>
  <si>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</si>
  <si>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</si>
  <si>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</si>
  <si>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</si>
  <si>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</si>
  <si>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</si>
  <si>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</si>
  <si>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</si>
  <si>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</si>
  <si>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</si>
  <si>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</si>
  <si>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</si>
  <si>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</si>
  <si>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</si>
  <si>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</si>
  <si>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</si>
  <si>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</si>
  <si>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</si>
  <si>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</si>
  <si>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</si>
  <si>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</si>
  <si>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</si>
  <si>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</si>
  <si>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</si>
  <si>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</si>
  <si>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</si>
  <si>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</si>
  <si>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</si>
  <si>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</si>
  <si>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</si>
  <si>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</si>
  <si>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</si>
  <si>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</si>
  <si>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</si>
  <si>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</si>
  <si>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</si>
  <si>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</si>
  <si>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</si>
  <si>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</si>
  <si>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</si>
  <si>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</si>
  <si>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</si>
  <si>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</si>
  <si>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</si>
  <si>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</si>
  <si>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</si>
  <si>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</si>
  <si>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</si>
  <si>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</si>
  <si>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</si>
  <si>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</si>
  <si>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</si>
  <si>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</si>
  <si>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</si>
  <si>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</si>
  <si>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</si>
  <si>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</si>
  <si>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</si>
  <si>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</si>
  <si>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</si>
  <si>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</si>
  <si>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</si>
  <si>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</si>
  <si>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</si>
  <si>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</si>
  <si>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</si>
  <si>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</si>
  <si>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</si>
  <si>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</si>
  <si>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</si>
  <si>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</si>
  <si>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</si>
  <si>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</si>
  <si>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</si>
  <si>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</si>
  <si>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</si>
  <si>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</si>
  <si>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</si>
  <si>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</si>
  <si>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</si>
  <si>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</si>
  <si>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</si>
  <si>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</si>
  <si>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</si>
  <si>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</si>
  <si>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</si>
  <si>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</si>
  <si>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</si>
  <si>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</si>
  <si>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</si>
  <si>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</si>
  <si>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</si>
  <si>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</si>
  <si>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</si>
  <si>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</si>
  <si>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</si>
  <si>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</si>
  <si>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</si>
  <si>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</si>
  <si>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</si>
  <si>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</si>
  <si>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</si>
  <si>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</si>
  <si>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</si>
  <si>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</si>
  <si>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</si>
  <si>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</si>
  <si>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</si>
  <si>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</si>
  <si>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</si>
  <si>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</si>
  <si>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</si>
  <si>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</si>
  <si>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</si>
  <si>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</si>
  <si>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</si>
  <si>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</si>
  <si>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</si>
  <si>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</si>
  <si>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</si>
  <si>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</si>
  <si>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</si>
  <si>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</si>
  <si>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</si>
  <si>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</si>
  <si>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</si>
  <si>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</si>
  <si>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</si>
  <si>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</si>
  <si>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</si>
  <si>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</si>
  <si>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</si>
  <si>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</si>
  <si>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</si>
  <si>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</si>
  <si>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</si>
  <si>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</si>
  <si>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</si>
  <si>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</si>
  <si>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</si>
  <si>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</si>
  <si>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</si>
  <si>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</si>
  <si>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</si>
  <si>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</si>
  <si>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</si>
  <si>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</si>
  <si>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</si>
  <si>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</si>
  <si>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</si>
  <si>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</si>
  <si>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</si>
  <si>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</si>
  <si>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</si>
  <si>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</si>
  <si>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</si>
  <si>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</si>
  <si>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</si>
  <si>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</si>
  <si>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</si>
  <si>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</si>
  <si>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</si>
  <si>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</si>
  <si>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</si>
  <si>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</si>
  <si>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</si>
  <si>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</si>
  <si>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</si>
  <si>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</si>
  <si>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</si>
  <si>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</si>
  <si>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</si>
  <si>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</si>
  <si>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</si>
  <si>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</si>
  <si>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</si>
  <si>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</si>
  <si>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</si>
  <si>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</si>
  <si>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</si>
  <si>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</si>
  <si>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</si>
  <si>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</si>
  <si>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</si>
  <si>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</si>
  <si>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</si>
  <si>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</si>
  <si>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</si>
  <si>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</si>
  <si>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</si>
  <si>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</si>
  <si>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</si>
  <si>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</si>
  <si>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</si>
  <si>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</si>
  <si>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</si>
  <si>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</si>
  <si>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</si>
  <si>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</si>
  <si>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</si>
  <si>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</si>
  <si>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</si>
  <si>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</si>
  <si>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</si>
  <si>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</si>
  <si>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</si>
  <si>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</si>
  <si>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</si>
  <si>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</si>
  <si>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</si>
  <si>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</si>
  <si>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</si>
  <si>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</si>
  <si>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</si>
  <si>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</si>
  <si>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</si>
  <si>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</si>
  <si>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</si>
  <si>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</si>
  <si>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</si>
  <si>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</si>
  <si>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</si>
  <si>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</si>
  <si>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</si>
  <si>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</si>
  <si>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</si>
  <si>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</si>
  <si>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</si>
  <si>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</si>
  <si>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</si>
  <si>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</si>
  <si>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</si>
  <si>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</si>
  <si>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</si>
  <si>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</si>
  <si>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</si>
  <si>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</si>
  <si>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</si>
  <si>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</si>
  <si>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</si>
  <si>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</si>
  <si>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</si>
  <si>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</si>
  <si>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</si>
  <si>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</si>
  <si>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</si>
  <si>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</si>
  <si>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</si>
  <si>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</si>
  <si>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</si>
  <si>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</si>
  <si>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</si>
  <si>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</si>
  <si>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</si>
  <si>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</si>
  <si>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</si>
  <si>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</si>
  <si>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</si>
  <si>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</si>
  <si>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</si>
  <si>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</si>
  <si>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</si>
  <si>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</si>
  <si>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</si>
  <si>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</si>
  <si>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</si>
  <si>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</si>
  <si>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</si>
  <si>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</si>
  <si>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</si>
  <si>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</si>
  <si>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</si>
  <si>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</si>
  <si>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</si>
  <si>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</si>
  <si>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</si>
  <si>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</si>
  <si>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</si>
  <si>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</si>
  <si>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</si>
  <si>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</si>
  <si>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</si>
  <si>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</si>
  <si>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</si>
  <si>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</si>
  <si>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</si>
  <si>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</si>
  <si>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</si>
  <si>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</si>
  <si>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</si>
  <si>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</si>
  <si>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</si>
  <si>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</si>
  <si>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</si>
  <si>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</si>
  <si>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</si>
  <si>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</si>
  <si>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</si>
  <si>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</si>
  <si>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</si>
  <si>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</si>
  <si>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</si>
  <si>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</si>
  <si>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</si>
  <si>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</si>
  <si>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</si>
  <si>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</si>
  <si>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</si>
  <si>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</si>
  <si>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</si>
  <si>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</si>
  <si>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</si>
  <si>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</si>
  <si>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</si>
  <si>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</si>
  <si>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</si>
  <si>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</si>
  <si>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</si>
  <si>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</si>
  <si>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</si>
  <si>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</si>
  <si>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</si>
  <si>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</si>
  <si>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</si>
  <si>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</si>
  <si>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</si>
  <si>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</si>
  <si>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</si>
  <si>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</si>
  <si>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</si>
  <si>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</si>
  <si>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</si>
  <si>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</si>
  <si>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</si>
  <si>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</si>
  <si>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</si>
  <si>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</si>
  <si>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</si>
  <si>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</si>
  <si>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</si>
  <si>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</si>
  <si>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</si>
  <si>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</si>
  <si>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</si>
  <si>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</si>
  <si>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</si>
  <si>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</si>
  <si>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</si>
  <si>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</si>
  <si>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</si>
  <si>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</si>
  <si>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</si>
  <si>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</si>
  <si>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</si>
  <si>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</si>
  <si>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</si>
  <si>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</si>
  <si>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</si>
  <si>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</si>
  <si>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</si>
  <si>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</si>
  <si>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</si>
  <si>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</si>
  <si>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</si>
  <si>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</si>
  <si>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</si>
  <si>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</si>
  <si>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</si>
  <si>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</si>
  <si>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</si>
  <si>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</si>
  <si>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</si>
  <si>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</si>
  <si>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</si>
  <si>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</si>
  <si>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</si>
  <si>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</si>
  <si>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</si>
  <si>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</si>
  <si>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</si>
  <si>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</si>
  <si>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</si>
  <si>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</si>
  <si>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</si>
  <si>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</si>
  <si>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</si>
  <si>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</si>
  <si>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</si>
  <si>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</si>
  <si>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</si>
  <si>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</si>
  <si>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</si>
  <si>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</si>
  <si>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</si>
  <si>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</si>
  <si>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</si>
  <si>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</si>
  <si>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</si>
  <si>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</si>
  <si>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</si>
  <si>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</si>
  <si>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</si>
  <si>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</si>
  <si>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</si>
  <si>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</si>
  <si>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</si>
  <si>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</si>
  <si>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</si>
  <si>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</si>
  <si>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</si>
  <si>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</si>
  <si>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</si>
  <si>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</si>
  <si>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</si>
  <si>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</si>
  <si>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</si>
  <si>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</si>
  <si>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</si>
  <si>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</si>
  <si>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</si>
  <si>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</si>
  <si>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</si>
  <si>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</si>
  <si>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</si>
  <si>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</si>
  <si>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</si>
  <si>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</si>
  <si>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</si>
  <si>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</si>
  <si>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</si>
  <si>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</si>
  <si>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</si>
  <si>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</si>
  <si>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</si>
  <si>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</si>
  <si>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</si>
  <si>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</si>
  <si>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</si>
  <si>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</si>
  <si>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</si>
  <si>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</si>
  <si>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</si>
  <si>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</si>
  <si>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</si>
  <si>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</si>
  <si>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</si>
  <si>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</si>
  <si>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</si>
  <si>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</si>
  <si>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</si>
  <si>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</si>
  <si>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</si>
  <si>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</si>
  <si>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</si>
  <si>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</si>
  <si>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</si>
  <si>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</si>
  <si>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</si>
  <si>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</si>
  <si>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</si>
  <si>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</si>
  <si>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</si>
  <si>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</si>
  <si>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</si>
  <si>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</si>
  <si>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</si>
  <si>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</si>
  <si>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</si>
  <si>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</si>
  <si>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</si>
  <si>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</si>
  <si>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</si>
  <si>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</si>
  <si>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</si>
  <si>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</si>
  <si>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</si>
  <si>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</si>
  <si>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</si>
  <si>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</si>
  <si>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</si>
  <si>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</si>
  <si>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</si>
  <si>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</si>
  <si>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</si>
  <si>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</si>
  <si>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</si>
  <si>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</si>
  <si>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</si>
  <si>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</si>
  <si>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</si>
  <si>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</si>
  <si>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</si>
  <si>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</si>
  <si>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</si>
  <si>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</si>
  <si>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</si>
  <si>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</si>
  <si>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</si>
  <si>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</si>
  <si>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</si>
  <si>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</si>
  <si>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</si>
  <si>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</si>
  <si>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</si>
  <si>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</si>
  <si>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</si>
  <si>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</si>
  <si>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</si>
  <si>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</si>
  <si>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</si>
  <si>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</si>
  <si>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</si>
  <si>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</si>
  <si>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</si>
  <si>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</si>
  <si>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</si>
  <si>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</si>
  <si>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</si>
  <si>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</si>
  <si>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</si>
  <si>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</si>
  <si>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</si>
  <si>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</si>
  <si>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</si>
  <si>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</si>
  <si>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</si>
  <si>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</si>
  <si>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</si>
  <si>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</si>
  <si>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</si>
  <si>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</si>
  <si>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</si>
  <si>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</si>
  <si>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</si>
  <si>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</si>
  <si>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</si>
  <si>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</si>
  <si>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</si>
  <si>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</si>
  <si>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</si>
  <si>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</si>
  <si>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</si>
  <si>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</si>
  <si>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</si>
  <si>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</si>
  <si>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</si>
  <si>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</si>
  <si>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</si>
  <si>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</si>
  <si>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</si>
  <si>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</si>
  <si>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</si>
  <si>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</si>
  <si>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</si>
  <si>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</si>
  <si>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</si>
  <si>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</si>
  <si>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</si>
  <si>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</si>
  <si>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</si>
  <si>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</si>
  <si>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</si>
  <si>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</si>
  <si>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</si>
  <si>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</si>
  <si>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</si>
  <si>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</si>
  <si>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</si>
  <si>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</si>
  <si>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</si>
  <si>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</si>
  <si>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</si>
  <si>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</si>
  <si>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</si>
  <si>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</si>
  <si>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</si>
  <si>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</si>
  <si>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</si>
  <si>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</si>
  <si>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</si>
  <si>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</si>
  <si>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</si>
  <si>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</si>
  <si>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</si>
  <si>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</si>
  <si>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</si>
  <si>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</si>
  <si>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</si>
  <si>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</si>
  <si>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</si>
  <si>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</si>
  <si>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</si>
  <si>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</si>
  <si>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</si>
  <si>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</si>
  <si>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</si>
  <si>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</si>
  <si>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</si>
  <si>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</si>
  <si>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</si>
  <si>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</si>
  <si>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</si>
  <si>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</si>
  <si>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</si>
  <si>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</si>
  <si>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</si>
  <si>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</si>
  <si>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</si>
  <si>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</si>
  <si>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</si>
  <si>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</si>
  <si>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</si>
  <si>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</si>
  <si>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</si>
  <si>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</si>
  <si>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</si>
  <si>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</si>
  <si>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</si>
  <si>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</si>
  <si>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</si>
  <si>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</si>
  <si>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</si>
  <si>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</si>
  <si>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</si>
  <si>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</si>
  <si>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</si>
  <si>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</si>
  <si>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</si>
  <si>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</si>
  <si>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</si>
  <si>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</si>
  <si>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</si>
  <si>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</si>
  <si>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</si>
  <si>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</si>
  <si>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</si>
  <si>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</si>
  <si>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</si>
  <si>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</si>
  <si>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</si>
  <si>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</si>
  <si>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</si>
  <si>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</si>
  <si>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</si>
  <si>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</si>
  <si>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</si>
  <si>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</si>
  <si>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</si>
  <si>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</si>
  <si>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</si>
  <si>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</si>
  <si>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</si>
  <si>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</si>
  <si>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</si>
  <si>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</si>
  <si>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</si>
  <si>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</si>
  <si>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</si>
  <si>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</si>
  <si>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</si>
  <si>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</si>
  <si>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</si>
  <si>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</si>
  <si>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</si>
  <si>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</si>
  <si>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</si>
  <si>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</si>
  <si>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</si>
  <si>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</si>
  <si>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</si>
  <si>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</si>
  <si>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</si>
  <si>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</si>
  <si>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</si>
  <si>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</si>
  <si>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</si>
  <si>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</si>
  <si>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</si>
  <si>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</si>
  <si>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</si>
  <si>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</si>
  <si>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</si>
  <si>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</si>
  <si>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</si>
  <si>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</si>
  <si>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</si>
  <si>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</si>
  <si>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</si>
  <si>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</si>
  <si>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</si>
  <si>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</si>
  <si>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</si>
  <si>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</si>
  <si>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</si>
  <si>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</si>
  <si>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</si>
  <si>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</si>
  <si>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</si>
  <si>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</si>
  <si>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</si>
  <si>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</si>
  <si>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</si>
  <si>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</si>
  <si>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</si>
  <si>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</si>
  <si>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</si>
  <si>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</si>
  <si>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</si>
  <si>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</si>
  <si>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</si>
  <si>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</si>
  <si>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</si>
  <si>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</si>
  <si>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</si>
  <si>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</si>
  <si>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</si>
  <si>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</si>
  <si>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</si>
  <si>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</si>
  <si>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</si>
  <si>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</si>
  <si>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</si>
  <si>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</si>
  <si>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</si>
  <si>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</si>
  <si>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</si>
  <si>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</si>
  <si>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</si>
  <si>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</si>
  <si>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</si>
  <si>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</si>
  <si>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</si>
  <si>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</si>
  <si>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</si>
  <si>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</si>
  <si>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</si>
  <si>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</si>
  <si>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</si>
  <si>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</si>
  <si>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</si>
  <si>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</si>
  <si>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</si>
  <si>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</si>
  <si>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</si>
  <si>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</si>
  <si>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</si>
  <si>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</si>
  <si>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</si>
  <si>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</si>
  <si>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</si>
  <si>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</si>
  <si>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</si>
  <si>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</si>
  <si>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</si>
  <si>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</si>
  <si>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</si>
  <si>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</si>
  <si>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</si>
  <si>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</si>
  <si>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</si>
  <si>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</si>
  <si>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</si>
  <si>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</si>
  <si>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</si>
  <si>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</si>
  <si>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</si>
  <si>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</si>
  <si>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</si>
  <si>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</si>
  <si>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</si>
  <si>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</si>
  <si>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</si>
  <si>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</si>
  <si>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</si>
  <si>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</si>
  <si>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</si>
  <si>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</si>
  <si>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</si>
  <si>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</si>
  <si>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</si>
  <si>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</si>
  <si>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</si>
  <si>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</si>
  <si>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</si>
  <si>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</si>
  <si>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</si>
  <si>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</si>
  <si>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</si>
  <si>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</si>
  <si>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</si>
  <si>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</si>
  <si>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</si>
  <si>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</si>
  <si>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</si>
  <si>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</si>
  <si>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</si>
  <si>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</si>
  <si>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</si>
  <si>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</si>
  <si>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</si>
  <si>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</si>
  <si>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</si>
  <si>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</si>
  <si>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</si>
  <si>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</si>
  <si>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</si>
  <si>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</si>
  <si>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</si>
  <si>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</si>
  <si>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</si>
  <si>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</si>
  <si>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</si>
  <si>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</si>
  <si>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</si>
  <si>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</si>
  <si>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</si>
  <si>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</si>
  <si>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</si>
  <si>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</si>
  <si>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</si>
  <si>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</si>
  <si>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</si>
  <si>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</si>
  <si>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</si>
  <si>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</si>
  <si>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</si>
  <si>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</si>
  <si>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</si>
  <si>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</si>
  <si>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</si>
  <si>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</si>
  <si>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</si>
  <si>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</si>
  <si>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</si>
  <si>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</si>
  <si>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</si>
  <si>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</si>
  <si>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</si>
  <si>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</si>
  <si>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</si>
  <si>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</si>
  <si>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</si>
  <si>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</si>
  <si>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</si>
  <si>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</si>
  <si>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</si>
  <si>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</si>
  <si>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</si>
  <si>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</si>
  <si>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</si>
  <si>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</si>
  <si>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</si>
  <si>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</si>
  <si>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</si>
  <si>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</si>
  <si>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</si>
  <si>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</si>
  <si>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</si>
  <si>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</si>
  <si>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</si>
  <si>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</si>
  <si>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</si>
  <si>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</si>
  <si>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</si>
  <si>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</si>
  <si>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</si>
  <si>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</si>
  <si>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</si>
  <si>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</si>
  <si>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</si>
  <si>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</si>
  <si>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</si>
  <si>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</si>
  <si>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</si>
  <si>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</si>
  <si>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</si>
  <si>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</si>
  <si>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</si>
  <si>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</si>
  <si>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</si>
  <si>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</si>
  <si>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</si>
  <si>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</si>
  <si>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</si>
  <si>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</si>
  <si>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</si>
  <si>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</si>
  <si>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</si>
  <si>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</si>
  <si>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</si>
  <si>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</si>
  <si>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</si>
  <si>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</si>
  <si>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</si>
  <si>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</si>
  <si>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</si>
  <si>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</si>
  <si>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</si>
  <si>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</si>
  <si>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</si>
  <si>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</si>
  <si>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</si>
  <si>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</si>
  <si>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</si>
  <si>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</si>
  <si>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</si>
  <si>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</si>
  <si>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</si>
  <si>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</si>
  <si>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</si>
  <si>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</si>
  <si>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</si>
  <si>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</si>
  <si>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</si>
  <si>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</si>
  <si>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</si>
  <si>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</si>
  <si>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</si>
  <si>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</si>
  <si>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</si>
  <si>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</si>
  <si>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</si>
  <si>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</si>
  <si>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</si>
  <si>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</si>
  <si>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</si>
  <si>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</si>
  <si>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</si>
  <si>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</si>
  <si>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</si>
  <si>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</si>
  <si>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</si>
  <si>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</si>
  <si>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</si>
  <si>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</si>
  <si>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</si>
  <si>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</si>
  <si>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</si>
  <si>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</si>
  <si>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</si>
  <si>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</si>
  <si>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</si>
  <si>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</si>
  <si>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</si>
  <si>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</si>
  <si>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</si>
  <si>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</si>
  <si>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</si>
  <si>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</si>
  <si>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</si>
  <si>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</si>
  <si>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</si>
  <si>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</si>
  <si>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</si>
  <si>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</si>
  <si>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</si>
  <si>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</si>
  <si>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</si>
  <si>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</si>
  <si>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</si>
  <si>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</si>
  <si>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</si>
  <si>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</si>
  <si>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</si>
  <si>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</si>
  <si>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</si>
  <si>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</si>
  <si>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</si>
  <si>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</si>
  <si>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</si>
  <si>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</si>
  <si>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</si>
  <si>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</si>
  <si>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</si>
  <si>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</si>
  <si>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</si>
  <si>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</si>
  <si>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</si>
  <si>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</si>
  <si>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</si>
  <si>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</si>
  <si>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</si>
  <si>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</si>
  <si>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</si>
  <si>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</si>
  <si>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</si>
  <si>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</si>
  <si>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</si>
  <si>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</si>
  <si>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</si>
  <si>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</si>
  <si>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</si>
  <si>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</si>
  <si>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</si>
  <si>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</si>
  <si>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</si>
  <si>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</si>
  <si>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</si>
  <si>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</si>
  <si>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</si>
  <si>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</si>
  <si>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</si>
  <si>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</si>
  <si>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</si>
  <si>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</si>
  <si>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</si>
  <si>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</si>
  <si>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</si>
  <si>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</si>
  <si>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</si>
  <si>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</si>
  <si>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</si>
  <si>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</si>
  <si>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</si>
  <si>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</si>
  <si>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</si>
  <si>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</si>
  <si>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</si>
  <si>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</si>
  <si>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</si>
  <si>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</si>
  <si>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</si>
  <si>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</si>
  <si>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</si>
  <si>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</si>
  <si>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</si>
  <si>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</si>
  <si>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</si>
  <si>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</si>
  <si>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</si>
  <si>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</si>
  <si>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</si>
  <si>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</si>
  <si>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</si>
  <si>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</si>
  <si>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</si>
  <si>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</si>
  <si>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</si>
  <si>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</si>
  <si>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</si>
  <si>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</si>
  <si>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</si>
  <si>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</si>
  <si>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</si>
  <si>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</si>
  <si>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</si>
  <si>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</si>
  <si>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</si>
  <si>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</si>
  <si>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</si>
  <si>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</si>
  <si>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</si>
  <si>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</si>
  <si>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</si>
  <si>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</si>
  <si>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</si>
  <si>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</si>
  <si>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</si>
  <si>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</si>
  <si>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</si>
  <si>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</si>
  <si>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</si>
  <si>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</si>
  <si>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</si>
  <si>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</si>
  <si>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</si>
  <si>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</si>
  <si>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</si>
  <si>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</si>
  <si>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</si>
  <si>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</si>
  <si>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</si>
  <si>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</si>
  <si>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</si>
  <si>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</si>
  <si>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</si>
  <si>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</si>
  <si>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</si>
  <si>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</si>
  <si>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</si>
  <si>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</si>
  <si>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</si>
  <si>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</si>
  <si>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</si>
  <si>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</si>
  <si>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</si>
  <si>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</si>
  <si>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</si>
  <si>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</si>
  <si>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</si>
  <si>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</si>
  <si>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</si>
  <si>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</si>
  <si>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</si>
  <si>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</si>
  <si>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</si>
  <si>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</si>
  <si>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</si>
  <si>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</si>
  <si>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</si>
  <si>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</si>
  <si>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</si>
  <si>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</si>
  <si>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</si>
  <si>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</si>
  <si>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</si>
  <si>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</si>
  <si>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</si>
  <si>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</si>
  <si>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</si>
  <si>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</si>
  <si>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</si>
  <si>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</si>
  <si>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</si>
  <si>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</si>
  <si>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</si>
  <si>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</si>
  <si>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</si>
  <si>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</si>
  <si>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</si>
  <si>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</si>
  <si>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</si>
  <si>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</si>
  <si>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</si>
  <si>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</si>
  <si>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</si>
  <si>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</si>
  <si>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</si>
  <si>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</si>
  <si>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</si>
  <si>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</si>
  <si>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</si>
  <si>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</si>
  <si>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</si>
  <si>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</si>
  <si>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</si>
  <si>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</si>
  <si>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</si>
  <si>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</si>
  <si>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</si>
  <si>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</si>
  <si>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</si>
  <si>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</si>
  <si>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</si>
  <si>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</si>
  <si>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</si>
  <si>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</si>
  <si>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</si>
  <si>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</si>
  <si>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</si>
  <si>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</si>
  <si>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</si>
  <si>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</si>
  <si>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</si>
  <si>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</si>
  <si>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</si>
  <si>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</si>
  <si>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</si>
  <si>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</si>
  <si>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</si>
  <si>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</si>
  <si>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</si>
  <si>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</si>
  <si>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</si>
  <si>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</si>
  <si>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</si>
  <si>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</si>
  <si>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</si>
  <si>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</si>
  <si>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</si>
  <si>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</si>
  <si>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</si>
  <si>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</si>
  <si>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</si>
  <si>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</si>
  <si>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</si>
  <si>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</si>
  <si>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</si>
  <si>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</si>
  <si>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</si>
  <si>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</si>
  <si>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</si>
  <si>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</si>
  <si>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</si>
  <si>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</si>
  <si>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</si>
  <si>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</si>
  <si>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</si>
  <si>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</si>
  <si>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</si>
  <si>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</si>
  <si>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</si>
  <si>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</si>
  <si>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</si>
  <si>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</si>
  <si>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</si>
  <si>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</si>
  <si>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</si>
  <si>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</si>
  <si>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</si>
  <si>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</si>
  <si>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</si>
  <si>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</si>
  <si>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</si>
  <si>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</si>
  <si>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</si>
  <si>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</si>
  <si>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</si>
  <si>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</si>
  <si>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</si>
  <si>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</si>
  <si>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</si>
  <si>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</si>
  <si>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</si>
  <si>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</si>
  <si>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</si>
  <si>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</si>
  <si>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</si>
  <si>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</si>
  <si>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</si>
  <si>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</si>
  <si>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</si>
  <si>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</si>
  <si>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</si>
  <si>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</si>
  <si>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</si>
  <si>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</si>
  <si>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</si>
  <si>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</si>
  <si>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</si>
  <si>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</si>
  <si>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</si>
  <si>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</si>
  <si>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</si>
  <si>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</si>
  <si>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</si>
  <si>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</si>
  <si>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</si>
  <si>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</si>
  <si>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</si>
  <si>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</si>
  <si>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</si>
  <si>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</si>
  <si>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</si>
  <si>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</si>
  <si>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</si>
  <si>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</si>
  <si>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</si>
  <si>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</si>
  <si>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</si>
  <si>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</si>
  <si>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</si>
  <si>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</si>
  <si>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</si>
  <si>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</si>
  <si>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</si>
  <si>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</si>
  <si>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</si>
  <si>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</si>
  <si>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</si>
  <si>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</si>
  <si>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</si>
  <si>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</si>
  <si>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</si>
  <si>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</si>
  <si>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</si>
  <si>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</si>
  <si>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</si>
  <si>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</si>
  <si>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</si>
  <si>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</si>
  <si>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</si>
  <si>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</si>
  <si>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</si>
  <si>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</si>
  <si>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</si>
  <si>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</si>
  <si>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</si>
  <si>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</si>
  <si>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</si>
  <si>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</si>
  <si>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</si>
  <si>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</si>
  <si>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</si>
  <si>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</si>
  <si>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</si>
  <si>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</si>
  <si>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</si>
  <si>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</si>
  <si>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</si>
  <si>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</si>
  <si>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</si>
  <si>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</si>
  <si>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</si>
  <si>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</si>
  <si>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</si>
  <si>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</si>
  <si>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</si>
  <si>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</si>
  <si>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</si>
  <si>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</si>
  <si>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</si>
  <si>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</si>
  <si>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</si>
  <si>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</si>
  <si>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</si>
  <si>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</si>
  <si>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</si>
  <si>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</si>
  <si>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</si>
  <si>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</si>
  <si>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</si>
  <si>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</si>
  <si>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</si>
  <si>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</si>
  <si>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</si>
  <si>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</si>
  <si>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</si>
  <si>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</si>
  <si>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</si>
  <si>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</si>
  <si>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</si>
  <si>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</si>
  <si>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</si>
  <si>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</si>
  <si>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</si>
  <si>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</si>
  <si>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</si>
  <si>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</si>
  <si>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</si>
  <si>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</si>
  <si>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</si>
  <si>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</si>
  <si>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</si>
  <si>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</si>
  <si>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</si>
  <si>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</si>
  <si>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</si>
  <si>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</si>
  <si>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</si>
  <si>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</si>
  <si>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</si>
  <si>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</si>
  <si>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</si>
  <si>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</si>
  <si>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</si>
  <si>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</si>
  <si>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</si>
  <si>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</si>
  <si>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</si>
  <si>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</si>
  <si>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</si>
  <si>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</si>
  <si>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</si>
  <si>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</si>
  <si>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</si>
  <si>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</si>
  <si>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</si>
  <si>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</si>
  <si>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</si>
  <si>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</si>
  <si>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</si>
  <si>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</si>
  <si>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</si>
  <si>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</si>
  <si>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</si>
  <si>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</si>
  <si>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</si>
  <si>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</si>
  <si>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</si>
  <si>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</si>
  <si>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</si>
  <si>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</si>
  <si>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</si>
  <si>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</si>
  <si>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</si>
  <si>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</si>
  <si>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</si>
  <si>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</si>
  <si>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</si>
  <si>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</si>
  <si>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</si>
  <si>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</si>
  <si>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</si>
  <si>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</si>
  <si>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</si>
  <si>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</si>
  <si>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</si>
  <si>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</si>
  <si>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</si>
  <si>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</si>
  <si>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</si>
  <si>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</si>
  <si>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</si>
  <si>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</si>
  <si>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</si>
  <si>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</si>
  <si>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</si>
  <si>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</si>
  <si>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</si>
  <si>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</si>
  <si>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</si>
  <si>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</si>
  <si>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</si>
  <si>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</si>
  <si>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</si>
  <si>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</si>
  <si>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</si>
  <si>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</si>
  <si>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</si>
  <si>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</si>
  <si>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</si>
  <si>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</si>
  <si>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</si>
  <si>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</si>
  <si>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</si>
  <si>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</si>
  <si>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</si>
  <si>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</si>
  <si>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</si>
  <si>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</si>
  <si>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</si>
  <si>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</si>
  <si>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</si>
  <si>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</si>
  <si>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</si>
  <si>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</si>
  <si>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</si>
  <si>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</si>
  <si>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</si>
  <si>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</si>
  <si>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</si>
  <si>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</si>
  <si>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</si>
  <si>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</si>
  <si>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</si>
  <si>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</si>
  <si>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</si>
  <si>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</si>
  <si>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</si>
  <si>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</si>
  <si>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</si>
  <si>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</si>
  <si>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</si>
  <si>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</si>
  <si>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</si>
  <si>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</si>
  <si>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</si>
  <si>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</si>
  <si>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</si>
  <si>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</si>
  <si>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</si>
  <si>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</si>
  <si>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</si>
  <si>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</si>
  <si>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</si>
  <si>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</si>
  <si>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</si>
  <si>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</si>
  <si>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</si>
  <si>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</si>
  <si>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</si>
  <si>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</si>
  <si>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</si>
  <si>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</si>
  <si>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</si>
  <si>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</si>
  <si>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</si>
  <si>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</si>
  <si>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</si>
  <si>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</si>
  <si>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</si>
  <si>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</si>
  <si>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</si>
  <si>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</si>
  <si>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</si>
  <si>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</si>
  <si>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</si>
  <si>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</si>
  <si>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</si>
  <si>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</si>
  <si>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</si>
  <si>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</si>
  <si>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</si>
  <si>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</si>
  <si>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</si>
  <si>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</si>
  <si>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</si>
  <si>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</si>
  <si>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</si>
  <si>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</si>
  <si>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</si>
  <si>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</si>
  <si>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</si>
  <si>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</si>
  <si>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</si>
  <si>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</si>
  <si>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</si>
  <si>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</si>
  <si>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</si>
  <si>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</si>
  <si>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</si>
  <si>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</si>
  <si>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</si>
  <si>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</si>
  <si>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</si>
  <si>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</si>
  <si>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</si>
  <si>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</si>
  <si>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</si>
  <si>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</si>
  <si>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</si>
  <si>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</si>
  <si>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</si>
  <si>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</si>
  <si>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</si>
  <si>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</si>
  <si>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</si>
  <si>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</si>
  <si>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</si>
  <si>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</si>
  <si>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</si>
  <si>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</si>
  <si>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</si>
  <si>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</si>
  <si>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</si>
  <si>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</si>
  <si>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</si>
  <si>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</si>
  <si>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</si>
  <si>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</si>
  <si>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</si>
  <si>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</si>
  <si>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</si>
  <si>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</si>
  <si>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</si>
  <si>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</si>
  <si>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</si>
  <si>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</si>
  <si>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</si>
  <si>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</si>
  <si>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</si>
  <si>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</si>
  <si>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</si>
  <si>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</si>
  <si>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</si>
  <si>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</si>
  <si>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</si>
  <si>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</si>
  <si>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</si>
  <si>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</si>
  <si>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</si>
  <si>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</si>
  <si>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</si>
  <si>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</si>
  <si>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</si>
  <si>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</si>
  <si>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</si>
  <si>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</si>
  <si>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</si>
  <si>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</si>
  <si>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</si>
  <si>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</si>
  <si>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</si>
  <si>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</si>
  <si>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</si>
  <si>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</si>
  <si>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</si>
  <si>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</si>
  <si>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</si>
  <si>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</si>
  <si>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</si>
  <si>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</si>
  <si>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</si>
  <si>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</si>
  <si>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</si>
  <si>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</si>
  <si>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</si>
  <si>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</si>
  <si>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</si>
  <si>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</si>
  <si>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</si>
  <si>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</si>
  <si>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01213_令和6年度</t>
  </si>
  <si>
    <t>01213</t>
  </si>
  <si>
    <t>苫小牧市</t>
  </si>
  <si>
    <t>01213_令和4年度</t>
  </si>
  <si>
    <t>12228</t>
  </si>
  <si>
    <t>四街道市</t>
  </si>
  <si>
    <t>12228_令和4年度</t>
  </si>
  <si>
    <t>12228_令和6年度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</si>
  <si>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</si>
  <si>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</si>
  <si>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</si>
  <si>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</si>
  <si>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</si>
  <si>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</si>
  <si>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</si>
  <si>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</si>
  <si>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</si>
  <si>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</si>
  <si>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</si>
  <si>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</si>
  <si>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</si>
  <si>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</si>
  <si>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</si>
  <si>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</si>
  <si>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</si>
  <si>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</si>
  <si>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</si>
  <si>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</si>
  <si>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</si>
  <si>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</si>
  <si>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</si>
  <si>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</si>
  <si>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</si>
  <si>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</si>
  <si>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</si>
  <si>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</si>
  <si>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</si>
  <si>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</si>
  <si>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</si>
  <si>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</si>
  <si>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</si>
  <si>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</si>
  <si>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</si>
  <si>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</si>
  <si>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</si>
  <si>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</si>
  <si>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</si>
  <si>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</si>
  <si>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</si>
  <si>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</si>
  <si>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</si>
  <si>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</si>
  <si>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</si>
  <si>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</si>
  <si>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</si>
  <si>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</si>
  <si>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</si>
  <si>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</si>
  <si>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</si>
  <si>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</si>
  <si>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</si>
  <si>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</si>
  <si>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</si>
  <si>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</si>
  <si>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</si>
  <si>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</si>
  <si>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</si>
  <si>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</si>
  <si>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</si>
  <si>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</si>
  <si>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</si>
  <si>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</si>
  <si>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</si>
  <si>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</si>
  <si>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</si>
  <si>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</si>
  <si>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</si>
  <si>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</si>
  <si>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</si>
  <si>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</si>
  <si>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</si>
  <si>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</si>
  <si>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</si>
  <si>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</si>
  <si>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</si>
  <si>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</si>
  <si>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</si>
  <si>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</si>
  <si>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</si>
  <si>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</si>
  <si>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</si>
  <si>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</si>
  <si>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</si>
  <si>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</si>
  <si>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</si>
  <si>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</si>
  <si>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</si>
  <si>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</si>
  <si>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</si>
  <si>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</si>
  <si>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</si>
  <si>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</si>
  <si>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</si>
  <si>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</si>
  <si>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</si>
  <si>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</si>
  <si>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</si>
  <si>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</si>
  <si>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</si>
  <si>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</si>
  <si>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</si>
  <si>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</si>
  <si>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</si>
  <si>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</si>
  <si>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</si>
  <si>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</si>
  <si>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</si>
  <si>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</si>
  <si>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</si>
  <si>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</si>
  <si>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</si>
  <si>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</si>
  <si>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</si>
  <si>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</si>
  <si>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</si>
  <si>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</si>
  <si>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</si>
  <si>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</si>
  <si>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</si>
  <si>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</si>
  <si>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</si>
  <si>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</si>
  <si>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</si>
  <si>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</si>
  <si>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</si>
  <si>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</si>
  <si>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</si>
  <si>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</si>
  <si>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</si>
  <si>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</si>
  <si>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</si>
  <si>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</si>
  <si>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</si>
  <si>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</si>
  <si>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</si>
  <si>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</si>
  <si>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</si>
  <si>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</si>
  <si>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</si>
  <si>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</si>
  <si>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</si>
  <si>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</si>
  <si>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</si>
  <si>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</si>
  <si>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</si>
  <si>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</si>
  <si>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</si>
  <si>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</si>
  <si>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</si>
  <si>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</si>
  <si>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</si>
  <si>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</si>
  <si>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</si>
  <si>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</si>
  <si>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</si>
  <si>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</si>
  <si>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</si>
  <si>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</si>
  <si>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</si>
  <si>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</si>
  <si>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</si>
  <si>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</si>
  <si>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</si>
  <si>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</si>
  <si>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</si>
  <si>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</si>
  <si>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</si>
  <si>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</si>
  <si>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</si>
  <si>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</si>
  <si>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</si>
  <si>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</si>
  <si>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</si>
  <si>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</si>
  <si>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</si>
  <si>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</si>
  <si>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</si>
  <si>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</si>
  <si>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</si>
  <si>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</si>
  <si>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</si>
  <si>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</si>
  <si>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</si>
  <si>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</si>
  <si>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</si>
  <si>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</si>
  <si>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</si>
  <si>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</si>
  <si>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</si>
  <si>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</si>
  <si>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</si>
  <si>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</si>
  <si>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</si>
  <si>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</si>
  <si>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</si>
  <si>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</si>
  <si>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</si>
  <si>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</si>
  <si>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</si>
  <si>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</si>
  <si>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</si>
  <si>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</si>
  <si>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</si>
  <si>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</si>
  <si>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</si>
  <si>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</si>
  <si>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</si>
  <si>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</si>
  <si>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</si>
  <si>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</si>
  <si>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</si>
  <si>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</si>
  <si>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</si>
  <si>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</si>
  <si>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</si>
  <si>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</si>
  <si>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</si>
  <si>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</si>
  <si>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</si>
  <si>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</si>
  <si>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</si>
  <si>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</si>
  <si>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</si>
  <si>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</si>
  <si>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</si>
  <si>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</si>
  <si>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</si>
  <si>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</si>
  <si>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</si>
  <si>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</si>
  <si>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</si>
  <si>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</si>
  <si>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</si>
  <si>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</si>
  <si>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</si>
  <si>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</si>
  <si>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</si>
  <si>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</si>
  <si>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</si>
  <si>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</si>
  <si>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</si>
  <si>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</si>
  <si>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</si>
  <si>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</si>
  <si>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</si>
  <si>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</si>
  <si>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</si>
  <si>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</si>
  <si>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</si>
  <si>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</si>
  <si>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</si>
  <si>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</si>
  <si>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</si>
  <si>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</si>
  <si>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</si>
  <si>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</si>
  <si>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</si>
  <si>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</si>
  <si>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</si>
  <si>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</si>
  <si>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</si>
  <si>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</si>
  <si>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</si>
  <si>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</si>
  <si>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</si>
  <si>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</si>
  <si>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</si>
  <si>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</si>
  <si>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</si>
  <si>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</si>
  <si>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</si>
  <si>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</si>
  <si>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</si>
  <si>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</si>
  <si>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</si>
  <si>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</si>
  <si>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</si>
  <si>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</si>
  <si>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</si>
  <si>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</si>
  <si>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</si>
  <si>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</si>
  <si>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</si>
  <si>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</si>
  <si>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</si>
  <si>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</si>
  <si>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</si>
  <si>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</si>
  <si>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</si>
  <si>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</si>
  <si>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</si>
  <si>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</si>
  <si>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</si>
  <si>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</si>
  <si>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</si>
  <si>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</si>
  <si>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</si>
  <si>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</si>
  <si>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</si>
  <si>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</si>
  <si>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</si>
  <si>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</si>
  <si>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</si>
  <si>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</si>
  <si>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</si>
  <si>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</si>
  <si>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</si>
  <si>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</si>
  <si>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</si>
  <si>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</si>
  <si>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</si>
  <si>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</si>
  <si>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</si>
  <si>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</si>
  <si>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</si>
  <si>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</si>
  <si>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</si>
  <si>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</si>
  <si>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</si>
  <si>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</si>
  <si>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</si>
  <si>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</si>
  <si>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</si>
  <si>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</si>
  <si>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</si>
  <si>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</si>
  <si>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</si>
  <si>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</si>
  <si>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</si>
  <si>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</si>
  <si>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</si>
  <si>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</si>
  <si>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</si>
  <si>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</si>
  <si>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</si>
  <si>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</si>
  <si>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</si>
  <si>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</si>
  <si>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</si>
  <si>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</si>
  <si>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</si>
  <si>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</si>
  <si>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</si>
  <si>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</si>
  <si>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</si>
  <si>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</si>
  <si>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</si>
  <si>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</si>
  <si>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</si>
  <si>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</si>
  <si>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</si>
  <si>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</si>
  <si>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</si>
  <si>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</si>
  <si>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</si>
  <si>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</si>
  <si>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</si>
  <si>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</si>
  <si>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</si>
  <si>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</si>
  <si>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</si>
  <si>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</si>
  <si>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</si>
  <si>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</si>
  <si>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</si>
  <si>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</si>
  <si>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</si>
  <si>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</si>
  <si>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</si>
  <si>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</si>
  <si>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</si>
  <si>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</si>
  <si>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</si>
  <si>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</si>
  <si>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</si>
  <si>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</si>
  <si>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</si>
  <si>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</si>
  <si>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</si>
  <si>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</si>
  <si>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</si>
  <si>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</si>
  <si>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</si>
  <si>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</si>
  <si>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</si>
  <si>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</si>
  <si>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</si>
  <si>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</si>
  <si>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</si>
  <si>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</si>
  <si>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</si>
  <si>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</si>
  <si>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</si>
  <si>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</si>
  <si>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</si>
  <si>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</si>
  <si>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</si>
  <si>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</si>
  <si>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</si>
  <si>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</si>
  <si>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</si>
  <si>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</si>
  <si>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</si>
  <si>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</si>
  <si>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</si>
  <si>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</si>
  <si>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</si>
  <si>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</si>
  <si>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</si>
  <si>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</si>
  <si>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</si>
  <si>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</si>
  <si>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</si>
  <si>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</si>
  <si>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</si>
  <si>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</si>
  <si>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</si>
  <si>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</si>
  <si>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</si>
  <si>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</si>
  <si>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</si>
  <si>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</si>
  <si>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</si>
  <si>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</si>
  <si>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</si>
  <si>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</si>
  <si>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</si>
  <si>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</si>
  <si>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</si>
  <si>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</si>
  <si>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</si>
  <si>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</si>
  <si>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</si>
  <si>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</si>
  <si>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</si>
  <si>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</si>
  <si>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</si>
  <si>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</si>
  <si>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</si>
  <si>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</si>
  <si>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</si>
  <si>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</si>
  <si>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</si>
  <si>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</si>
  <si>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</si>
  <si>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</si>
  <si>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</si>
  <si>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</si>
  <si>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</si>
  <si>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</si>
  <si>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</si>
  <si>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</si>
  <si>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</si>
  <si>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</si>
  <si>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</si>
  <si>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</si>
  <si>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</si>
  <si>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</si>
  <si>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</si>
  <si>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</si>
  <si>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</si>
  <si>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</si>
  <si>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</si>
  <si>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</si>
  <si>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</si>
  <si>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</si>
  <si>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</si>
  <si>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</si>
  <si>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</si>
  <si>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</si>
  <si>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</si>
  <si>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</si>
  <si>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</si>
  <si>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</si>
  <si>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</si>
  <si>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</si>
  <si>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</si>
  <si>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</si>
  <si>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</si>
  <si>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</si>
  <si>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</si>
  <si>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</si>
  <si>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</si>
  <si>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</si>
  <si>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</si>
  <si>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</si>
  <si>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</si>
  <si>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</si>
  <si>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</si>
  <si>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</si>
  <si>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</si>
  <si>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</si>
  <si>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</si>
  <si>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</si>
  <si>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</si>
  <si>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</si>
  <si>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</si>
  <si>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</si>
  <si>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</si>
  <si>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</si>
  <si>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</si>
  <si>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</si>
  <si>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</si>
  <si>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</si>
  <si>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</si>
  <si>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</si>
  <si>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</si>
  <si>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</si>
  <si>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</si>
  <si>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</si>
  <si>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</si>
  <si>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</si>
  <si>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</si>
  <si>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</si>
  <si>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</si>
  <si>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</si>
  <si>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</si>
  <si>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</si>
  <si>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</si>
  <si>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</si>
  <si>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</si>
  <si>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</si>
  <si>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</si>
  <si>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</si>
  <si>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</si>
  <si>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</si>
  <si>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</si>
  <si>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</si>
  <si>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</si>
  <si>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</si>
  <si>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</si>
  <si>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</si>
  <si>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</si>
  <si>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</si>
  <si>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</si>
  <si>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</si>
  <si>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</si>
  <si>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</si>
  <si>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</si>
  <si>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</si>
  <si>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</si>
  <si>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</si>
  <si>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</si>
  <si>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</si>
  <si>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</si>
  <si>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</si>
  <si>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</si>
  <si>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</si>
  <si>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</si>
  <si>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</si>
  <si>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</si>
  <si>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</si>
  <si>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</si>
  <si>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</si>
  <si>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</si>
  <si>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</si>
  <si>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</si>
  <si>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</si>
  <si>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</si>
  <si>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</si>
  <si>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</si>
  <si>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</si>
  <si>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</si>
  <si>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</si>
  <si>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</si>
  <si>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</si>
  <si>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</si>
  <si>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</si>
  <si>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</si>
  <si>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</si>
  <si>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</si>
  <si>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</si>
  <si>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</si>
  <si>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</si>
  <si>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</si>
  <si>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</si>
  <si>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</si>
  <si>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</si>
  <si>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</si>
  <si>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</si>
  <si>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</si>
  <si>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</si>
  <si>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</si>
  <si>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</si>
  <si>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</si>
  <si>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</si>
  <si>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</si>
  <si>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</si>
  <si>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</si>
  <si>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</si>
  <si>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</si>
  <si>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</si>
  <si>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</si>
  <si>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</si>
  <si>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</si>
  <si>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</si>
  <si>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</si>
  <si>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</si>
  <si>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</si>
  <si>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</si>
  <si>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</si>
  <si>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</si>
  <si>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</si>
  <si>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</si>
  <si>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</si>
  <si>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</si>
  <si>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</si>
  <si>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</si>
  <si>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</si>
  <si>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</si>
  <si>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</si>
  <si>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</si>
  <si>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</si>
  <si>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</si>
  <si>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</si>
  <si>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</si>
  <si>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</si>
  <si>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</si>
  <si>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</si>
  <si>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</si>
  <si>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</si>
  <si>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</si>
  <si>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</si>
  <si>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</si>
  <si>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</si>
  <si>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</si>
  <si>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</si>
  <si>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</si>
  <si>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</si>
  <si>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</si>
  <si>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</si>
  <si>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</si>
  <si>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</si>
  <si>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</si>
  <si>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</si>
  <si>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</si>
  <si>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</si>
  <si>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</si>
  <si>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</si>
  <si>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</si>
  <si>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</si>
  <si>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</si>
  <si>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</si>
  <si>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</si>
  <si>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</si>
  <si>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</si>
  <si>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</si>
  <si>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</si>
  <si>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</si>
  <si>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</si>
  <si>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</si>
  <si>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</si>
  <si>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</si>
  <si>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</si>
  <si>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</si>
  <si>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</si>
  <si>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</si>
  <si>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</si>
  <si>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</si>
  <si>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</si>
  <si>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</si>
  <si>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</si>
  <si>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</si>
  <si>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</si>
  <si>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</si>
  <si>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</si>
  <si>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</si>
  <si>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</si>
  <si>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</si>
  <si>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</si>
  <si>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</si>
  <si>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</si>
  <si>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</si>
  <si>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</si>
  <si>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</si>
  <si>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</si>
  <si>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</si>
  <si>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</si>
  <si>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</si>
  <si>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</si>
  <si>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</si>
  <si>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</si>
  <si>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</si>
  <si>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</si>
  <si>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</si>
  <si>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</si>
  <si>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</si>
  <si>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</si>
  <si>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</si>
  <si>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</si>
  <si>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</si>
  <si>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</si>
  <si>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</si>
  <si>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</si>
  <si>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</si>
  <si>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</si>
  <si>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</si>
  <si>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</si>
  <si>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</si>
  <si>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</si>
  <si>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</si>
  <si>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</si>
  <si>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</si>
  <si>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</si>
  <si>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</si>
  <si>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</si>
  <si>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</si>
  <si>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</si>
  <si>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</si>
  <si>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</si>
  <si>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</si>
  <si>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</si>
  <si>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</si>
  <si>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</si>
  <si>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</si>
  <si>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</si>
  <si>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</si>
  <si>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</si>
  <si>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</si>
  <si>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</si>
  <si>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</si>
  <si>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</si>
  <si>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</si>
  <si>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</si>
  <si>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</si>
  <si>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</si>
  <si>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</si>
  <si>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</si>
  <si>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</si>
  <si>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</si>
  <si>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</si>
  <si>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</si>
  <si>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</si>
  <si>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</si>
  <si>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</si>
  <si>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</si>
  <si>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</si>
  <si>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</si>
  <si>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</si>
  <si>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</si>
  <si>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</si>
  <si>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</si>
  <si>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</si>
  <si>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</si>
  <si>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</si>
  <si>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</si>
  <si>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</si>
  <si>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</si>
  <si>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</si>
  <si>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</si>
  <si>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</si>
  <si>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</si>
  <si>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</si>
  <si>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</si>
  <si>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</si>
  <si>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</si>
  <si>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</si>
  <si>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</si>
  <si>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</si>
  <si>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</si>
  <si>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</si>
  <si>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</si>
  <si>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</si>
  <si>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</si>
  <si>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</si>
  <si>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</si>
  <si>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</si>
  <si>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</si>
  <si>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</si>
  <si>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</si>
  <si>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</si>
  <si>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</si>
  <si>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</si>
  <si>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</si>
  <si>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</si>
  <si>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</si>
  <si>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</si>
  <si>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</si>
  <si>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</si>
  <si>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</si>
  <si>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</si>
  <si>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</si>
  <si>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</si>
  <si>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</si>
  <si>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</si>
  <si>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</si>
  <si>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</si>
  <si>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</si>
  <si>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</si>
  <si>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</si>
  <si>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</si>
  <si>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</si>
  <si>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</si>
  <si>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</si>
  <si>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</si>
  <si>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</si>
  <si>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</si>
  <si>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</si>
  <si>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</si>
  <si>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</si>
  <si>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</si>
  <si>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</si>
  <si>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</si>
  <si>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</si>
  <si>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</si>
  <si>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</si>
  <si>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</si>
  <si>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</si>
  <si>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</si>
  <si>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</si>
  <si>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</si>
  <si>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</si>
  <si>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</si>
  <si>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</si>
  <si>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</si>
  <si>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</si>
  <si>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</si>
  <si>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</si>
  <si>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</si>
  <si>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</si>
  <si>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</si>
  <si>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</si>
  <si>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</si>
  <si>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</si>
  <si>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</si>
  <si>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</si>
  <si>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</si>
  <si>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</si>
  <si>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</si>
  <si>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</si>
  <si>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</si>
  <si>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</si>
  <si>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</si>
  <si>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</si>
  <si>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</si>
  <si>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</si>
  <si>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</si>
  <si>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</si>
  <si>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</si>
  <si>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</si>
  <si>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</si>
  <si>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</si>
  <si>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</si>
  <si>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</si>
  <si>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</si>
  <si>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</si>
  <si>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</si>
  <si>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</si>
  <si>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</si>
  <si>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</si>
  <si>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</si>
  <si>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</si>
  <si>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</si>
  <si>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</si>
  <si>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</si>
  <si>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</si>
  <si>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</si>
  <si>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</si>
  <si>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</si>
  <si>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</si>
  <si>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</si>
  <si>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</si>
  <si>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</si>
  <si>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</si>
  <si>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</si>
  <si>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</si>
  <si>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</si>
  <si>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</si>
  <si>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</si>
  <si>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</si>
  <si>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</si>
  <si>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</si>
  <si>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12212_令和7年度</t>
  </si>
  <si>
    <t>12212_令和8年度</t>
  </si>
  <si>
    <t>12212_令和9年度</t>
  </si>
  <si>
    <t>12212_令和10年度</t>
  </si>
  <si>
    <t>12212_令和11年度</t>
  </si>
  <si>
    <t>12212_令和12年度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</si>
</sst>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20.387949060602828</c:v>
                </c:pt>
                <c:pt idx="1">
                  <c:v>18.173041833771091</c:v>
                </c:pt>
                <c:pt idx="2">
                  <c:v>18.847472764430719</c:v>
                </c:pt>
                <c:pt idx="3">
                  <c:v>19.021284396435991</c:v>
                </c:pt>
                <c:pt idx="4">
                  <c:v>17.33553295685682</c:v>
                </c:pt>
                <c:pt idx="5">
                  <c:v>17.740107547313912</c:v>
                </c:pt>
                <c:pt idx="6">
                  <c:v>20.626507359391439</c:v>
                </c:pt>
                <c:pt idx="7">
                  <c:v>23.429672682875001</c:v>
                </c:pt>
                <c:pt idx="8">
                  <c:v>18.738623615466953</c:v>
                </c:pt>
                <c:pt idx="9">
                  <c:v>22.503998868211703</c:v>
                </c:pt>
                <c:pt idx="10">
                  <c:v>23.129193262033652</c:v>
                </c:pt>
                <c:pt idx="11">
                  <c:v>13.249114709937359</c:v>
                </c:pt>
                <c:pt idx="12">
                  <c:v>16.931726531098722</c:v>
                </c:pt>
                <c:pt idx="13">
                  <c:v>19.673423688297198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233.28722845926251</c:v>
                </c:pt>
                <c:pt idx="1">
                  <c:v>235.67562875434885</c:v>
                </c:pt>
                <c:pt idx="2">
                  <c:v>234.14872028113257</c:v>
                </c:pt>
                <c:pt idx="3">
                  <c:v>237.10346595877022</c:v>
                </c:pt>
                <c:pt idx="4">
                  <c:v>233.37546328020028</c:v>
                </c:pt>
                <c:pt idx="5">
                  <c:v>227.1430073470261</c:v>
                </c:pt>
                <c:pt idx="6">
                  <c:v>226.53081970589542</c:v>
                </c:pt>
                <c:pt idx="7">
                  <c:v>224.90442466634585</c:v>
                </c:pt>
                <c:pt idx="8">
                  <c:v>222.92957050009954</c:v>
                </c:pt>
                <c:pt idx="9">
                  <c:v>220.31811781222316</c:v>
                </c:pt>
                <c:pt idx="10">
                  <c:v>217.05814475701874</c:v>
                </c:pt>
                <c:pt idx="11">
                  <c:v>197.17429487553343</c:v>
                </c:pt>
                <c:pt idx="12">
                  <c:v>196.22385113036577</c:v>
                </c:pt>
                <c:pt idx="13">
                  <c:v>202.57762524334186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191.9280576750393</c:v>
                </c:pt>
                <c:pt idx="1">
                  <c:v>198.47945820499311</c:v>
                </c:pt>
                <c:pt idx="2">
                  <c:v>210.48303461485949</c:v>
                </c:pt>
                <c:pt idx="3">
                  <c:v>238.4617814149909</c:v>
                </c:pt>
                <c:pt idx="4">
                  <c:v>249.92797723578749</c:v>
                </c:pt>
                <c:pt idx="5">
                  <c:v>208.03243149953619</c:v>
                </c:pt>
                <c:pt idx="6">
                  <c:v>195.30569622116889</c:v>
                </c:pt>
                <c:pt idx="7">
                  <c:v>206.54220453402101</c:v>
                </c:pt>
                <c:pt idx="8">
                  <c:v>230.45055591339735</c:v>
                </c:pt>
                <c:pt idx="9">
                  <c:v>195.00325608953685</c:v>
                </c:pt>
                <c:pt idx="10">
                  <c:v>187.06752609248881</c:v>
                </c:pt>
                <c:pt idx="11">
                  <c:v>183.82163524971472</c:v>
                </c:pt>
                <c:pt idx="12">
                  <c:v>189.19906389494872</c:v>
                </c:pt>
                <c:pt idx="13">
                  <c:v>208.75467300953542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178.83384042733061</c:v>
                </c:pt>
                <c:pt idx="1">
                  <c:v>178.512514023302</c:v>
                </c:pt>
                <c:pt idx="2">
                  <c:v>206.81561915337929</c:v>
                </c:pt>
                <c:pt idx="3">
                  <c:v>231.1170353609352</c:v>
                </c:pt>
                <c:pt idx="4">
                  <c:v>229.1494402705205</c:v>
                </c:pt>
                <c:pt idx="5">
                  <c:v>220.4060847830869</c:v>
                </c:pt>
                <c:pt idx="6">
                  <c:v>223.9246605429089</c:v>
                </c:pt>
                <c:pt idx="7">
                  <c:v>192.580680402773</c:v>
                </c:pt>
                <c:pt idx="8">
                  <c:v>195.39530656876005</c:v>
                </c:pt>
                <c:pt idx="9">
                  <c:v>199.35342308224102</c:v>
                </c:pt>
                <c:pt idx="10">
                  <c:v>181.98263118862207</c:v>
                </c:pt>
                <c:pt idx="11">
                  <c:v>176.42690933509081</c:v>
                </c:pt>
                <c:pt idx="12">
                  <c:v>194.53440608094164</c:v>
                </c:pt>
                <c:pt idx="13">
                  <c:v>192.12074924283846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1103.0052113499976</c:v>
                </c:pt>
                <c:pt idx="1">
                  <c:v>924.26557565608005</c:v>
                </c:pt>
                <c:pt idx="2">
                  <c:v>955.4608120156596</c:v>
                </c:pt>
                <c:pt idx="3">
                  <c:v>876.16546428842548</c:v>
                </c:pt>
                <c:pt idx="4">
                  <c:v>972.04959326394976</c:v>
                </c:pt>
                <c:pt idx="5">
                  <c:v>935.90294654748982</c:v>
                </c:pt>
                <c:pt idx="6">
                  <c:v>991.53794491211761</c:v>
                </c:pt>
                <c:pt idx="7">
                  <c:v>1157.0981500796468</c:v>
                </c:pt>
                <c:pt idx="8">
                  <c:v>1105.61932654675</c:v>
                </c:pt>
                <c:pt idx="9">
                  <c:v>1025.9956329939012</c:v>
                </c:pt>
                <c:pt idx="10">
                  <c:v>1054.3210783031827</c:v>
                </c:pt>
                <c:pt idx="11">
                  <c:v>909.96299018205525</c:v>
                </c:pt>
                <c:pt idx="12">
                  <c:v>996.33245625526126</c:v>
                </c:pt>
                <c:pt idx="13">
                  <c:v>819.59929498033034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79820</c:v>
                </c:pt>
                <c:pt idx="1">
                  <c:v>80288</c:v>
                </c:pt>
                <c:pt idx="2">
                  <c:v>81105</c:v>
                </c:pt>
                <c:pt idx="3">
                  <c:v>81932</c:v>
                </c:pt>
                <c:pt idx="4">
                  <c:v>82984</c:v>
                </c:pt>
                <c:pt idx="5">
                  <c:v>83657</c:v>
                </c:pt>
                <c:pt idx="6">
                  <c:v>84160</c:v>
                </c:pt>
                <c:pt idx="7">
                  <c:v>84760</c:v>
                </c:pt>
                <c:pt idx="8">
                  <c:v>85168</c:v>
                </c:pt>
                <c:pt idx="9">
                  <c:v>85304</c:v>
                </c:pt>
                <c:pt idx="10">
                  <c:v>85366</c:v>
                </c:pt>
                <c:pt idx="11">
                  <c:v>85355</c:v>
                </c:pt>
                <c:pt idx="12">
                  <c:v>85235</c:v>
                </c:pt>
                <c:pt idx="13">
                  <c:v>85320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13110</c:v>
                </c:pt>
                <c:pt idx="1">
                  <c:v>13123</c:v>
                </c:pt>
                <c:pt idx="2">
                  <c:v>13235</c:v>
                </c:pt>
                <c:pt idx="3">
                  <c:v>13443</c:v>
                </c:pt>
                <c:pt idx="4">
                  <c:v>13563</c:v>
                </c:pt>
                <c:pt idx="5">
                  <c:v>13659</c:v>
                </c:pt>
                <c:pt idx="6">
                  <c:v>13693</c:v>
                </c:pt>
                <c:pt idx="7">
                  <c:v>14058</c:v>
                </c:pt>
                <c:pt idx="8">
                  <c:v>14176</c:v>
                </c:pt>
                <c:pt idx="9">
                  <c:v>14473</c:v>
                </c:pt>
                <c:pt idx="10">
                  <c:v>14515</c:v>
                </c:pt>
                <c:pt idx="11">
                  <c:v>14895</c:v>
                </c:pt>
                <c:pt idx="12">
                  <c:v>15134</c:v>
                </c:pt>
                <c:pt idx="13">
                  <c:v>15389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70144</c:v>
                </c:pt>
                <c:pt idx="1">
                  <c:v>71010</c:v>
                </c:pt>
                <c:pt idx="2">
                  <c:v>71665</c:v>
                </c:pt>
                <c:pt idx="3">
                  <c:v>73855</c:v>
                </c:pt>
                <c:pt idx="4">
                  <c:v>73651</c:v>
                </c:pt>
                <c:pt idx="5">
                  <c:v>74518</c:v>
                </c:pt>
                <c:pt idx="6">
                  <c:v>75271</c:v>
                </c:pt>
                <c:pt idx="7">
                  <c:v>75953</c:v>
                </c:pt>
                <c:pt idx="8">
                  <c:v>76596</c:v>
                </c:pt>
                <c:pt idx="9">
                  <c:v>77399</c:v>
                </c:pt>
                <c:pt idx="10">
                  <c:v>78068</c:v>
                </c:pt>
                <c:pt idx="11">
                  <c:v>78473</c:v>
                </c:pt>
                <c:pt idx="12">
                  <c:v>78647</c:v>
                </c:pt>
                <c:pt idx="13">
                  <c:v>81053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144</c:v>
                </c:pt>
                <c:pt idx="1">
                  <c:v>144</c:v>
                </c:pt>
                <c:pt idx="2">
                  <c:v>144</c:v>
                </c:pt>
                <c:pt idx="3">
                  <c:v>144</c:v>
                </c:pt>
                <c:pt idx="4">
                  <c:v>144</c:v>
                </c:pt>
                <c:pt idx="5">
                  <c:v>186</c:v>
                </c:pt>
                <c:pt idx="6">
                  <c:v>186</c:v>
                </c:pt>
                <c:pt idx="7">
                  <c:v>186</c:v>
                </c:pt>
                <c:pt idx="8">
                  <c:v>186</c:v>
                </c:pt>
                <c:pt idx="9">
                  <c:v>186</c:v>
                </c:pt>
                <c:pt idx="10">
                  <c:v>186</c:v>
                </c:pt>
                <c:pt idx="11">
                  <c:v>324</c:v>
                </c:pt>
                <c:pt idx="12">
                  <c:v>324</c:v>
                </c:pt>
                <c:pt idx="13">
                  <c:v>324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3320</c:v>
                </c:pt>
                <c:pt idx="1">
                  <c:v>3320</c:v>
                </c:pt>
                <c:pt idx="2">
                  <c:v>3320</c:v>
                </c:pt>
                <c:pt idx="3">
                  <c:v>3320</c:v>
                </c:pt>
                <c:pt idx="4">
                  <c:v>3320</c:v>
                </c:pt>
                <c:pt idx="5">
                  <c:v>2622</c:v>
                </c:pt>
                <c:pt idx="6">
                  <c:v>2622</c:v>
                </c:pt>
                <c:pt idx="7">
                  <c:v>2622</c:v>
                </c:pt>
                <c:pt idx="8">
                  <c:v>2622</c:v>
                </c:pt>
                <c:pt idx="9">
                  <c:v>2622</c:v>
                </c:pt>
                <c:pt idx="10">
                  <c:v>2622</c:v>
                </c:pt>
                <c:pt idx="11">
                  <c:v>2751</c:v>
                </c:pt>
                <c:pt idx="12">
                  <c:v>2751</c:v>
                </c:pt>
                <c:pt idx="13">
                  <c:v>2751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3103.6576</c:v>
                </c:pt>
                <c:pt idx="1">
                  <c:v>2354.8892000000001</c:v>
                </c:pt>
                <c:pt idx="2">
                  <c:v>2542.0920000000001</c:v>
                </c:pt>
                <c:pt idx="3">
                  <c:v>2338.8962000000001</c:v>
                </c:pt>
                <c:pt idx="4">
                  <c:v>2534.5700999999999</c:v>
                </c:pt>
                <c:pt idx="5">
                  <c:v>2678.4315000000001</c:v>
                </c:pt>
                <c:pt idx="6">
                  <c:v>2807.0092</c:v>
                </c:pt>
                <c:pt idx="7">
                  <c:v>3098.3658</c:v>
                </c:pt>
                <c:pt idx="8">
                  <c:v>3154.5989</c:v>
                </c:pt>
                <c:pt idx="9">
                  <c:v>3246.9819000000002</c:v>
                </c:pt>
                <c:pt idx="10">
                  <c:v>3352.5349999999999</c:v>
                </c:pt>
                <c:pt idx="11">
                  <c:v>3039.0942</c:v>
                </c:pt>
                <c:pt idx="12">
                  <c:v>3235.0781999999999</c:v>
                </c:pt>
                <c:pt idx="13">
                  <c:v>3582.4047999999998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159.06899999999999</c:v>
                </c:pt>
                <c:pt idx="1">
                  <c:v>185.30500000000001</c:v>
                </c:pt>
                <c:pt idx="2">
                  <c:v>198.55099999999999</c:v>
                </c:pt>
                <c:pt idx="3">
                  <c:v>203.428</c:v>
                </c:pt>
                <c:pt idx="4">
                  <c:v>151.102</c:v>
                </c:pt>
                <c:pt idx="5">
                  <c:v>191.768</c:v>
                </c:pt>
                <c:pt idx="6">
                  <c:v>195.333</c:v>
                </c:pt>
                <c:pt idx="7">
                  <c:v>201.19200000000001</c:v>
                </c:pt>
                <c:pt idx="8">
                  <c:v>191.98099999999999</c:v>
                </c:pt>
                <c:pt idx="9">
                  <c:v>185.24299999999999</c:v>
                </c:pt>
                <c:pt idx="10">
                  <c:v>181.554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28.534999999999997</c:v>
                </c:pt>
                <c:pt idx="1">
                  <c:v>32.460999999999999</c:v>
                </c:pt>
                <c:pt idx="2">
                  <c:v>35.226999999999997</c:v>
                </c:pt>
                <c:pt idx="3">
                  <c:v>38.238</c:v>
                </c:pt>
                <c:pt idx="4">
                  <c:v>35.033999999999999</c:v>
                </c:pt>
                <c:pt idx="5">
                  <c:v>34.346999999999994</c:v>
                </c:pt>
                <c:pt idx="6">
                  <c:v>39.062000000000005</c:v>
                </c:pt>
                <c:pt idx="7">
                  <c:v>34.984999999999999</c:v>
                </c:pt>
                <c:pt idx="8">
                  <c:v>31.766000000000002</c:v>
                </c:pt>
                <c:pt idx="9">
                  <c:v>34.467999999999996</c:v>
                </c:pt>
                <c:pt idx="10">
                  <c:v>31.102999999999998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130.53399999999999</c:v>
                </c:pt>
                <c:pt idx="1">
                  <c:v>152.84399999999999</c:v>
                </c:pt>
                <c:pt idx="2">
                  <c:v>163.32400000000001</c:v>
                </c:pt>
                <c:pt idx="3">
                  <c:v>165.19</c:v>
                </c:pt>
                <c:pt idx="4">
                  <c:v>116.068</c:v>
                </c:pt>
                <c:pt idx="5">
                  <c:v>157.42099999999999</c:v>
                </c:pt>
                <c:pt idx="6">
                  <c:v>156.27099999999999</c:v>
                </c:pt>
                <c:pt idx="7">
                  <c:v>166.20699999999999</c:v>
                </c:pt>
                <c:pt idx="8">
                  <c:v>160.215</c:v>
                </c:pt>
                <c:pt idx="9">
                  <c:v>150.77500000000001</c:v>
                </c:pt>
                <c:pt idx="10">
                  <c:v>150.45099999999999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206.81561915337929</c:v>
                </c:pt>
                <c:pt idx="1">
                  <c:v>231.1170353609352</c:v>
                </c:pt>
                <c:pt idx="2">
                  <c:v>229.1494402705205</c:v>
                </c:pt>
                <c:pt idx="3">
                  <c:v>220.4060847830869</c:v>
                </c:pt>
                <c:pt idx="4">
                  <c:v>223.9246605429089</c:v>
                </c:pt>
                <c:pt idx="5">
                  <c:v>192.580680402773</c:v>
                </c:pt>
                <c:pt idx="6">
                  <c:v>195.39530656876005</c:v>
                </c:pt>
                <c:pt idx="7">
                  <c:v>199.35342308224102</c:v>
                </c:pt>
                <c:pt idx="8">
                  <c:v>181.98263118862207</c:v>
                </c:pt>
                <c:pt idx="9">
                  <c:v>176.42690933509081</c:v>
                </c:pt>
                <c:pt idx="10">
                  <c:v>194.53440608094164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955.4608120156596</c:v>
                </c:pt>
                <c:pt idx="1">
                  <c:v>876.16546428842548</c:v>
                </c:pt>
                <c:pt idx="2">
                  <c:v>972.04959326394976</c:v>
                </c:pt>
                <c:pt idx="3">
                  <c:v>935.90294654748982</c:v>
                </c:pt>
                <c:pt idx="4">
                  <c:v>991.53794491211761</c:v>
                </c:pt>
                <c:pt idx="5">
                  <c:v>1157.0981500796468</c:v>
                </c:pt>
                <c:pt idx="6">
                  <c:v>1105.61932654675</c:v>
                </c:pt>
                <c:pt idx="7">
                  <c:v>1025.9956329939012</c:v>
                </c:pt>
                <c:pt idx="8">
                  <c:v>1054.3210783031827</c:v>
                </c:pt>
                <c:pt idx="9">
                  <c:v>909.96299018205525</c:v>
                </c:pt>
                <c:pt idx="10">
                  <c:v>996.33245625526126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0.13661889463014482</c:v>
                </c:pt>
                <c:pt idx="1">
                  <c:v>0.17444650152255395</c:v>
                </c:pt>
                <c:pt idx="2">
                  <c:v>0.16802023387674123</c:v>
                </c:pt>
                <c:pt idx="3">
                  <c:v>0.17650334429374284</c:v>
                </c:pt>
                <c:pt idx="4">
                  <c:v>0.11705855594894796</c:v>
                </c:pt>
                <c:pt idx="5">
                  <c:v>0.13604809582416513</c:v>
                </c:pt>
                <c:pt idx="6">
                  <c:v>0.14134250030531845</c:v>
                </c:pt>
                <c:pt idx="7">
                  <c:v>0.16199581621512416</c:v>
                </c:pt>
                <c:pt idx="8">
                  <c:v>0.151960349932346</c:v>
                </c:pt>
                <c:pt idx="9">
                  <c:v>0.16569355196504709</c:v>
                </c:pt>
                <c:pt idx="10">
                  <c:v>0.15100481677117453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0.13797313818371607</c:v>
                </c:pt>
                <c:pt idx="1">
                  <c:v>0.1404526496686222</c:v>
                </c:pt>
                <c:pt idx="2">
                  <c:v>0.1537293739771437</c:v>
                </c:pt>
                <c:pt idx="3">
                  <c:v>0.17348885824831925</c:v>
                </c:pt>
                <c:pt idx="4">
                  <c:v>0.15645440709861749</c:v>
                </c:pt>
                <c:pt idx="5">
                  <c:v>0.17835122364385117</c:v>
                </c:pt>
                <c:pt idx="6">
                  <c:v>0.19991268309330654</c:v>
                </c:pt>
                <c:pt idx="7">
                  <c:v>0.17549234650245926</c:v>
                </c:pt>
                <c:pt idx="8">
                  <c:v>0.17455511986237332</c:v>
                </c:pt>
                <c:pt idx="9">
                  <c:v>0.1953670226945613</c:v>
                </c:pt>
                <c:pt idx="10">
                  <c:v>0.15988431366253381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150.45099999999999</c:v>
                </c:pt>
                <c:pt idx="2">
                  <c:v>0</c:v>
                </c:pt>
                <c:pt idx="3">
                  <c:v>0</c:v>
                </c:pt>
                <c:pt idx="4">
                  <c:v>31.102999999999998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150.45099999999999</c:v>
                </c:pt>
                <c:pt idx="4" formatCode="#,##0">
                  <c:v>31.102999999999998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21：窯業・土石製品製造業(N=1)</c:v>
                </c:pt>
                <c:pt idx="4">
                  <c:v>22：鉄鋼業(N=0)</c:v>
                </c:pt>
                <c:pt idx="5">
                  <c:v>9：食料品製造業(N=0)</c:v>
                </c:pt>
                <c:pt idx="6">
                  <c:v>10：飲料・たばこ・飼料製造業(N=1)</c:v>
                </c:pt>
                <c:pt idx="7">
                  <c:v>11：繊維工業(N=0)</c:v>
                </c:pt>
                <c:pt idx="8">
                  <c:v>12：木材・木製品製造業(N=1)</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4.827</c:v>
                </c:pt>
                <c:pt idx="1">
                  <c:v>15.617000000000001</c:v>
                </c:pt>
                <c:pt idx="2">
                  <c:v>0</c:v>
                </c:pt>
                <c:pt idx="3">
                  <c:v>3.1459999999999999</c:v>
                </c:pt>
                <c:pt idx="4">
                  <c:v>0</c:v>
                </c:pt>
                <c:pt idx="5">
                  <c:v>0</c:v>
                </c:pt>
                <c:pt idx="6">
                  <c:v>41.206000000000003</c:v>
                </c:pt>
                <c:pt idx="7">
                  <c:v>0</c:v>
                </c:pt>
                <c:pt idx="8">
                  <c:v>10.467000000000001</c:v>
                </c:pt>
                <c:pt idx="9">
                  <c:v>0</c:v>
                </c:pt>
                <c:pt idx="10">
                  <c:v>0</c:v>
                </c:pt>
                <c:pt idx="11">
                  <c:v>11.522</c:v>
                </c:pt>
                <c:pt idx="12">
                  <c:v>0</c:v>
                </c:pt>
                <c:pt idx="13">
                  <c:v>0</c:v>
                </c:pt>
                <c:pt idx="14">
                  <c:v>59.363999999999997</c:v>
                </c:pt>
                <c:pt idx="15">
                  <c:v>0</c:v>
                </c:pt>
                <c:pt idx="16">
                  <c:v>4.3019999999999996</c:v>
                </c:pt>
                <c:pt idx="17">
                  <c:v>0</c:v>
                </c:pt>
                <c:pt idx="18">
                  <c:v>0</c:v>
                </c:pt>
                <c:pt idx="19">
                  <c:v>0</c:v>
                </c:pt>
                <c:pt idx="20">
                  <c:v>0</c:v>
                </c:pt>
                <c:pt idx="21">
                  <c:v>0</c:v>
                </c:pt>
                <c:pt idx="22">
                  <c:v>0</c:v>
                </c:pt>
                <c:pt idx="23">
                  <c:v>0</c:v>
                </c:pt>
                <c:pt idx="24">
                  <c:v>15.021000000000001</c:v>
                </c:pt>
                <c:pt idx="25">
                  <c:v>0</c:v>
                </c:pt>
                <c:pt idx="26">
                  <c:v>0</c:v>
                </c:pt>
                <c:pt idx="27">
                  <c:v>0</c:v>
                </c:pt>
                <c:pt idx="28">
                  <c:v>0</c:v>
                </c:pt>
                <c:pt idx="29">
                  <c:v>0</c:v>
                </c:pt>
                <c:pt idx="30">
                  <c:v>0</c:v>
                </c:pt>
                <c:pt idx="31">
                  <c:v>0</c:v>
                </c:pt>
                <c:pt idx="32">
                  <c:v>4.8209999999999997</c:v>
                </c:pt>
                <c:pt idx="33">
                  <c:v>0</c:v>
                </c:pt>
                <c:pt idx="34">
                  <c:v>11.260999999999999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1393.539429695521</c:v>
                </c:pt>
                <c:pt idx="2">
                  <c:v>6.1726323662117606</c:v>
                </c:pt>
                <c:pt idx="3">
                  <c:v>13.03815588828542</c:v>
                </c:pt>
                <c:pt idx="4">
                  <c:v>156.70261500321081</c:v>
                </c:pt>
                <c:pt idx="5">
                  <c:v>173.63799998228731</c:v>
                </c:pt>
                <c:pt idx="7">
                  <c:v>233.42605293867919</c:v>
                </c:pt>
                <c:pt idx="8">
                  <c:v>10.3090628355124</c:v>
                </c:pt>
                <c:pt idx="9">
                  <c:v>0</c:v>
                </c:pt>
                <c:pt idx="10">
                  <c:v>19.715858549358369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1412.7502179500182</c:v>
                </c:pt>
                <c:pt idx="4" formatCode="#,##0">
                  <c:v>156.70261500321081</c:v>
                </c:pt>
                <c:pt idx="5" formatCode="#,##0">
                  <c:v>173.63799998228731</c:v>
                </c:pt>
                <c:pt idx="6" formatCode="#,##0">
                  <c:v>243.7351157741916</c:v>
                </c:pt>
                <c:pt idx="10" formatCode="#,##0">
                  <c:v>19.715858549358369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181.554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181.554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12：木材・木製品製造業(N=1)</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41.206000000000003</c:v>
                </c:pt>
                <c:pt idx="2">
                  <c:v>0</c:v>
                </c:pt>
                <c:pt idx="3">
                  <c:v>10.467000000000001</c:v>
                </c:pt>
                <c:pt idx="4">
                  <c:v>0</c:v>
                </c:pt>
                <c:pt idx="5">
                  <c:v>0</c:v>
                </c:pt>
                <c:pt idx="6">
                  <c:v>2.8805000000000001</c:v>
                </c:pt>
                <c:pt idx="7">
                  <c:v>0</c:v>
                </c:pt>
                <c:pt idx="8">
                  <c:v>0</c:v>
                </c:pt>
                <c:pt idx="9">
                  <c:v>59.363999999999997</c:v>
                </c:pt>
                <c:pt idx="10">
                  <c:v>0</c:v>
                </c:pt>
                <c:pt idx="11">
                  <c:v>4.3019999999999996</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12：木材・木製品製造業(N=1)</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佐倉市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5.0070000000000006</c:v>
                </c:pt>
                <c:pt idx="1">
                  <c:v>0</c:v>
                </c:pt>
                <c:pt idx="2">
                  <c:v>0</c:v>
                </c:pt>
                <c:pt idx="3">
                  <c:v>0</c:v>
                </c:pt>
                <c:pt idx="4">
                  <c:v>0</c:v>
                </c:pt>
                <c:pt idx="5">
                  <c:v>0</c:v>
                </c:pt>
                <c:pt idx="6">
                  <c:v>0</c:v>
                </c:pt>
                <c:pt idx="7">
                  <c:v>0</c:v>
                </c:pt>
                <c:pt idx="8">
                  <c:v>4.8209999999999997</c:v>
                </c:pt>
                <c:pt idx="9">
                  <c:v>0</c:v>
                </c:pt>
                <c:pt idx="10">
                  <c:v>5.6304999999999996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佐倉市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4.827</c:v>
                </c:pt>
                <c:pt idx="1">
                  <c:v>3.9042500000000002</c:v>
                </c:pt>
                <c:pt idx="2">
                  <c:v>0</c:v>
                </c:pt>
                <c:pt idx="3">
                  <c:v>3.1459999999999999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68,261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19660.299999999912</c:v>
                </c:pt>
                <c:pt idx="1">
                  <c:v>48600.600000000006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87,882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23594.719235999892</c:v>
                </c:pt>
                <c:pt idx="1">
                  <c:v>64286.929656000008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53.580022560000003</c:v>
                </c:pt>
                <c:pt idx="1">
                  <c:v>2.2134204000000005E-2</c:v>
                </c:pt>
                <c:pt idx="2">
                  <c:v>0</c:v>
                </c:pt>
                <c:pt idx="3">
                  <c:v>0</c:v>
                </c:pt>
                <c:pt idx="4">
                  <c:v>11.17972531</c:v>
                </c:pt>
                <c:pt idx="5">
                  <c:v>45.582889430000002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1,107,896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1107596</c:v>
                </c:pt>
                <c:pt idx="1">
                  <c:v>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22863.8</c:v>
                </c:pt>
                <c:pt idx="1">
                  <c:v>28635.200000000001</c:v>
                </c:pt>
                <c:pt idx="2">
                  <c:v>34563.300000000003</c:v>
                </c:pt>
                <c:pt idx="3">
                  <c:v>39813.1</c:v>
                </c:pt>
                <c:pt idx="4">
                  <c:v>41457.999999999993</c:v>
                </c:pt>
                <c:pt idx="5">
                  <c:v>43115.5</c:v>
                </c:pt>
                <c:pt idx="6">
                  <c:v>44259.4</c:v>
                </c:pt>
                <c:pt idx="7">
                  <c:v>47092.100000000006</c:v>
                </c:pt>
                <c:pt idx="8">
                  <c:v>48600.600000000006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11307.9</c:v>
                </c:pt>
                <c:pt idx="1">
                  <c:v>12467.9</c:v>
                </c:pt>
                <c:pt idx="2">
                  <c:v>13318.6</c:v>
                </c:pt>
                <c:pt idx="3">
                  <c:v>14145.800000000001</c:v>
                </c:pt>
                <c:pt idx="4">
                  <c:v>14992.19999999999</c:v>
                </c:pt>
                <c:pt idx="5">
                  <c:v>16013.599999999969</c:v>
                </c:pt>
                <c:pt idx="6">
                  <c:v>17135.99999999996</c:v>
                </c:pt>
                <c:pt idx="7">
                  <c:v>18398.399999999936</c:v>
                </c:pt>
                <c:pt idx="8">
                  <c:v>19660.299999999912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4.7595535675494113E-2</c:v>
                </c:pt>
                <c:pt idx="1">
                  <c:v>5.4029266339131445E-2</c:v>
                </c:pt>
                <c:pt idx="2">
                  <c:v>6.0609908440318813E-2</c:v>
                </c:pt>
                <c:pt idx="3">
                  <c:v>7.1649118481563134E-2</c:v>
                </c:pt>
                <c:pt idx="4">
                  <c:v>7.6186422312133156E-2</c:v>
                </c:pt>
                <c:pt idx="5">
                  <c:v>8.3042863129744945E-2</c:v>
                </c:pt>
                <c:pt idx="6">
                  <c:v>8.2304953839176506E-2</c:v>
                </c:pt>
                <c:pt idx="7">
                  <c:v>8.8337478861280322E-2</c:v>
                </c:pt>
                <c:pt idx="8">
                  <c:v>9.2012262065127789E-2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957.3128798947763</c:v>
                </c:pt>
                <c:pt idx="2">
                  <c:v>7.3355963422609607</c:v>
                </c:pt>
                <c:pt idx="3">
                  <c:v>7.4011170269125497</c:v>
                </c:pt>
                <c:pt idx="4">
                  <c:v>229.1494402705205</c:v>
                </c:pt>
                <c:pt idx="5">
                  <c:v>249.92797723578749</c:v>
                </c:pt>
                <c:pt idx="7">
                  <c:v>219.63321168719779</c:v>
                </c:pt>
                <c:pt idx="8">
                  <c:v>13.7422515930025</c:v>
                </c:pt>
                <c:pt idx="9">
                  <c:v>0</c:v>
                </c:pt>
                <c:pt idx="10">
                  <c:v>17.33553295685682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972.04959326394976</c:v>
                </c:pt>
                <c:pt idx="4" formatCode="#,##0">
                  <c:v>229.1494402705205</c:v>
                </c:pt>
                <c:pt idx="5" formatCode="#,##0">
                  <c:v>249.92797723578749</c:v>
                </c:pt>
                <c:pt idx="6" formatCode="#,##0">
                  <c:v>233.37546328020028</c:v>
                </c:pt>
                <c:pt idx="10" formatCode="#,##0">
                  <c:v>17.33553295685682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2978</c:v>
                </c:pt>
                <c:pt idx="1">
                  <c:v>3244</c:v>
                </c:pt>
                <c:pt idx="2">
                  <c:v>3423</c:v>
                </c:pt>
                <c:pt idx="3">
                  <c:v>3588</c:v>
                </c:pt>
                <c:pt idx="4">
                  <c:v>3756</c:v>
                </c:pt>
                <c:pt idx="5">
                  <c:v>3965</c:v>
                </c:pt>
                <c:pt idx="6">
                  <c:v>4180</c:v>
                </c:pt>
                <c:pt idx="7">
                  <c:v>4405</c:v>
                </c:pt>
                <c:pt idx="8">
                  <c:v>4638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955108.0140796433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87881.648891999896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1488948.7989999999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1488333.96</c:v>
                </c:pt>
                <c:pt idx="1">
                  <c:v>614.83900000000006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87881.648891999896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799.06716729188258</c:v>
                </c:pt>
                <c:pt idx="2">
                  <c:v>6.0272771809395866</c:v>
                </c:pt>
                <c:pt idx="3">
                  <c:v>14.504850507508245</c:v>
                </c:pt>
                <c:pt idx="4">
                  <c:v>192.12074924283846</c:v>
                </c:pt>
                <c:pt idx="5">
                  <c:v>208.75467300953542</c:v>
                </c:pt>
                <c:pt idx="7">
                  <c:v>192.48380204707718</c:v>
                </c:pt>
                <c:pt idx="8">
                  <c:v>10.093823196264667</c:v>
                </c:pt>
                <c:pt idx="9">
                  <c:v>0</c:v>
                </c:pt>
                <c:pt idx="10">
                  <c:v>19.673423688297198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819.59929498033034</c:v>
                </c:pt>
                <c:pt idx="4">
                  <c:v>192.12074924283846</c:v>
                </c:pt>
                <c:pt idx="5">
                  <c:v>208.75467300953542</c:v>
                </c:pt>
                <c:pt idx="6">
                  <c:v>202.57762524334186</c:v>
                </c:pt>
                <c:pt idx="10">
                  <c:v>19.673423688297198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佐倉市</c:v>
                </c:pt>
              </c:strCache>
            </c:strRef>
          </c:cat>
          <c:val>
            <c:numRef>
              <c:f>①CO2排出量の現状把握!$AX$43:$AX$45</c:f>
              <c:numCache>
                <c:formatCode>0%</c:formatCode>
                <c:ptCount val="3"/>
                <c:pt idx="0">
                  <c:v>0.42072759503743129</c:v>
                </c:pt>
                <c:pt idx="1">
                  <c:v>0.58963522085622944</c:v>
                </c:pt>
                <c:pt idx="2">
                  <c:v>0.56809084179547986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佐倉市</c:v>
                </c:pt>
              </c:strCache>
            </c:strRef>
          </c:cat>
          <c:val>
            <c:numRef>
              <c:f>①CO2排出量の現状把握!$AY$43:$AY$45</c:f>
              <c:numCache>
                <c:formatCode>0%</c:formatCode>
                <c:ptCount val="3"/>
                <c:pt idx="0">
                  <c:v>0.19118662390594171</c:v>
                </c:pt>
                <c:pt idx="1">
                  <c:v>0.14010355829426818</c:v>
                </c:pt>
                <c:pt idx="2">
                  <c:v>0.133165119628808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佐倉市</c:v>
                </c:pt>
              </c:strCache>
            </c:strRef>
          </c:cat>
          <c:val>
            <c:numRef>
              <c:f>①CO2排出量の現状把握!$AZ$43:$AZ$45</c:f>
              <c:numCache>
                <c:formatCode>0%</c:formatCode>
                <c:ptCount val="3"/>
                <c:pt idx="0">
                  <c:v>0.18034974026133399</c:v>
                </c:pt>
                <c:pt idx="1">
                  <c:v>0.12620499404504912</c:v>
                </c:pt>
                <c:pt idx="2">
                  <c:v>0.14469463144373887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佐倉市</c:v>
                </c:pt>
              </c:strCache>
            </c:strRef>
          </c:cat>
          <c:val>
            <c:numRef>
              <c:f>①CO2排出量の現状把握!$BA$43:$BA$45</c:f>
              <c:numCache>
                <c:formatCode>0%</c:formatCode>
                <c:ptCount val="3"/>
                <c:pt idx="0">
                  <c:v>0.19226168778726088</c:v>
                </c:pt>
                <c:pt idx="1">
                  <c:v>0.13228481949299264</c:v>
                </c:pt>
                <c:pt idx="2">
                  <c:v>0.14041311938437087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佐倉市</c:v>
                </c:pt>
              </c:strCache>
            </c:strRef>
          </c:cat>
          <c:val>
            <c:numRef>
              <c:f>①CO2排出量の現状把握!$BB$43:$BB$45</c:f>
              <c:numCache>
                <c:formatCode>0%</c:formatCode>
                <c:ptCount val="3"/>
                <c:pt idx="0">
                  <c:v>1.5474353008032191E-2</c:v>
                </c:pt>
                <c:pt idx="1">
                  <c:v>1.1771407311460546E-2</c:v>
                </c:pt>
                <c:pt idx="2">
                  <c:v>1.3636287747602456E-2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40413</c:v>
                </c:pt>
                <c:pt idx="1">
                  <c:v>40413</c:v>
                </c:pt>
                <c:pt idx="2">
                  <c:v>40413</c:v>
                </c:pt>
                <c:pt idx="3">
                  <c:v>40413</c:v>
                </c:pt>
                <c:pt idx="4">
                  <c:v>40413</c:v>
                </c:pt>
                <c:pt idx="5">
                  <c:v>42267</c:v>
                </c:pt>
                <c:pt idx="6">
                  <c:v>42267</c:v>
                </c:pt>
                <c:pt idx="7">
                  <c:v>42267</c:v>
                </c:pt>
                <c:pt idx="8">
                  <c:v>42267</c:v>
                </c:pt>
                <c:pt idx="9">
                  <c:v>42267</c:v>
                </c:pt>
                <c:pt idx="10">
                  <c:v>42267</c:v>
                </c:pt>
                <c:pt idx="11">
                  <c:v>42997</c:v>
                </c:pt>
                <c:pt idx="12">
                  <c:v>42997</c:v>
                </c:pt>
                <c:pt idx="13">
                  <c:v>42997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20.387949060602828</c:v>
                </c:pt>
                <c:pt idx="1">
                  <c:v>18.173041833771091</c:v>
                </c:pt>
                <c:pt idx="2">
                  <c:v>18.847472764430719</c:v>
                </c:pt>
                <c:pt idx="3">
                  <c:v>19.021284396435991</c:v>
                </c:pt>
                <c:pt idx="4">
                  <c:v>17.33553295685682</c:v>
                </c:pt>
                <c:pt idx="5">
                  <c:v>17.740107547313912</c:v>
                </c:pt>
                <c:pt idx="6">
                  <c:v>20.626507359391439</c:v>
                </c:pt>
                <c:pt idx="7">
                  <c:v>23.429672682875001</c:v>
                </c:pt>
                <c:pt idx="8">
                  <c:v>18.738623615466949</c:v>
                </c:pt>
                <c:pt idx="9">
                  <c:v>22.503998868211699</c:v>
                </c:pt>
                <c:pt idx="10">
                  <c:v>23.129193262033649</c:v>
                </c:pt>
                <c:pt idx="11">
                  <c:v>13.249114709937359</c:v>
                </c:pt>
                <c:pt idx="12">
                  <c:v>16.931726531098722</c:v>
                </c:pt>
                <c:pt idx="13">
                  <c:v>19.673423688297198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175914</c:v>
                </c:pt>
                <c:pt idx="1">
                  <c:v>176169</c:v>
                </c:pt>
                <c:pt idx="2">
                  <c:v>176072</c:v>
                </c:pt>
                <c:pt idx="3">
                  <c:v>177740</c:v>
                </c:pt>
                <c:pt idx="4">
                  <c:v>177652</c:v>
                </c:pt>
                <c:pt idx="5">
                  <c:v>177601</c:v>
                </c:pt>
                <c:pt idx="6">
                  <c:v>177056</c:v>
                </c:pt>
                <c:pt idx="7">
                  <c:v>176744</c:v>
                </c:pt>
                <c:pt idx="8">
                  <c:v>176291</c:v>
                </c:pt>
                <c:pt idx="9">
                  <c:v>175833</c:v>
                </c:pt>
                <c:pt idx="10">
                  <c:v>175045</c:v>
                </c:pt>
                <c:pt idx="11">
                  <c:v>173619</c:v>
                </c:pt>
                <c:pt idx="12">
                  <c:v>172232</c:v>
                </c:pt>
                <c:pt idx="13">
                  <c:v>171460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86</v>
      </c>
      <c r="C9" s="70">
        <v>1</v>
      </c>
      <c r="D9" s="70">
        <v>6</v>
      </c>
      <c r="E9" s="70">
        <v>1990</v>
      </c>
      <c r="F9" s="70" t="s">
        <v>787</v>
      </c>
      <c r="G9" s="70" t="s">
        <v>1649</v>
      </c>
      <c r="H9" s="70" t="s">
        <v>1650</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87</v>
      </c>
      <c r="C10" s="70">
        <v>2</v>
      </c>
      <c r="D10" s="70">
        <v>6</v>
      </c>
      <c r="E10" s="70">
        <v>2005</v>
      </c>
      <c r="F10" s="70" t="s">
        <v>789</v>
      </c>
      <c r="G10" s="70" t="s">
        <v>1649</v>
      </c>
      <c r="H10" s="70" t="s">
        <v>1650</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88</v>
      </c>
      <c r="C11" s="70">
        <v>3</v>
      </c>
      <c r="D11" s="70">
        <v>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89</v>
      </c>
      <c r="C12" s="70">
        <v>4</v>
      </c>
      <c r="D12" s="70">
        <v>6</v>
      </c>
      <c r="E12" s="70">
        <v>2007</v>
      </c>
      <c r="F12" s="70" t="s">
        <v>791</v>
      </c>
      <c r="G12" s="70" t="s">
        <v>1649</v>
      </c>
      <c r="H12" s="70" t="s">
        <v>1650</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90</v>
      </c>
      <c r="C13" s="70">
        <v>5</v>
      </c>
      <c r="D13" s="70">
        <v>6</v>
      </c>
      <c r="E13" s="70">
        <v>2008</v>
      </c>
      <c r="F13" s="70" t="s">
        <v>792</v>
      </c>
      <c r="G13" s="70" t="s">
        <v>1649</v>
      </c>
      <c r="H13" s="70" t="s">
        <v>1650</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91</v>
      </c>
      <c r="C14" s="70">
        <v>6</v>
      </c>
      <c r="D14" s="70">
        <v>6</v>
      </c>
      <c r="E14" s="70">
        <v>2009</v>
      </c>
      <c r="F14" s="70" t="s">
        <v>176</v>
      </c>
      <c r="G14" s="70" t="s">
        <v>1649</v>
      </c>
      <c r="H14" s="70" t="s">
        <v>1650</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1656</v>
      </c>
      <c r="B15" s="70">
        <v>92</v>
      </c>
      <c r="C15" s="70">
        <v>7</v>
      </c>
      <c r="D15" s="70">
        <v>6</v>
      </c>
      <c r="E15" s="70">
        <v>2010</v>
      </c>
      <c r="F15" s="70" t="s">
        <v>177</v>
      </c>
      <c r="G15" s="70" t="s">
        <v>1649</v>
      </c>
      <c r="H15" s="70" t="s">
        <v>1650</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1657</v>
      </c>
      <c r="B16" s="70">
        <v>93</v>
      </c>
      <c r="C16" s="70">
        <v>8</v>
      </c>
      <c r="D16" s="70">
        <v>6</v>
      </c>
      <c r="E16" s="70">
        <v>2011</v>
      </c>
      <c r="F16" s="70" t="s">
        <v>178</v>
      </c>
      <c r="G16" s="70" t="s">
        <v>1649</v>
      </c>
      <c r="H16" s="70" t="s">
        <v>1650</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1658</v>
      </c>
      <c r="B17" s="70">
        <v>94</v>
      </c>
      <c r="C17" s="70">
        <v>9</v>
      </c>
      <c r="D17" s="70">
        <v>6</v>
      </c>
      <c r="E17" s="70">
        <v>2012</v>
      </c>
      <c r="F17" s="70" t="s">
        <v>179</v>
      </c>
      <c r="G17" s="70" t="s">
        <v>1649</v>
      </c>
      <c r="H17" s="70" t="s">
        <v>1650</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1659</v>
      </c>
      <c r="B18" s="70">
        <v>95</v>
      </c>
      <c r="C18" s="70">
        <v>10</v>
      </c>
      <c r="D18" s="70">
        <v>6</v>
      </c>
      <c r="E18" s="70">
        <v>2013</v>
      </c>
      <c r="F18" s="70" t="s">
        <v>180</v>
      </c>
      <c r="G18" s="70" t="s">
        <v>1649</v>
      </c>
      <c r="H18" s="70" t="s">
        <v>1650</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1660</v>
      </c>
      <c r="B19" s="70">
        <v>96</v>
      </c>
      <c r="C19" s="70">
        <v>11</v>
      </c>
      <c r="D19" s="70">
        <v>6</v>
      </c>
      <c r="E19" s="70">
        <v>2014</v>
      </c>
      <c r="F19" s="70" t="s">
        <v>181</v>
      </c>
      <c r="G19" s="70" t="s">
        <v>1649</v>
      </c>
      <c r="H19" s="70" t="s">
        <v>1650</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1661</v>
      </c>
      <c r="B20" s="70">
        <v>97</v>
      </c>
      <c r="C20" s="70">
        <v>12</v>
      </c>
      <c r="D20" s="70">
        <v>6</v>
      </c>
      <c r="E20" s="70">
        <v>2015</v>
      </c>
      <c r="F20" s="70" t="s">
        <v>182</v>
      </c>
      <c r="G20" s="70" t="s">
        <v>1649</v>
      </c>
      <c r="H20" s="70" t="s">
        <v>1650</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1662</v>
      </c>
      <c r="B21" s="70">
        <v>98</v>
      </c>
      <c r="C21" s="70">
        <v>13</v>
      </c>
      <c r="D21" s="70">
        <v>6</v>
      </c>
      <c r="E21" s="70">
        <v>2016</v>
      </c>
      <c r="F21" s="70" t="s">
        <v>155</v>
      </c>
      <c r="G21" s="70" t="s">
        <v>1649</v>
      </c>
      <c r="H21" s="70" t="s">
        <v>1650</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1663</v>
      </c>
      <c r="B22" s="70">
        <v>99</v>
      </c>
      <c r="C22" s="70">
        <v>14</v>
      </c>
      <c r="D22" s="70">
        <v>6</v>
      </c>
      <c r="E22" s="70">
        <v>2017</v>
      </c>
      <c r="F22" s="70" t="s">
        <v>156</v>
      </c>
      <c r="G22" s="70" t="s">
        <v>1649</v>
      </c>
      <c r="H22" s="70" t="s">
        <v>1650</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1664</v>
      </c>
      <c r="B23" s="70">
        <v>100</v>
      </c>
      <c r="C23" s="70">
        <v>15</v>
      </c>
      <c r="D23" s="70">
        <v>6</v>
      </c>
      <c r="E23" s="70">
        <v>2018</v>
      </c>
      <c r="F23" s="70" t="s">
        <v>183</v>
      </c>
      <c r="G23" s="70" t="s">
        <v>1649</v>
      </c>
      <c r="H23" s="70" t="s">
        <v>1650</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1665</v>
      </c>
      <c r="B24" s="70">
        <v>101</v>
      </c>
      <c r="C24" s="70">
        <v>16</v>
      </c>
      <c r="D24" s="70">
        <v>6</v>
      </c>
      <c r="E24" s="70">
        <v>2019</v>
      </c>
      <c r="F24" s="70" t="s">
        <v>158</v>
      </c>
      <c r="G24" s="70" t="s">
        <v>1649</v>
      </c>
      <c r="H24" s="70" t="s">
        <v>1650</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1666</v>
      </c>
      <c r="B25" s="70">
        <v>102</v>
      </c>
      <c r="C25" s="70">
        <v>17</v>
      </c>
      <c r="D25" s="70">
        <v>6</v>
      </c>
      <c r="E25" s="70">
        <v>2020</v>
      </c>
      <c r="F25" s="70" t="s">
        <v>159</v>
      </c>
      <c r="G25" s="70" t="s">
        <v>1649</v>
      </c>
      <c r="H25" s="70" t="s">
        <v>1650</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1667</v>
      </c>
      <c r="B26" s="70">
        <v>102</v>
      </c>
      <c r="C26" s="70">
        <v>18</v>
      </c>
      <c r="D26" s="70">
        <v>6</v>
      </c>
      <c r="E26" s="70">
        <v>2021</v>
      </c>
      <c r="F26" s="70" t="s">
        <v>160</v>
      </c>
      <c r="G26" s="1064" t="s">
        <v>1649</v>
      </c>
      <c r="H26" s="70" t="s">
        <v>1650</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1668</v>
      </c>
      <c r="B27" s="70">
        <v>102</v>
      </c>
      <c r="C27" s="70">
        <v>19</v>
      </c>
      <c r="D27" s="70">
        <v>6</v>
      </c>
      <c r="E27" s="70">
        <v>2022</v>
      </c>
      <c r="F27" s="70" t="s">
        <v>161</v>
      </c>
      <c r="G27" s="1064" t="s">
        <v>1649</v>
      </c>
      <c r="H27" s="70" t="s">
        <v>1650</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102</v>
      </c>
      <c r="C28" s="70">
        <v>20</v>
      </c>
      <c r="D28" s="70">
        <v>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102</v>
      </c>
      <c r="C29" s="70">
        <v>21</v>
      </c>
      <c r="D29" s="70">
        <v>6</v>
      </c>
      <c r="E29" s="70">
        <v>2024</v>
      </c>
      <c r="F29" s="70" t="s">
        <v>1558</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443</v>
      </c>
      <c r="C30" s="70">
        <v>1</v>
      </c>
      <c r="D30" s="70">
        <v>27</v>
      </c>
      <c r="E30" s="70">
        <v>1990</v>
      </c>
      <c r="F30" s="70" t="s">
        <v>787</v>
      </c>
      <c r="G30" s="70" t="s">
        <v>1672</v>
      </c>
      <c r="H30" s="70" t="s">
        <v>1673</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444</v>
      </c>
      <c r="C31" s="70">
        <v>2</v>
      </c>
      <c r="D31" s="70">
        <v>27</v>
      </c>
      <c r="E31" s="70">
        <v>2005</v>
      </c>
      <c r="F31" s="70" t="s">
        <v>789</v>
      </c>
      <c r="G31" s="70" t="s">
        <v>1672</v>
      </c>
      <c r="H31" s="70" t="s">
        <v>1673</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445</v>
      </c>
      <c r="C32" s="70">
        <v>3</v>
      </c>
      <c r="D32" s="70">
        <v>27</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446</v>
      </c>
      <c r="C33" s="70">
        <v>4</v>
      </c>
      <c r="D33" s="70">
        <v>27</v>
      </c>
      <c r="E33" s="70">
        <v>2007</v>
      </c>
      <c r="F33" s="70" t="s">
        <v>791</v>
      </c>
      <c r="G33" s="70" t="s">
        <v>1672</v>
      </c>
      <c r="H33" s="70" t="s">
        <v>1673</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447</v>
      </c>
      <c r="C34" s="70">
        <v>5</v>
      </c>
      <c r="D34" s="70">
        <v>27</v>
      </c>
      <c r="E34" s="70">
        <v>2008</v>
      </c>
      <c r="F34" s="70" t="s">
        <v>792</v>
      </c>
      <c r="G34" s="70" t="s">
        <v>1672</v>
      </c>
      <c r="H34" s="70" t="s">
        <v>1673</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448</v>
      </c>
      <c r="C35" s="70">
        <v>6</v>
      </c>
      <c r="D35" s="70">
        <v>27</v>
      </c>
      <c r="E35" s="70">
        <v>2009</v>
      </c>
      <c r="F35" s="70" t="s">
        <v>176</v>
      </c>
      <c r="G35" s="70" t="s">
        <v>1672</v>
      </c>
      <c r="H35" s="70" t="s">
        <v>1673</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1679</v>
      </c>
      <c r="B36" s="70">
        <v>449</v>
      </c>
      <c r="C36" s="70">
        <v>7</v>
      </c>
      <c r="D36" s="70">
        <v>27</v>
      </c>
      <c r="E36" s="70">
        <v>2010</v>
      </c>
      <c r="F36" s="70" t="s">
        <v>177</v>
      </c>
      <c r="G36" s="70" t="s">
        <v>1672</v>
      </c>
      <c r="H36" s="70" t="s">
        <v>1673</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1680</v>
      </c>
      <c r="B37" s="70">
        <v>450</v>
      </c>
      <c r="C37" s="70">
        <v>8</v>
      </c>
      <c r="D37" s="70">
        <v>27</v>
      </c>
      <c r="E37" s="70">
        <v>2011</v>
      </c>
      <c r="F37" s="70" t="s">
        <v>178</v>
      </c>
      <c r="G37" s="70" t="s">
        <v>1672</v>
      </c>
      <c r="H37" s="70" t="s">
        <v>1673</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1681</v>
      </c>
      <c r="B38" s="70">
        <v>451</v>
      </c>
      <c r="C38" s="70">
        <v>9</v>
      </c>
      <c r="D38" s="70">
        <v>27</v>
      </c>
      <c r="E38" s="70">
        <v>2012</v>
      </c>
      <c r="F38" s="70" t="s">
        <v>179</v>
      </c>
      <c r="G38" s="70" t="s">
        <v>1672</v>
      </c>
      <c r="H38" s="70" t="s">
        <v>1673</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1682</v>
      </c>
      <c r="B39" s="70">
        <v>452</v>
      </c>
      <c r="C39" s="70">
        <v>10</v>
      </c>
      <c r="D39" s="70">
        <v>27</v>
      </c>
      <c r="E39" s="70">
        <v>2013</v>
      </c>
      <c r="F39" s="70" t="s">
        <v>180</v>
      </c>
      <c r="G39" s="70" t="s">
        <v>1672</v>
      </c>
      <c r="H39" s="70" t="s">
        <v>1673</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1683</v>
      </c>
      <c r="B40" s="70">
        <v>453</v>
      </c>
      <c r="C40" s="70">
        <v>11</v>
      </c>
      <c r="D40" s="70">
        <v>27</v>
      </c>
      <c r="E40" s="70">
        <v>2014</v>
      </c>
      <c r="F40" s="70" t="s">
        <v>181</v>
      </c>
      <c r="G40" s="70" t="s">
        <v>1672</v>
      </c>
      <c r="H40" s="70" t="s">
        <v>1673</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1684</v>
      </c>
      <c r="B41" s="70">
        <v>454</v>
      </c>
      <c r="C41" s="70">
        <v>12</v>
      </c>
      <c r="D41" s="70">
        <v>27</v>
      </c>
      <c r="E41" s="70">
        <v>2015</v>
      </c>
      <c r="F41" s="70" t="s">
        <v>182</v>
      </c>
      <c r="G41" s="70" t="s">
        <v>1672</v>
      </c>
      <c r="H41" s="70" t="s">
        <v>1673</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1685</v>
      </c>
      <c r="B42" s="70">
        <v>455</v>
      </c>
      <c r="C42" s="70">
        <v>13</v>
      </c>
      <c r="D42" s="70">
        <v>27</v>
      </c>
      <c r="E42" s="70">
        <v>2016</v>
      </c>
      <c r="F42" s="70" t="s">
        <v>155</v>
      </c>
      <c r="G42" s="70" t="s">
        <v>1672</v>
      </c>
      <c r="H42" s="70" t="s">
        <v>1673</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1686</v>
      </c>
      <c r="B43" s="70">
        <v>456</v>
      </c>
      <c r="C43" s="70">
        <v>14</v>
      </c>
      <c r="D43" s="70">
        <v>27</v>
      </c>
      <c r="E43" s="70">
        <v>2017</v>
      </c>
      <c r="F43" s="70" t="s">
        <v>156</v>
      </c>
      <c r="G43" s="70" t="s">
        <v>1672</v>
      </c>
      <c r="H43" s="70" t="s">
        <v>1673</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1687</v>
      </c>
      <c r="B44" s="70">
        <v>457</v>
      </c>
      <c r="C44" s="70">
        <v>15</v>
      </c>
      <c r="D44" s="70">
        <v>27</v>
      </c>
      <c r="E44" s="70">
        <v>2018</v>
      </c>
      <c r="F44" s="70" t="s">
        <v>183</v>
      </c>
      <c r="G44" s="70" t="s">
        <v>1672</v>
      </c>
      <c r="H44" s="70" t="s">
        <v>1673</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1688</v>
      </c>
      <c r="B45" s="70">
        <v>458</v>
      </c>
      <c r="C45" s="70">
        <v>16</v>
      </c>
      <c r="D45" s="70">
        <v>27</v>
      </c>
      <c r="E45" s="70">
        <v>2019</v>
      </c>
      <c r="F45" s="70" t="s">
        <v>158</v>
      </c>
      <c r="G45" s="1064" t="s">
        <v>1672</v>
      </c>
      <c r="H45" s="70" t="s">
        <v>1673</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1689</v>
      </c>
      <c r="B46" s="70">
        <v>459</v>
      </c>
      <c r="C46" s="70">
        <v>17</v>
      </c>
      <c r="D46" s="70">
        <v>27</v>
      </c>
      <c r="E46" s="70">
        <v>2020</v>
      </c>
      <c r="F46" s="70" t="s">
        <v>159</v>
      </c>
      <c r="G46" s="1064" t="s">
        <v>1672</v>
      </c>
      <c r="H46" s="70" t="s">
        <v>1673</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1690</v>
      </c>
      <c r="B47" s="70">
        <v>459</v>
      </c>
      <c r="C47" s="70">
        <v>18</v>
      </c>
      <c r="D47" s="70">
        <v>27</v>
      </c>
      <c r="E47" s="70">
        <v>2021</v>
      </c>
      <c r="F47" s="70" t="s">
        <v>160</v>
      </c>
      <c r="G47" s="70" t="s">
        <v>1672</v>
      </c>
      <c r="H47" s="70" t="s">
        <v>1673</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1691</v>
      </c>
      <c r="B48" s="70">
        <v>459</v>
      </c>
      <c r="C48" s="70">
        <v>19</v>
      </c>
      <c r="D48" s="70">
        <v>27</v>
      </c>
      <c r="E48" s="70">
        <v>2022</v>
      </c>
      <c r="F48" s="70" t="s">
        <v>161</v>
      </c>
      <c r="G48" s="70" t="s">
        <v>1672</v>
      </c>
      <c r="H48" s="70" t="s">
        <v>1673</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459</v>
      </c>
      <c r="C49" s="70">
        <v>20</v>
      </c>
      <c r="D49" s="70">
        <v>27</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459</v>
      </c>
      <c r="C50" s="70">
        <v>21</v>
      </c>
      <c r="D50" s="70">
        <v>27</v>
      </c>
      <c r="E50" s="70">
        <v>2024</v>
      </c>
      <c r="F50" s="70" t="s">
        <v>1558</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358</v>
      </c>
      <c r="C51" s="70">
        <v>1</v>
      </c>
      <c r="D51" s="70">
        <v>22</v>
      </c>
      <c r="E51" s="70">
        <v>1990</v>
      </c>
      <c r="F51" s="70" t="s">
        <v>787</v>
      </c>
      <c r="G51" s="70" t="s">
        <v>1695</v>
      </c>
      <c r="H51" s="70" t="s">
        <v>1696</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359</v>
      </c>
      <c r="C52" s="70">
        <v>2</v>
      </c>
      <c r="D52" s="70">
        <v>22</v>
      </c>
      <c r="E52" s="70">
        <v>2005</v>
      </c>
      <c r="F52" s="70" t="s">
        <v>789</v>
      </c>
      <c r="G52" s="70" t="s">
        <v>1695</v>
      </c>
      <c r="H52" s="70" t="s">
        <v>1696</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360</v>
      </c>
      <c r="C53" s="70">
        <v>3</v>
      </c>
      <c r="D53" s="70">
        <v>22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361</v>
      </c>
      <c r="C54" s="70">
        <v>4</v>
      </c>
      <c r="D54" s="70">
        <v>22</v>
      </c>
      <c r="E54" s="70">
        <v>2007</v>
      </c>
      <c r="F54" s="70" t="s">
        <v>791</v>
      </c>
      <c r="G54" s="70" t="s">
        <v>1695</v>
      </c>
      <c r="H54" s="70" t="s">
        <v>1696</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362</v>
      </c>
      <c r="C55" s="70">
        <v>5</v>
      </c>
      <c r="D55" s="70">
        <v>22</v>
      </c>
      <c r="E55" s="70">
        <v>2008</v>
      </c>
      <c r="F55" s="70" t="s">
        <v>792</v>
      </c>
      <c r="G55" s="70" t="s">
        <v>1695</v>
      </c>
      <c r="H55" s="70" t="s">
        <v>1696</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363</v>
      </c>
      <c r="C56" s="70">
        <v>6</v>
      </c>
      <c r="D56" s="70">
        <v>22</v>
      </c>
      <c r="E56" s="70">
        <v>2009</v>
      </c>
      <c r="F56" s="70" t="s">
        <v>176</v>
      </c>
      <c r="G56" s="70" t="s">
        <v>1695</v>
      </c>
      <c r="H56" s="70" t="s">
        <v>1696</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1702</v>
      </c>
      <c r="B57" s="70">
        <v>364</v>
      </c>
      <c r="C57" s="70">
        <v>7</v>
      </c>
      <c r="D57" s="70">
        <v>22</v>
      </c>
      <c r="E57" s="70">
        <v>2010</v>
      </c>
      <c r="F57" s="70" t="s">
        <v>177</v>
      </c>
      <c r="G57" s="70" t="s">
        <v>1695</v>
      </c>
      <c r="H57" s="70" t="s">
        <v>1696</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1703</v>
      </c>
      <c r="B58" s="70">
        <v>365</v>
      </c>
      <c r="C58" s="70">
        <v>8</v>
      </c>
      <c r="D58" s="70">
        <v>22</v>
      </c>
      <c r="E58" s="70">
        <v>2011</v>
      </c>
      <c r="F58" s="70" t="s">
        <v>178</v>
      </c>
      <c r="G58" s="70" t="s">
        <v>1695</v>
      </c>
      <c r="H58" s="70" t="s">
        <v>1696</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1704</v>
      </c>
      <c r="B59" s="70">
        <v>366</v>
      </c>
      <c r="C59" s="70">
        <v>9</v>
      </c>
      <c r="D59" s="70">
        <v>22</v>
      </c>
      <c r="E59" s="70">
        <v>2012</v>
      </c>
      <c r="F59" s="70" t="s">
        <v>179</v>
      </c>
      <c r="G59" s="70" t="s">
        <v>1695</v>
      </c>
      <c r="H59" s="70" t="s">
        <v>1696</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1705</v>
      </c>
      <c r="B60" s="70">
        <v>367</v>
      </c>
      <c r="C60" s="70">
        <v>10</v>
      </c>
      <c r="D60" s="70">
        <v>22</v>
      </c>
      <c r="E60" s="70">
        <v>2013</v>
      </c>
      <c r="F60" s="70" t="s">
        <v>180</v>
      </c>
      <c r="G60" s="70" t="s">
        <v>1695</v>
      </c>
      <c r="H60" s="70" t="s">
        <v>1696</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1706</v>
      </c>
      <c r="B61" s="70">
        <v>368</v>
      </c>
      <c r="C61" s="70">
        <v>11</v>
      </c>
      <c r="D61" s="70">
        <v>22</v>
      </c>
      <c r="E61" s="70">
        <v>2014</v>
      </c>
      <c r="F61" s="70" t="s">
        <v>181</v>
      </c>
      <c r="G61" s="70" t="s">
        <v>1695</v>
      </c>
      <c r="H61" s="70" t="s">
        <v>1696</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1707</v>
      </c>
      <c r="B62" s="70">
        <v>369</v>
      </c>
      <c r="C62" s="70">
        <v>12</v>
      </c>
      <c r="D62" s="70">
        <v>22</v>
      </c>
      <c r="E62" s="70">
        <v>2015</v>
      </c>
      <c r="F62" s="70" t="s">
        <v>182</v>
      </c>
      <c r="G62" s="70" t="s">
        <v>1695</v>
      </c>
      <c r="H62" s="70" t="s">
        <v>1696</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1708</v>
      </c>
      <c r="B63" s="70">
        <v>370</v>
      </c>
      <c r="C63" s="70">
        <v>13</v>
      </c>
      <c r="D63" s="70">
        <v>22</v>
      </c>
      <c r="E63" s="70">
        <v>2016</v>
      </c>
      <c r="F63" s="70" t="s">
        <v>155</v>
      </c>
      <c r="G63" s="70" t="s">
        <v>1695</v>
      </c>
      <c r="H63" s="70" t="s">
        <v>1696</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1709</v>
      </c>
      <c r="B64" s="70">
        <v>371</v>
      </c>
      <c r="C64" s="70">
        <v>14</v>
      </c>
      <c r="D64" s="70">
        <v>22</v>
      </c>
      <c r="E64" s="70">
        <v>2017</v>
      </c>
      <c r="F64" s="70" t="s">
        <v>156</v>
      </c>
      <c r="G64" s="1064" t="s">
        <v>1695</v>
      </c>
      <c r="H64" s="70" t="s">
        <v>1696</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1710</v>
      </c>
      <c r="B65" s="70">
        <v>372</v>
      </c>
      <c r="C65" s="70">
        <v>15</v>
      </c>
      <c r="D65" s="70">
        <v>22</v>
      </c>
      <c r="E65" s="70">
        <v>2018</v>
      </c>
      <c r="F65" s="70" t="s">
        <v>183</v>
      </c>
      <c r="G65" s="1064" t="s">
        <v>1695</v>
      </c>
      <c r="H65" s="70" t="s">
        <v>1696</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1711</v>
      </c>
      <c r="B66" s="70">
        <v>373</v>
      </c>
      <c r="C66" s="70">
        <v>16</v>
      </c>
      <c r="D66" s="70">
        <v>22</v>
      </c>
      <c r="E66" s="70">
        <v>2019</v>
      </c>
      <c r="F66" s="70" t="s">
        <v>158</v>
      </c>
      <c r="G66" s="70" t="s">
        <v>1695</v>
      </c>
      <c r="H66" s="70" t="s">
        <v>1696</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1712</v>
      </c>
      <c r="B67" s="70">
        <v>374</v>
      </c>
      <c r="C67" s="70">
        <v>17</v>
      </c>
      <c r="D67" s="70">
        <v>22</v>
      </c>
      <c r="E67" s="70">
        <v>2020</v>
      </c>
      <c r="F67" s="70" t="s">
        <v>159</v>
      </c>
      <c r="G67" s="70" t="s">
        <v>1695</v>
      </c>
      <c r="H67" s="70" t="s">
        <v>1696</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1713</v>
      </c>
      <c r="B68" s="70">
        <v>374</v>
      </c>
      <c r="C68" s="70">
        <v>18</v>
      </c>
      <c r="D68" s="70">
        <v>22</v>
      </c>
      <c r="E68" s="70">
        <v>2021</v>
      </c>
      <c r="F68" s="70" t="s">
        <v>160</v>
      </c>
      <c r="G68" s="70" t="s">
        <v>1695</v>
      </c>
      <c r="H68" s="70" t="s">
        <v>1696</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1714</v>
      </c>
      <c r="B69" s="70">
        <v>374</v>
      </c>
      <c r="C69" s="70">
        <v>19</v>
      </c>
      <c r="D69" s="70">
        <v>22</v>
      </c>
      <c r="E69" s="70">
        <v>2022</v>
      </c>
      <c r="F69" s="70" t="s">
        <v>161</v>
      </c>
      <c r="G69" s="70" t="s">
        <v>1695</v>
      </c>
      <c r="H69" s="70" t="s">
        <v>1696</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374</v>
      </c>
      <c r="C70" s="70">
        <v>20</v>
      </c>
      <c r="D70" s="70">
        <v>22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374</v>
      </c>
      <c r="C71" s="70">
        <v>21</v>
      </c>
      <c r="D71" s="70">
        <v>22</v>
      </c>
      <c r="E71" s="70">
        <v>2024</v>
      </c>
      <c r="F71" s="70" t="s">
        <v>1558</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1733</v>
      </c>
      <c r="B86" s="70">
        <v>66</v>
      </c>
      <c r="C86" s="70">
        <v>15</v>
      </c>
      <c r="D86" s="70">
        <v>4</v>
      </c>
      <c r="E86" s="70">
        <v>2018</v>
      </c>
      <c r="F86" s="70" t="s">
        <v>183</v>
      </c>
      <c r="G86" s="70" t="s">
        <v>1718</v>
      </c>
      <c r="H86" s="70" t="s">
        <v>1719</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1558</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460</v>
      </c>
      <c r="C93" s="70">
        <v>1</v>
      </c>
      <c r="D93" s="70">
        <v>28</v>
      </c>
      <c r="E93" s="70">
        <v>1990</v>
      </c>
      <c r="F93" s="70" t="s">
        <v>787</v>
      </c>
      <c r="G93" s="70" t="s">
        <v>1741</v>
      </c>
      <c r="H93" s="70" t="s">
        <v>1742</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461</v>
      </c>
      <c r="C94" s="70">
        <v>2</v>
      </c>
      <c r="D94" s="70">
        <v>28</v>
      </c>
      <c r="E94" s="70">
        <v>2005</v>
      </c>
      <c r="F94" s="70" t="s">
        <v>789</v>
      </c>
      <c r="G94" s="70" t="s">
        <v>1741</v>
      </c>
      <c r="H94" s="70" t="s">
        <v>1742</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462</v>
      </c>
      <c r="C95" s="70">
        <v>3</v>
      </c>
      <c r="D95" s="70">
        <v>28</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463</v>
      </c>
      <c r="C96" s="70">
        <v>4</v>
      </c>
      <c r="D96" s="70">
        <v>28</v>
      </c>
      <c r="E96" s="70">
        <v>2007</v>
      </c>
      <c r="F96" s="70" t="s">
        <v>791</v>
      </c>
      <c r="G96" s="70" t="s">
        <v>1741</v>
      </c>
      <c r="H96" s="70" t="s">
        <v>1742</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464</v>
      </c>
      <c r="C97" s="70">
        <v>5</v>
      </c>
      <c r="D97" s="70">
        <v>28</v>
      </c>
      <c r="E97" s="70">
        <v>2008</v>
      </c>
      <c r="F97" s="70" t="s">
        <v>792</v>
      </c>
      <c r="G97" s="70" t="s">
        <v>1741</v>
      </c>
      <c r="H97" s="70" t="s">
        <v>1742</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465</v>
      </c>
      <c r="C98" s="70">
        <v>6</v>
      </c>
      <c r="D98" s="70">
        <v>28</v>
      </c>
      <c r="E98" s="70">
        <v>2009</v>
      </c>
      <c r="F98" s="70" t="s">
        <v>176</v>
      </c>
      <c r="G98" s="70" t="s">
        <v>1741</v>
      </c>
      <c r="H98" s="70" t="s">
        <v>1742</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1748</v>
      </c>
      <c r="B99" s="70">
        <v>466</v>
      </c>
      <c r="C99" s="70">
        <v>7</v>
      </c>
      <c r="D99" s="70">
        <v>28</v>
      </c>
      <c r="E99" s="70">
        <v>2010</v>
      </c>
      <c r="F99" s="70" t="s">
        <v>177</v>
      </c>
      <c r="G99" s="70" t="s">
        <v>1741</v>
      </c>
      <c r="H99" s="70" t="s">
        <v>1742</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1749</v>
      </c>
      <c r="B100" s="70">
        <v>467</v>
      </c>
      <c r="C100" s="70">
        <v>8</v>
      </c>
      <c r="D100" s="70">
        <v>28</v>
      </c>
      <c r="E100" s="70">
        <v>2011</v>
      </c>
      <c r="F100" s="70" t="s">
        <v>178</v>
      </c>
      <c r="G100" s="70" t="s">
        <v>1741</v>
      </c>
      <c r="H100" s="70" t="s">
        <v>1742</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1750</v>
      </c>
      <c r="B101" s="70">
        <v>468</v>
      </c>
      <c r="C101" s="70">
        <v>9</v>
      </c>
      <c r="D101" s="70">
        <v>28</v>
      </c>
      <c r="E101" s="70">
        <v>2012</v>
      </c>
      <c r="F101" s="70" t="s">
        <v>179</v>
      </c>
      <c r="G101" s="70" t="s">
        <v>1741</v>
      </c>
      <c r="H101" s="70" t="s">
        <v>1742</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1751</v>
      </c>
      <c r="B102" s="70">
        <v>469</v>
      </c>
      <c r="C102" s="70">
        <v>10</v>
      </c>
      <c r="D102" s="70">
        <v>28</v>
      </c>
      <c r="E102" s="70">
        <v>2013</v>
      </c>
      <c r="F102" s="70" t="s">
        <v>180</v>
      </c>
      <c r="G102" s="1064" t="s">
        <v>1741</v>
      </c>
      <c r="H102" s="70" t="s">
        <v>1742</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1752</v>
      </c>
      <c r="B103" s="70">
        <v>470</v>
      </c>
      <c r="C103" s="70">
        <v>11</v>
      </c>
      <c r="D103" s="70">
        <v>28</v>
      </c>
      <c r="E103" s="70">
        <v>2014</v>
      </c>
      <c r="F103" s="70" t="s">
        <v>181</v>
      </c>
      <c r="G103" s="1064" t="s">
        <v>1741</v>
      </c>
      <c r="H103" s="70" t="s">
        <v>1742</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1753</v>
      </c>
      <c r="B104" s="70">
        <v>471</v>
      </c>
      <c r="C104" s="70">
        <v>12</v>
      </c>
      <c r="D104" s="70">
        <v>28</v>
      </c>
      <c r="E104" s="70">
        <v>2015</v>
      </c>
      <c r="F104" s="70" t="s">
        <v>182</v>
      </c>
      <c r="G104" s="70" t="s">
        <v>1741</v>
      </c>
      <c r="H104" s="70" t="s">
        <v>1742</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1754</v>
      </c>
      <c r="B105" s="70">
        <v>472</v>
      </c>
      <c r="C105" s="70">
        <v>13</v>
      </c>
      <c r="D105" s="70">
        <v>28</v>
      </c>
      <c r="E105" s="70">
        <v>2016</v>
      </c>
      <c r="F105" s="70" t="s">
        <v>155</v>
      </c>
      <c r="G105" s="70" t="s">
        <v>1741</v>
      </c>
      <c r="H105" s="70" t="s">
        <v>1742</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1755</v>
      </c>
      <c r="B106" s="70">
        <v>473</v>
      </c>
      <c r="C106" s="70">
        <v>14</v>
      </c>
      <c r="D106" s="70">
        <v>28</v>
      </c>
      <c r="E106" s="70">
        <v>2017</v>
      </c>
      <c r="F106" s="70" t="s">
        <v>156</v>
      </c>
      <c r="G106" s="70" t="s">
        <v>1741</v>
      </c>
      <c r="H106" s="70" t="s">
        <v>1742</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1756</v>
      </c>
      <c r="B107" s="70">
        <v>474</v>
      </c>
      <c r="C107" s="70">
        <v>15</v>
      </c>
      <c r="D107" s="70">
        <v>28</v>
      </c>
      <c r="E107" s="70">
        <v>2018</v>
      </c>
      <c r="F107" s="70" t="s">
        <v>183</v>
      </c>
      <c r="G107" s="70" t="s">
        <v>1741</v>
      </c>
      <c r="H107" s="70" t="s">
        <v>1742</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1757</v>
      </c>
      <c r="B108" s="70">
        <v>475</v>
      </c>
      <c r="C108" s="70">
        <v>16</v>
      </c>
      <c r="D108" s="70">
        <v>28</v>
      </c>
      <c r="E108" s="70">
        <v>2019</v>
      </c>
      <c r="F108" s="70" t="s">
        <v>158</v>
      </c>
      <c r="G108" s="70" t="s">
        <v>1741</v>
      </c>
      <c r="H108" s="70" t="s">
        <v>1742</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1758</v>
      </c>
      <c r="B109" s="70">
        <v>476</v>
      </c>
      <c r="C109" s="70">
        <v>17</v>
      </c>
      <c r="D109" s="70">
        <v>28</v>
      </c>
      <c r="E109" s="70">
        <v>2020</v>
      </c>
      <c r="F109" s="70" t="s">
        <v>159</v>
      </c>
      <c r="G109" s="70" t="s">
        <v>1741</v>
      </c>
      <c r="H109" s="70" t="s">
        <v>1742</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1759</v>
      </c>
      <c r="B110" s="70">
        <v>476</v>
      </c>
      <c r="C110" s="70">
        <v>18</v>
      </c>
      <c r="D110" s="70">
        <v>28</v>
      </c>
      <c r="E110" s="70">
        <v>2021</v>
      </c>
      <c r="F110" s="70" t="s">
        <v>160</v>
      </c>
      <c r="G110" s="70" t="s">
        <v>1741</v>
      </c>
      <c r="H110" s="70" t="s">
        <v>1742</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1760</v>
      </c>
      <c r="B111" s="70">
        <v>476</v>
      </c>
      <c r="C111" s="70">
        <v>19</v>
      </c>
      <c r="D111" s="70">
        <v>28</v>
      </c>
      <c r="E111" s="70">
        <v>2022</v>
      </c>
      <c r="F111" s="70" t="s">
        <v>161</v>
      </c>
      <c r="G111" s="70" t="s">
        <v>1741</v>
      </c>
      <c r="H111" s="70" t="s">
        <v>1742</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476</v>
      </c>
      <c r="C112" s="70">
        <v>20</v>
      </c>
      <c r="D112" s="70">
        <v>28</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476</v>
      </c>
      <c r="C113" s="70">
        <v>21</v>
      </c>
      <c r="D113" s="70">
        <v>28</v>
      </c>
      <c r="E113" s="70">
        <v>2024</v>
      </c>
      <c r="F113" s="70" t="s">
        <v>1558</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18</v>
      </c>
      <c r="C114" s="70">
        <v>1</v>
      </c>
      <c r="D114" s="70">
        <v>2</v>
      </c>
      <c r="E114" s="70">
        <v>1990</v>
      </c>
      <c r="F114" s="70" t="s">
        <v>787</v>
      </c>
      <c r="G114" s="70" t="s">
        <v>1764</v>
      </c>
      <c r="H114" s="70" t="s">
        <v>1765</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19</v>
      </c>
      <c r="C115" s="70">
        <v>2</v>
      </c>
      <c r="D115" s="70">
        <v>2</v>
      </c>
      <c r="E115" s="70">
        <v>2005</v>
      </c>
      <c r="F115" s="70" t="s">
        <v>789</v>
      </c>
      <c r="G115" s="70" t="s">
        <v>1764</v>
      </c>
      <c r="H115" s="70" t="s">
        <v>1765</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20</v>
      </c>
      <c r="C116" s="70">
        <v>3</v>
      </c>
      <c r="D116" s="70">
        <v>2</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21</v>
      </c>
      <c r="C117" s="70">
        <v>4</v>
      </c>
      <c r="D117" s="70">
        <v>2</v>
      </c>
      <c r="E117" s="70">
        <v>2007</v>
      </c>
      <c r="F117" s="70" t="s">
        <v>791</v>
      </c>
      <c r="G117" s="70" t="s">
        <v>1764</v>
      </c>
      <c r="H117" s="70" t="s">
        <v>1765</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22</v>
      </c>
      <c r="C118" s="70">
        <v>5</v>
      </c>
      <c r="D118" s="70">
        <v>2</v>
      </c>
      <c r="E118" s="70">
        <v>2008</v>
      </c>
      <c r="F118" s="70" t="s">
        <v>792</v>
      </c>
      <c r="G118" s="70" t="s">
        <v>1764</v>
      </c>
      <c r="H118" s="70" t="s">
        <v>1765</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23</v>
      </c>
      <c r="C119" s="70">
        <v>6</v>
      </c>
      <c r="D119" s="70">
        <v>2</v>
      </c>
      <c r="E119" s="70">
        <v>2009</v>
      </c>
      <c r="F119" s="70" t="s">
        <v>176</v>
      </c>
      <c r="G119" s="70" t="s">
        <v>1764</v>
      </c>
      <c r="H119" s="70" t="s">
        <v>1765</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1771</v>
      </c>
      <c r="B120" s="70">
        <v>24</v>
      </c>
      <c r="C120" s="70">
        <v>7</v>
      </c>
      <c r="D120" s="70">
        <v>2</v>
      </c>
      <c r="E120" s="70">
        <v>2010</v>
      </c>
      <c r="F120" s="70" t="s">
        <v>177</v>
      </c>
      <c r="G120" s="70" t="s">
        <v>1764</v>
      </c>
      <c r="H120" s="70" t="s">
        <v>1765</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1772</v>
      </c>
      <c r="B121" s="70">
        <v>25</v>
      </c>
      <c r="C121" s="70">
        <v>8</v>
      </c>
      <c r="D121" s="70">
        <v>2</v>
      </c>
      <c r="E121" s="70">
        <v>2011</v>
      </c>
      <c r="F121" s="70" t="s">
        <v>178</v>
      </c>
      <c r="G121" s="1064" t="s">
        <v>1764</v>
      </c>
      <c r="H121" s="70" t="s">
        <v>1765</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1773</v>
      </c>
      <c r="B122" s="70">
        <v>26</v>
      </c>
      <c r="C122" s="70">
        <v>9</v>
      </c>
      <c r="D122" s="70">
        <v>2</v>
      </c>
      <c r="E122" s="70">
        <v>2012</v>
      </c>
      <c r="F122" s="70" t="s">
        <v>179</v>
      </c>
      <c r="G122" s="1064" t="s">
        <v>1764</v>
      </c>
      <c r="H122" s="70" t="s">
        <v>1765</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1774</v>
      </c>
      <c r="B123" s="70">
        <v>27</v>
      </c>
      <c r="C123" s="70">
        <v>10</v>
      </c>
      <c r="D123" s="70">
        <v>2</v>
      </c>
      <c r="E123" s="70">
        <v>2013</v>
      </c>
      <c r="F123" s="70" t="s">
        <v>180</v>
      </c>
      <c r="G123" s="70" t="s">
        <v>1764</v>
      </c>
      <c r="H123" s="70" t="s">
        <v>1765</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1775</v>
      </c>
      <c r="B124" s="70">
        <v>28</v>
      </c>
      <c r="C124" s="70">
        <v>11</v>
      </c>
      <c r="D124" s="70">
        <v>2</v>
      </c>
      <c r="E124" s="70">
        <v>2014</v>
      </c>
      <c r="F124" s="70" t="s">
        <v>181</v>
      </c>
      <c r="G124" s="70" t="s">
        <v>1764</v>
      </c>
      <c r="H124" s="70" t="s">
        <v>1765</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1776</v>
      </c>
      <c r="B125" s="70">
        <v>29</v>
      </c>
      <c r="C125" s="70">
        <v>12</v>
      </c>
      <c r="D125" s="70">
        <v>2</v>
      </c>
      <c r="E125" s="70">
        <v>2015</v>
      </c>
      <c r="F125" s="70" t="s">
        <v>182</v>
      </c>
      <c r="G125" s="70" t="s">
        <v>1764</v>
      </c>
      <c r="H125" s="70" t="s">
        <v>1765</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1777</v>
      </c>
      <c r="B126" s="70">
        <v>30</v>
      </c>
      <c r="C126" s="70">
        <v>13</v>
      </c>
      <c r="D126" s="70">
        <v>2</v>
      </c>
      <c r="E126" s="70">
        <v>2016</v>
      </c>
      <c r="F126" s="70" t="s">
        <v>155</v>
      </c>
      <c r="G126" s="70" t="s">
        <v>1764</v>
      </c>
      <c r="H126" s="70" t="s">
        <v>1765</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1778</v>
      </c>
      <c r="B127" s="70">
        <v>31</v>
      </c>
      <c r="C127" s="70">
        <v>14</v>
      </c>
      <c r="D127" s="70">
        <v>2</v>
      </c>
      <c r="E127" s="70">
        <v>2017</v>
      </c>
      <c r="F127" s="70" t="s">
        <v>156</v>
      </c>
      <c r="G127" s="70" t="s">
        <v>1764</v>
      </c>
      <c r="H127" s="70" t="s">
        <v>1765</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1779</v>
      </c>
      <c r="B128" s="70">
        <v>32</v>
      </c>
      <c r="C128" s="70">
        <v>15</v>
      </c>
      <c r="D128" s="70">
        <v>2</v>
      </c>
      <c r="E128" s="70">
        <v>2018</v>
      </c>
      <c r="F128" s="70" t="s">
        <v>183</v>
      </c>
      <c r="G128" s="70" t="s">
        <v>1764</v>
      </c>
      <c r="H128" s="70" t="s">
        <v>1765</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1780</v>
      </c>
      <c r="B129" s="70">
        <v>33</v>
      </c>
      <c r="C129" s="70">
        <v>16</v>
      </c>
      <c r="D129" s="70">
        <v>2</v>
      </c>
      <c r="E129" s="70">
        <v>2019</v>
      </c>
      <c r="F129" s="70" t="s">
        <v>158</v>
      </c>
      <c r="G129" s="70" t="s">
        <v>1764</v>
      </c>
      <c r="H129" s="70" t="s">
        <v>1765</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1781</v>
      </c>
      <c r="B130" s="70">
        <v>34</v>
      </c>
      <c r="C130" s="70">
        <v>17</v>
      </c>
      <c r="D130" s="70">
        <v>2</v>
      </c>
      <c r="E130" s="70">
        <v>2020</v>
      </c>
      <c r="F130" s="70" t="s">
        <v>159</v>
      </c>
      <c r="G130" s="70" t="s">
        <v>1764</v>
      </c>
      <c r="H130" s="70" t="s">
        <v>1765</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1782</v>
      </c>
      <c r="B131" s="70">
        <v>34</v>
      </c>
      <c r="C131" s="70">
        <v>18</v>
      </c>
      <c r="D131" s="70">
        <v>2</v>
      </c>
      <c r="E131" s="70">
        <v>2021</v>
      </c>
      <c r="F131" s="70" t="s">
        <v>160</v>
      </c>
      <c r="G131" s="70" t="s">
        <v>1764</v>
      </c>
      <c r="H131" s="70" t="s">
        <v>1765</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1783</v>
      </c>
      <c r="B132" s="70">
        <v>34</v>
      </c>
      <c r="C132" s="70">
        <v>19</v>
      </c>
      <c r="D132" s="70">
        <v>2</v>
      </c>
      <c r="E132" s="70">
        <v>2022</v>
      </c>
      <c r="F132" s="70" t="s">
        <v>161</v>
      </c>
      <c r="G132" s="70" t="s">
        <v>1764</v>
      </c>
      <c r="H132" s="70" t="s">
        <v>1765</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34</v>
      </c>
      <c r="C133" s="70">
        <v>20</v>
      </c>
      <c r="D133" s="70">
        <v>2</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34</v>
      </c>
      <c r="C134" s="70">
        <v>21</v>
      </c>
      <c r="D134" s="70">
        <v>2</v>
      </c>
      <c r="E134" s="70">
        <v>2024</v>
      </c>
      <c r="F134" s="70" t="s">
        <v>1558</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1558</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1558</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171</v>
      </c>
      <c r="C177" s="70">
        <v>1</v>
      </c>
      <c r="D177" s="70">
        <v>11</v>
      </c>
      <c r="E177" s="70">
        <v>1990</v>
      </c>
      <c r="F177" s="70" t="s">
        <v>787</v>
      </c>
      <c r="G177" s="70" t="s">
        <v>1833</v>
      </c>
      <c r="H177" s="70" t="s">
        <v>1834</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172</v>
      </c>
      <c r="C178" s="70">
        <v>2</v>
      </c>
      <c r="D178" s="70">
        <v>11</v>
      </c>
      <c r="E178" s="70">
        <v>2005</v>
      </c>
      <c r="F178" s="70" t="s">
        <v>789</v>
      </c>
      <c r="G178" s="1064" t="s">
        <v>1833</v>
      </c>
      <c r="H178" s="70" t="s">
        <v>1834</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173</v>
      </c>
      <c r="C179" s="70">
        <v>3</v>
      </c>
      <c r="D179" s="70">
        <v>11</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174</v>
      </c>
      <c r="C180" s="70">
        <v>4</v>
      </c>
      <c r="D180" s="70">
        <v>11</v>
      </c>
      <c r="E180" s="70">
        <v>2007</v>
      </c>
      <c r="F180" s="70" t="s">
        <v>791</v>
      </c>
      <c r="G180" s="70" t="s">
        <v>1833</v>
      </c>
      <c r="H180" s="70" t="s">
        <v>1834</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175</v>
      </c>
      <c r="C181" s="70">
        <v>5</v>
      </c>
      <c r="D181" s="70">
        <v>11</v>
      </c>
      <c r="E181" s="70">
        <v>2008</v>
      </c>
      <c r="F181" s="70" t="s">
        <v>792</v>
      </c>
      <c r="G181" s="70" t="s">
        <v>1833</v>
      </c>
      <c r="H181" s="70" t="s">
        <v>1834</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176</v>
      </c>
      <c r="C182" s="70">
        <v>6</v>
      </c>
      <c r="D182" s="70">
        <v>11</v>
      </c>
      <c r="E182" s="70">
        <v>2009</v>
      </c>
      <c r="F182" s="70" t="s">
        <v>176</v>
      </c>
      <c r="G182" s="70" t="s">
        <v>1833</v>
      </c>
      <c r="H182" s="70" t="s">
        <v>1834</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1840</v>
      </c>
      <c r="B183" s="70">
        <v>177</v>
      </c>
      <c r="C183" s="70">
        <v>7</v>
      </c>
      <c r="D183" s="70">
        <v>11</v>
      </c>
      <c r="E183" s="70">
        <v>2010</v>
      </c>
      <c r="F183" s="70" t="s">
        <v>177</v>
      </c>
      <c r="G183" s="70" t="s">
        <v>1833</v>
      </c>
      <c r="H183" s="70" t="s">
        <v>1834</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1841</v>
      </c>
      <c r="B184" s="70">
        <v>178</v>
      </c>
      <c r="C184" s="70">
        <v>8</v>
      </c>
      <c r="D184" s="70">
        <v>11</v>
      </c>
      <c r="E184" s="70">
        <v>2011</v>
      </c>
      <c r="F184" s="70" t="s">
        <v>178</v>
      </c>
      <c r="G184" s="70" t="s">
        <v>1833</v>
      </c>
      <c r="H184" s="70" t="s">
        <v>1834</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1842</v>
      </c>
      <c r="B185" s="70">
        <v>179</v>
      </c>
      <c r="C185" s="70">
        <v>9</v>
      </c>
      <c r="D185" s="70">
        <v>11</v>
      </c>
      <c r="E185" s="70">
        <v>2012</v>
      </c>
      <c r="F185" s="70" t="s">
        <v>179</v>
      </c>
      <c r="G185" s="70" t="s">
        <v>1833</v>
      </c>
      <c r="H185" s="70" t="s">
        <v>1834</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1843</v>
      </c>
      <c r="B186" s="70">
        <v>180</v>
      </c>
      <c r="C186" s="70">
        <v>10</v>
      </c>
      <c r="D186" s="70">
        <v>11</v>
      </c>
      <c r="E186" s="70">
        <v>2013</v>
      </c>
      <c r="F186" s="70" t="s">
        <v>180</v>
      </c>
      <c r="G186" s="70" t="s">
        <v>1833</v>
      </c>
      <c r="H186" s="70" t="s">
        <v>1834</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1844</v>
      </c>
      <c r="B187" s="70">
        <v>181</v>
      </c>
      <c r="C187" s="70">
        <v>11</v>
      </c>
      <c r="D187" s="70">
        <v>11</v>
      </c>
      <c r="E187" s="70">
        <v>2014</v>
      </c>
      <c r="F187" s="70" t="s">
        <v>181</v>
      </c>
      <c r="G187" s="70" t="s">
        <v>1833</v>
      </c>
      <c r="H187" s="70" t="s">
        <v>1834</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1845</v>
      </c>
      <c r="B188" s="70">
        <v>182</v>
      </c>
      <c r="C188" s="70">
        <v>12</v>
      </c>
      <c r="D188" s="70">
        <v>11</v>
      </c>
      <c r="E188" s="70">
        <v>2015</v>
      </c>
      <c r="F188" s="70" t="s">
        <v>182</v>
      </c>
      <c r="G188" s="70" t="s">
        <v>1833</v>
      </c>
      <c r="H188" s="70" t="s">
        <v>1834</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1846</v>
      </c>
      <c r="B189" s="70">
        <v>183</v>
      </c>
      <c r="C189" s="70">
        <v>13</v>
      </c>
      <c r="D189" s="70">
        <v>11</v>
      </c>
      <c r="E189" s="70">
        <v>2016</v>
      </c>
      <c r="F189" s="70" t="s">
        <v>155</v>
      </c>
      <c r="G189" s="70" t="s">
        <v>1833</v>
      </c>
      <c r="H189" s="70" t="s">
        <v>1834</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1847</v>
      </c>
      <c r="B190" s="70">
        <v>184</v>
      </c>
      <c r="C190" s="70">
        <v>14</v>
      </c>
      <c r="D190" s="70">
        <v>11</v>
      </c>
      <c r="E190" s="70">
        <v>2017</v>
      </c>
      <c r="F190" s="70" t="s">
        <v>156</v>
      </c>
      <c r="G190" s="70" t="s">
        <v>1833</v>
      </c>
      <c r="H190" s="70" t="s">
        <v>1834</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1848</v>
      </c>
      <c r="B191" s="70">
        <v>185</v>
      </c>
      <c r="C191" s="70">
        <v>15</v>
      </c>
      <c r="D191" s="70">
        <v>11</v>
      </c>
      <c r="E191" s="70">
        <v>2018</v>
      </c>
      <c r="F191" s="70" t="s">
        <v>183</v>
      </c>
      <c r="G191" s="70" t="s">
        <v>1833</v>
      </c>
      <c r="H191" s="70" t="s">
        <v>1834</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1849</v>
      </c>
      <c r="B192" s="70">
        <v>186</v>
      </c>
      <c r="C192" s="70">
        <v>16</v>
      </c>
      <c r="D192" s="70">
        <v>11</v>
      </c>
      <c r="E192" s="70">
        <v>2019</v>
      </c>
      <c r="F192" s="70" t="s">
        <v>158</v>
      </c>
      <c r="G192" s="70" t="s">
        <v>1833</v>
      </c>
      <c r="H192" s="70" t="s">
        <v>1834</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1850</v>
      </c>
      <c r="B193" s="70">
        <v>187</v>
      </c>
      <c r="C193" s="70">
        <v>17</v>
      </c>
      <c r="D193" s="70">
        <v>11</v>
      </c>
      <c r="E193" s="70">
        <v>2020</v>
      </c>
      <c r="F193" s="70" t="s">
        <v>159</v>
      </c>
      <c r="G193" s="70" t="s">
        <v>1833</v>
      </c>
      <c r="H193" s="70" t="s">
        <v>1834</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1851</v>
      </c>
      <c r="B194" s="70">
        <v>187</v>
      </c>
      <c r="C194" s="70">
        <v>18</v>
      </c>
      <c r="D194" s="70">
        <v>11</v>
      </c>
      <c r="E194" s="70">
        <v>2021</v>
      </c>
      <c r="F194" s="70" t="s">
        <v>160</v>
      </c>
      <c r="G194" s="70" t="s">
        <v>1833</v>
      </c>
      <c r="H194" s="70" t="s">
        <v>1834</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1852</v>
      </c>
      <c r="B195" s="70">
        <v>187</v>
      </c>
      <c r="C195" s="70">
        <v>19</v>
      </c>
      <c r="D195" s="70">
        <v>11</v>
      </c>
      <c r="E195" s="70">
        <v>2022</v>
      </c>
      <c r="F195" s="70" t="s">
        <v>161</v>
      </c>
      <c r="G195" s="70" t="s">
        <v>1833</v>
      </c>
      <c r="H195" s="70" t="s">
        <v>1834</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187</v>
      </c>
      <c r="C196" s="70">
        <v>20</v>
      </c>
      <c r="D196" s="70">
        <v>11</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187</v>
      </c>
      <c r="C197" s="70">
        <v>21</v>
      </c>
      <c r="D197" s="70">
        <v>11</v>
      </c>
      <c r="E197" s="70">
        <v>2024</v>
      </c>
      <c r="F197" s="70" t="s">
        <v>1558</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1558</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290</v>
      </c>
      <c r="C219" s="70">
        <v>1</v>
      </c>
      <c r="D219" s="70">
        <v>18</v>
      </c>
      <c r="E219" s="70">
        <v>1990</v>
      </c>
      <c r="F219" s="70" t="s">
        <v>787</v>
      </c>
      <c r="G219" s="70" t="s">
        <v>1879</v>
      </c>
      <c r="H219" s="70" t="s">
        <v>1880</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291</v>
      </c>
      <c r="C220" s="70">
        <v>2</v>
      </c>
      <c r="D220" s="70">
        <v>18</v>
      </c>
      <c r="E220" s="70">
        <v>2005</v>
      </c>
      <c r="F220" s="70" t="s">
        <v>789</v>
      </c>
      <c r="G220" s="70" t="s">
        <v>1879</v>
      </c>
      <c r="H220" s="70" t="s">
        <v>1880</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292</v>
      </c>
      <c r="C221" s="70">
        <v>3</v>
      </c>
      <c r="D221" s="70">
        <v>18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293</v>
      </c>
      <c r="C222" s="70">
        <v>4</v>
      </c>
      <c r="D222" s="70">
        <v>18</v>
      </c>
      <c r="E222" s="70">
        <v>2007</v>
      </c>
      <c r="F222" s="70" t="s">
        <v>791</v>
      </c>
      <c r="G222" s="70" t="s">
        <v>1879</v>
      </c>
      <c r="H222" s="70" t="s">
        <v>1880</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294</v>
      </c>
      <c r="C223" s="70">
        <v>5</v>
      </c>
      <c r="D223" s="70">
        <v>18</v>
      </c>
      <c r="E223" s="70">
        <v>2008</v>
      </c>
      <c r="F223" s="70" t="s">
        <v>792</v>
      </c>
      <c r="G223" s="70" t="s">
        <v>1879</v>
      </c>
      <c r="H223" s="70" t="s">
        <v>1880</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295</v>
      </c>
      <c r="C224" s="70">
        <v>6</v>
      </c>
      <c r="D224" s="70">
        <v>18</v>
      </c>
      <c r="E224" s="70">
        <v>2009</v>
      </c>
      <c r="F224" s="70" t="s">
        <v>176</v>
      </c>
      <c r="G224" s="70" t="s">
        <v>1879</v>
      </c>
      <c r="H224" s="70" t="s">
        <v>1880</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1886</v>
      </c>
      <c r="B225" s="70">
        <v>296</v>
      </c>
      <c r="C225" s="70">
        <v>7</v>
      </c>
      <c r="D225" s="70">
        <v>18</v>
      </c>
      <c r="E225" s="70">
        <v>2010</v>
      </c>
      <c r="F225" s="70" t="s">
        <v>177</v>
      </c>
      <c r="G225" s="70" t="s">
        <v>1879</v>
      </c>
      <c r="H225" s="70" t="s">
        <v>1880</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1887</v>
      </c>
      <c r="B226" s="70">
        <v>297</v>
      </c>
      <c r="C226" s="70">
        <v>8</v>
      </c>
      <c r="D226" s="70">
        <v>18</v>
      </c>
      <c r="E226" s="70">
        <v>2011</v>
      </c>
      <c r="F226" s="70" t="s">
        <v>178</v>
      </c>
      <c r="G226" s="70" t="s">
        <v>1879</v>
      </c>
      <c r="H226" s="70" t="s">
        <v>1880</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1888</v>
      </c>
      <c r="B227" s="70">
        <v>298</v>
      </c>
      <c r="C227" s="70">
        <v>9</v>
      </c>
      <c r="D227" s="70">
        <v>18</v>
      </c>
      <c r="E227" s="70">
        <v>2012</v>
      </c>
      <c r="F227" s="70" t="s">
        <v>179</v>
      </c>
      <c r="G227" s="70" t="s">
        <v>1879</v>
      </c>
      <c r="H227" s="70" t="s">
        <v>1880</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1889</v>
      </c>
      <c r="B228" s="70">
        <v>299</v>
      </c>
      <c r="C228" s="70">
        <v>10</v>
      </c>
      <c r="D228" s="70">
        <v>18</v>
      </c>
      <c r="E228" s="70">
        <v>2013</v>
      </c>
      <c r="F228" s="70" t="s">
        <v>180</v>
      </c>
      <c r="G228" s="70" t="s">
        <v>1879</v>
      </c>
      <c r="H228" s="70" t="s">
        <v>1880</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1890</v>
      </c>
      <c r="B229" s="70">
        <v>300</v>
      </c>
      <c r="C229" s="70">
        <v>11</v>
      </c>
      <c r="D229" s="70">
        <v>18</v>
      </c>
      <c r="E229" s="70">
        <v>2014</v>
      </c>
      <c r="F229" s="70" t="s">
        <v>181</v>
      </c>
      <c r="G229" s="70" t="s">
        <v>1879</v>
      </c>
      <c r="H229" s="70" t="s">
        <v>1880</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1891</v>
      </c>
      <c r="B230" s="70">
        <v>301</v>
      </c>
      <c r="C230" s="70">
        <v>12</v>
      </c>
      <c r="D230" s="70">
        <v>18</v>
      </c>
      <c r="E230" s="70">
        <v>2015</v>
      </c>
      <c r="F230" s="70" t="s">
        <v>182</v>
      </c>
      <c r="G230" s="70" t="s">
        <v>1879</v>
      </c>
      <c r="H230" s="70" t="s">
        <v>1880</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1892</v>
      </c>
      <c r="B231" s="70">
        <v>302</v>
      </c>
      <c r="C231" s="70">
        <v>13</v>
      </c>
      <c r="D231" s="70">
        <v>18</v>
      </c>
      <c r="E231" s="70">
        <v>2016</v>
      </c>
      <c r="F231" s="70" t="s">
        <v>155</v>
      </c>
      <c r="G231" s="70" t="s">
        <v>1879</v>
      </c>
      <c r="H231" s="70" t="s">
        <v>1880</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1893</v>
      </c>
      <c r="B232" s="70">
        <v>303</v>
      </c>
      <c r="C232" s="70">
        <v>14</v>
      </c>
      <c r="D232" s="70">
        <v>18</v>
      </c>
      <c r="E232" s="70">
        <v>2017</v>
      </c>
      <c r="F232" s="70" t="s">
        <v>156</v>
      </c>
      <c r="G232" s="70" t="s">
        <v>1879</v>
      </c>
      <c r="H232" s="70" t="s">
        <v>1880</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1894</v>
      </c>
      <c r="B233" s="70">
        <v>304</v>
      </c>
      <c r="C233" s="70">
        <v>15</v>
      </c>
      <c r="D233" s="70">
        <v>18</v>
      </c>
      <c r="E233" s="70">
        <v>2018</v>
      </c>
      <c r="F233" s="70" t="s">
        <v>183</v>
      </c>
      <c r="G233" s="70" t="s">
        <v>1879</v>
      </c>
      <c r="H233" s="70" t="s">
        <v>1880</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1895</v>
      </c>
      <c r="B234" s="70">
        <v>305</v>
      </c>
      <c r="C234" s="70">
        <v>16</v>
      </c>
      <c r="D234" s="70">
        <v>18</v>
      </c>
      <c r="E234" s="70">
        <v>2019</v>
      </c>
      <c r="F234" s="70" t="s">
        <v>158</v>
      </c>
      <c r="G234" s="70" t="s">
        <v>1879</v>
      </c>
      <c r="H234" s="70" t="s">
        <v>1880</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1896</v>
      </c>
      <c r="B235" s="70">
        <v>306</v>
      </c>
      <c r="C235" s="70">
        <v>17</v>
      </c>
      <c r="D235" s="70">
        <v>18</v>
      </c>
      <c r="E235" s="70">
        <v>2020</v>
      </c>
      <c r="F235" s="70" t="s">
        <v>159</v>
      </c>
      <c r="G235" s="1064" t="s">
        <v>1879</v>
      </c>
      <c r="H235" s="70" t="s">
        <v>1880</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1897</v>
      </c>
      <c r="B236" s="70">
        <v>306</v>
      </c>
      <c r="C236" s="70">
        <v>18</v>
      </c>
      <c r="D236" s="70">
        <v>18</v>
      </c>
      <c r="E236" s="70">
        <v>2021</v>
      </c>
      <c r="F236" s="70" t="s">
        <v>160</v>
      </c>
      <c r="G236" s="1064" t="s">
        <v>1879</v>
      </c>
      <c r="H236" s="70" t="s">
        <v>1880</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1898</v>
      </c>
      <c r="B237" s="70">
        <v>306</v>
      </c>
      <c r="C237" s="70">
        <v>19</v>
      </c>
      <c r="D237" s="70">
        <v>18</v>
      </c>
      <c r="E237" s="70">
        <v>2022</v>
      </c>
      <c r="F237" s="70" t="s">
        <v>161</v>
      </c>
      <c r="G237" s="70" t="s">
        <v>1879</v>
      </c>
      <c r="H237" s="70" t="s">
        <v>1880</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306</v>
      </c>
      <c r="C238" s="70">
        <v>20</v>
      </c>
      <c r="D238" s="70">
        <v>18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306</v>
      </c>
      <c r="C239" s="70">
        <v>21</v>
      </c>
      <c r="D239" s="70">
        <v>18</v>
      </c>
      <c r="E239" s="70">
        <v>2024</v>
      </c>
      <c r="F239" s="70" t="s">
        <v>1558</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137</v>
      </c>
      <c r="C240" s="70">
        <v>1</v>
      </c>
      <c r="D240" s="70">
        <v>9</v>
      </c>
      <c r="E240" s="70">
        <v>1990</v>
      </c>
      <c r="F240" s="70" t="s">
        <v>787</v>
      </c>
      <c r="G240" s="70" t="s">
        <v>1902</v>
      </c>
      <c r="H240" s="70" t="s">
        <v>1903</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138</v>
      </c>
      <c r="C241" s="70">
        <v>2</v>
      </c>
      <c r="D241" s="70">
        <v>9</v>
      </c>
      <c r="E241" s="70">
        <v>2005</v>
      </c>
      <c r="F241" s="70" t="s">
        <v>789</v>
      </c>
      <c r="G241" s="70" t="s">
        <v>1902</v>
      </c>
      <c r="H241" s="70" t="s">
        <v>1903</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139</v>
      </c>
      <c r="C242" s="70">
        <v>3</v>
      </c>
      <c r="D242" s="70">
        <v>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140</v>
      </c>
      <c r="C243" s="70">
        <v>4</v>
      </c>
      <c r="D243" s="70">
        <v>9</v>
      </c>
      <c r="E243" s="70">
        <v>2007</v>
      </c>
      <c r="F243" s="70" t="s">
        <v>791</v>
      </c>
      <c r="G243" s="70" t="s">
        <v>1902</v>
      </c>
      <c r="H243" s="70" t="s">
        <v>1903</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141</v>
      </c>
      <c r="C244" s="70">
        <v>5</v>
      </c>
      <c r="D244" s="70">
        <v>9</v>
      </c>
      <c r="E244" s="70">
        <v>2008</v>
      </c>
      <c r="F244" s="70" t="s">
        <v>792</v>
      </c>
      <c r="G244" s="70" t="s">
        <v>1902</v>
      </c>
      <c r="H244" s="70" t="s">
        <v>1903</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142</v>
      </c>
      <c r="C245" s="70">
        <v>6</v>
      </c>
      <c r="D245" s="70">
        <v>9</v>
      </c>
      <c r="E245" s="70">
        <v>2009</v>
      </c>
      <c r="F245" s="70" t="s">
        <v>176</v>
      </c>
      <c r="G245" s="70" t="s">
        <v>1902</v>
      </c>
      <c r="H245" s="70" t="s">
        <v>1903</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1909</v>
      </c>
      <c r="B246" s="70">
        <v>143</v>
      </c>
      <c r="C246" s="70">
        <v>7</v>
      </c>
      <c r="D246" s="70">
        <v>9</v>
      </c>
      <c r="E246" s="70">
        <v>2010</v>
      </c>
      <c r="F246" s="70" t="s">
        <v>177</v>
      </c>
      <c r="G246" s="70" t="s">
        <v>1902</v>
      </c>
      <c r="H246" s="70" t="s">
        <v>1903</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1910</v>
      </c>
      <c r="B247" s="70">
        <v>144</v>
      </c>
      <c r="C247" s="70">
        <v>8</v>
      </c>
      <c r="D247" s="70">
        <v>9</v>
      </c>
      <c r="E247" s="70">
        <v>2011</v>
      </c>
      <c r="F247" s="70" t="s">
        <v>178</v>
      </c>
      <c r="G247" s="70" t="s">
        <v>1902</v>
      </c>
      <c r="H247" s="70" t="s">
        <v>1903</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1911</v>
      </c>
      <c r="B248" s="70">
        <v>145</v>
      </c>
      <c r="C248" s="70">
        <v>9</v>
      </c>
      <c r="D248" s="70">
        <v>9</v>
      </c>
      <c r="E248" s="70">
        <v>2012</v>
      </c>
      <c r="F248" s="70" t="s">
        <v>179</v>
      </c>
      <c r="G248" s="70" t="s">
        <v>1902</v>
      </c>
      <c r="H248" s="70" t="s">
        <v>1903</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1912</v>
      </c>
      <c r="B249" s="70">
        <v>146</v>
      </c>
      <c r="C249" s="70">
        <v>10</v>
      </c>
      <c r="D249" s="70">
        <v>9</v>
      </c>
      <c r="E249" s="70">
        <v>2013</v>
      </c>
      <c r="F249" s="70" t="s">
        <v>180</v>
      </c>
      <c r="G249" s="70" t="s">
        <v>1902</v>
      </c>
      <c r="H249" s="70" t="s">
        <v>1903</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1913</v>
      </c>
      <c r="B250" s="70">
        <v>147</v>
      </c>
      <c r="C250" s="70">
        <v>11</v>
      </c>
      <c r="D250" s="70">
        <v>9</v>
      </c>
      <c r="E250" s="70">
        <v>2014</v>
      </c>
      <c r="F250" s="70" t="s">
        <v>181</v>
      </c>
      <c r="G250" s="70" t="s">
        <v>1902</v>
      </c>
      <c r="H250" s="70" t="s">
        <v>1903</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1914</v>
      </c>
      <c r="B251" s="70">
        <v>148</v>
      </c>
      <c r="C251" s="70">
        <v>12</v>
      </c>
      <c r="D251" s="70">
        <v>9</v>
      </c>
      <c r="E251" s="70">
        <v>2015</v>
      </c>
      <c r="F251" s="70" t="s">
        <v>182</v>
      </c>
      <c r="G251" s="70" t="s">
        <v>1902</v>
      </c>
      <c r="H251" s="70" t="s">
        <v>1903</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1915</v>
      </c>
      <c r="B252" s="70">
        <v>149</v>
      </c>
      <c r="C252" s="70">
        <v>13</v>
      </c>
      <c r="D252" s="70">
        <v>9</v>
      </c>
      <c r="E252" s="70">
        <v>2016</v>
      </c>
      <c r="F252" s="70" t="s">
        <v>155</v>
      </c>
      <c r="G252" s="70" t="s">
        <v>1902</v>
      </c>
      <c r="H252" s="70" t="s">
        <v>1903</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1916</v>
      </c>
      <c r="B253" s="70">
        <v>150</v>
      </c>
      <c r="C253" s="70">
        <v>14</v>
      </c>
      <c r="D253" s="70">
        <v>9</v>
      </c>
      <c r="E253" s="70">
        <v>2017</v>
      </c>
      <c r="F253" s="70" t="s">
        <v>156</v>
      </c>
      <c r="G253" s="70" t="s">
        <v>1902</v>
      </c>
      <c r="H253" s="70" t="s">
        <v>1903</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1917</v>
      </c>
      <c r="B254" s="70">
        <v>151</v>
      </c>
      <c r="C254" s="70">
        <v>15</v>
      </c>
      <c r="D254" s="70">
        <v>9</v>
      </c>
      <c r="E254" s="70">
        <v>2018</v>
      </c>
      <c r="F254" s="70" t="s">
        <v>183</v>
      </c>
      <c r="G254" s="1064" t="s">
        <v>1902</v>
      </c>
      <c r="H254" s="70" t="s">
        <v>1903</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1918</v>
      </c>
      <c r="B255" s="70">
        <v>152</v>
      </c>
      <c r="C255" s="70">
        <v>16</v>
      </c>
      <c r="D255" s="70">
        <v>9</v>
      </c>
      <c r="E255" s="70">
        <v>2019</v>
      </c>
      <c r="F255" s="70" t="s">
        <v>158</v>
      </c>
      <c r="G255" s="1064" t="s">
        <v>1902</v>
      </c>
      <c r="H255" s="70" t="s">
        <v>1903</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1919</v>
      </c>
      <c r="B256" s="70">
        <v>153</v>
      </c>
      <c r="C256" s="70">
        <v>17</v>
      </c>
      <c r="D256" s="70">
        <v>9</v>
      </c>
      <c r="E256" s="70">
        <v>2020</v>
      </c>
      <c r="F256" s="70" t="s">
        <v>159</v>
      </c>
      <c r="G256" s="70" t="s">
        <v>1902</v>
      </c>
      <c r="H256" s="70" t="s">
        <v>1903</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1920</v>
      </c>
      <c r="B257" s="70">
        <v>153</v>
      </c>
      <c r="C257" s="70">
        <v>18</v>
      </c>
      <c r="D257" s="70">
        <v>9</v>
      </c>
      <c r="E257" s="70">
        <v>2021</v>
      </c>
      <c r="F257" s="70" t="s">
        <v>160</v>
      </c>
      <c r="G257" s="70" t="s">
        <v>1902</v>
      </c>
      <c r="H257" s="70" t="s">
        <v>1903</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1921</v>
      </c>
      <c r="B258" s="70">
        <v>153</v>
      </c>
      <c r="C258" s="70">
        <v>19</v>
      </c>
      <c r="D258" s="70">
        <v>9</v>
      </c>
      <c r="E258" s="70">
        <v>2022</v>
      </c>
      <c r="F258" s="70" t="s">
        <v>161</v>
      </c>
      <c r="G258" s="70" t="s">
        <v>1902</v>
      </c>
      <c r="H258" s="70" t="s">
        <v>1903</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153</v>
      </c>
      <c r="C259" s="70">
        <v>20</v>
      </c>
      <c r="D259" s="70">
        <v>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153</v>
      </c>
      <c r="C260" s="70">
        <v>21</v>
      </c>
      <c r="D260" s="70">
        <v>9</v>
      </c>
      <c r="E260" s="70">
        <v>2024</v>
      </c>
      <c r="F260" s="70" t="s">
        <v>1558</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188</v>
      </c>
      <c r="C261" s="70">
        <v>1</v>
      </c>
      <c r="D261" s="70">
        <v>12</v>
      </c>
      <c r="E261" s="70">
        <v>1990</v>
      </c>
      <c r="F261" s="70" t="s">
        <v>787</v>
      </c>
      <c r="G261" s="70" t="s">
        <v>1925</v>
      </c>
      <c r="H261" s="70" t="s">
        <v>1926</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189</v>
      </c>
      <c r="C262" s="70">
        <v>2</v>
      </c>
      <c r="D262" s="70">
        <v>12</v>
      </c>
      <c r="E262" s="70">
        <v>2005</v>
      </c>
      <c r="F262" s="70" t="s">
        <v>789</v>
      </c>
      <c r="G262" s="70" t="s">
        <v>1925</v>
      </c>
      <c r="H262" s="70" t="s">
        <v>1926</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190</v>
      </c>
      <c r="C263" s="70">
        <v>3</v>
      </c>
      <c r="D263" s="70">
        <v>12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191</v>
      </c>
      <c r="C264" s="70">
        <v>4</v>
      </c>
      <c r="D264" s="70">
        <v>12</v>
      </c>
      <c r="E264" s="70">
        <v>2007</v>
      </c>
      <c r="F264" s="70" t="s">
        <v>791</v>
      </c>
      <c r="G264" s="70" t="s">
        <v>1925</v>
      </c>
      <c r="H264" s="70" t="s">
        <v>1926</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192</v>
      </c>
      <c r="C265" s="70">
        <v>5</v>
      </c>
      <c r="D265" s="70">
        <v>12</v>
      </c>
      <c r="E265" s="70">
        <v>2008</v>
      </c>
      <c r="F265" s="70" t="s">
        <v>792</v>
      </c>
      <c r="G265" s="70" t="s">
        <v>1925</v>
      </c>
      <c r="H265" s="70" t="s">
        <v>1926</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193</v>
      </c>
      <c r="C266" s="70">
        <v>6</v>
      </c>
      <c r="D266" s="70">
        <v>12</v>
      </c>
      <c r="E266" s="70">
        <v>2009</v>
      </c>
      <c r="F266" s="70" t="s">
        <v>176</v>
      </c>
      <c r="G266" s="70" t="s">
        <v>1925</v>
      </c>
      <c r="H266" s="70" t="s">
        <v>1926</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1932</v>
      </c>
      <c r="B267" s="70">
        <v>194</v>
      </c>
      <c r="C267" s="70">
        <v>7</v>
      </c>
      <c r="D267" s="70">
        <v>12</v>
      </c>
      <c r="E267" s="70">
        <v>2010</v>
      </c>
      <c r="F267" s="70" t="s">
        <v>177</v>
      </c>
      <c r="G267" s="70" t="s">
        <v>1925</v>
      </c>
      <c r="H267" s="70" t="s">
        <v>1926</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1933</v>
      </c>
      <c r="B268" s="70">
        <v>195</v>
      </c>
      <c r="C268" s="70">
        <v>8</v>
      </c>
      <c r="D268" s="70">
        <v>12</v>
      </c>
      <c r="E268" s="70">
        <v>2011</v>
      </c>
      <c r="F268" s="70" t="s">
        <v>178</v>
      </c>
      <c r="G268" s="70" t="s">
        <v>1925</v>
      </c>
      <c r="H268" s="70" t="s">
        <v>1926</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1934</v>
      </c>
      <c r="B269" s="70">
        <v>196</v>
      </c>
      <c r="C269" s="70">
        <v>9</v>
      </c>
      <c r="D269" s="70">
        <v>12</v>
      </c>
      <c r="E269" s="70">
        <v>2012</v>
      </c>
      <c r="F269" s="70" t="s">
        <v>179</v>
      </c>
      <c r="G269" s="70" t="s">
        <v>1925</v>
      </c>
      <c r="H269" s="70" t="s">
        <v>1926</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1935</v>
      </c>
      <c r="B270" s="70">
        <v>197</v>
      </c>
      <c r="C270" s="70">
        <v>10</v>
      </c>
      <c r="D270" s="70">
        <v>12</v>
      </c>
      <c r="E270" s="70">
        <v>2013</v>
      </c>
      <c r="F270" s="70" t="s">
        <v>180</v>
      </c>
      <c r="G270" s="70" t="s">
        <v>1925</v>
      </c>
      <c r="H270" s="70" t="s">
        <v>1926</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1936</v>
      </c>
      <c r="B271" s="70">
        <v>198</v>
      </c>
      <c r="C271" s="70">
        <v>11</v>
      </c>
      <c r="D271" s="70">
        <v>12</v>
      </c>
      <c r="E271" s="70">
        <v>2014</v>
      </c>
      <c r="F271" s="70" t="s">
        <v>181</v>
      </c>
      <c r="G271" s="70" t="s">
        <v>1925</v>
      </c>
      <c r="H271" s="70" t="s">
        <v>1926</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1937</v>
      </c>
      <c r="B272" s="70">
        <v>199</v>
      </c>
      <c r="C272" s="70">
        <v>12</v>
      </c>
      <c r="D272" s="70">
        <v>12</v>
      </c>
      <c r="E272" s="70">
        <v>2015</v>
      </c>
      <c r="F272" s="70" t="s">
        <v>182</v>
      </c>
      <c r="G272" s="70" t="s">
        <v>1925</v>
      </c>
      <c r="H272" s="70" t="s">
        <v>1926</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1938</v>
      </c>
      <c r="B273" s="70">
        <v>200</v>
      </c>
      <c r="C273" s="70">
        <v>13</v>
      </c>
      <c r="D273" s="70">
        <v>12</v>
      </c>
      <c r="E273" s="70">
        <v>2016</v>
      </c>
      <c r="F273" s="70" t="s">
        <v>155</v>
      </c>
      <c r="G273" s="1064" t="s">
        <v>1925</v>
      </c>
      <c r="H273" s="70" t="s">
        <v>1926</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1939</v>
      </c>
      <c r="B274" s="70">
        <v>201</v>
      </c>
      <c r="C274" s="70">
        <v>14</v>
      </c>
      <c r="D274" s="70">
        <v>12</v>
      </c>
      <c r="E274" s="70">
        <v>2017</v>
      </c>
      <c r="F274" s="70" t="s">
        <v>156</v>
      </c>
      <c r="G274" s="1064" t="s">
        <v>1925</v>
      </c>
      <c r="H274" s="70" t="s">
        <v>1926</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1940</v>
      </c>
      <c r="B275" s="70">
        <v>202</v>
      </c>
      <c r="C275" s="70">
        <v>15</v>
      </c>
      <c r="D275" s="70">
        <v>12</v>
      </c>
      <c r="E275" s="70">
        <v>2018</v>
      </c>
      <c r="F275" s="70" t="s">
        <v>183</v>
      </c>
      <c r="G275" s="70" t="s">
        <v>1925</v>
      </c>
      <c r="H275" s="70" t="s">
        <v>1926</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1941</v>
      </c>
      <c r="B276" s="70">
        <v>203</v>
      </c>
      <c r="C276" s="70">
        <v>16</v>
      </c>
      <c r="D276" s="70">
        <v>12</v>
      </c>
      <c r="E276" s="70">
        <v>2019</v>
      </c>
      <c r="F276" s="70" t="s">
        <v>158</v>
      </c>
      <c r="G276" s="70" t="s">
        <v>1925</v>
      </c>
      <c r="H276" s="70" t="s">
        <v>1926</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1942</v>
      </c>
      <c r="B277" s="70">
        <v>204</v>
      </c>
      <c r="C277" s="70">
        <v>17</v>
      </c>
      <c r="D277" s="70">
        <v>12</v>
      </c>
      <c r="E277" s="70">
        <v>2020</v>
      </c>
      <c r="F277" s="70" t="s">
        <v>159</v>
      </c>
      <c r="G277" s="70" t="s">
        <v>1925</v>
      </c>
      <c r="H277" s="70" t="s">
        <v>1926</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1943</v>
      </c>
      <c r="B278" s="70">
        <v>204</v>
      </c>
      <c r="C278" s="70">
        <v>18</v>
      </c>
      <c r="D278" s="70">
        <v>12</v>
      </c>
      <c r="E278" s="70">
        <v>2021</v>
      </c>
      <c r="F278" s="70" t="s">
        <v>160</v>
      </c>
      <c r="G278" s="70" t="s">
        <v>1925</v>
      </c>
      <c r="H278" s="70" t="s">
        <v>1926</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1944</v>
      </c>
      <c r="B279" s="70">
        <v>204</v>
      </c>
      <c r="C279" s="70">
        <v>19</v>
      </c>
      <c r="D279" s="70">
        <v>12</v>
      </c>
      <c r="E279" s="70">
        <v>2022</v>
      </c>
      <c r="F279" s="70" t="s">
        <v>161</v>
      </c>
      <c r="G279" s="70" t="s">
        <v>1925</v>
      </c>
      <c r="H279" s="70" t="s">
        <v>1926</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204</v>
      </c>
      <c r="C280" s="70">
        <v>20</v>
      </c>
      <c r="D280" s="70">
        <v>12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204</v>
      </c>
      <c r="C281" s="70">
        <v>21</v>
      </c>
      <c r="D281" s="70">
        <v>12</v>
      </c>
      <c r="E281" s="70">
        <v>2024</v>
      </c>
      <c r="F281" s="70" t="s">
        <v>1558</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103</v>
      </c>
      <c r="C282" s="70">
        <v>1</v>
      </c>
      <c r="D282" s="70">
        <v>7</v>
      </c>
      <c r="E282" s="70">
        <v>1990</v>
      </c>
      <c r="F282" s="70" t="s">
        <v>787</v>
      </c>
      <c r="G282" s="70" t="s">
        <v>1948</v>
      </c>
      <c r="H282" s="70" t="s">
        <v>1949</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104</v>
      </c>
      <c r="C283" s="70">
        <v>2</v>
      </c>
      <c r="D283" s="70">
        <v>7</v>
      </c>
      <c r="E283" s="70">
        <v>2005</v>
      </c>
      <c r="F283" s="70" t="s">
        <v>789</v>
      </c>
      <c r="G283" s="70" t="s">
        <v>1948</v>
      </c>
      <c r="H283" s="70" t="s">
        <v>1949</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105</v>
      </c>
      <c r="C284" s="70">
        <v>3</v>
      </c>
      <c r="D284" s="70">
        <v>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106</v>
      </c>
      <c r="C285" s="70">
        <v>4</v>
      </c>
      <c r="D285" s="70">
        <v>7</v>
      </c>
      <c r="E285" s="70">
        <v>2007</v>
      </c>
      <c r="F285" s="70" t="s">
        <v>791</v>
      </c>
      <c r="G285" s="70" t="s">
        <v>1948</v>
      </c>
      <c r="H285" s="70" t="s">
        <v>1949</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107</v>
      </c>
      <c r="C286" s="70">
        <v>5</v>
      </c>
      <c r="D286" s="70">
        <v>7</v>
      </c>
      <c r="E286" s="70">
        <v>2008</v>
      </c>
      <c r="F286" s="70" t="s">
        <v>792</v>
      </c>
      <c r="G286" s="70" t="s">
        <v>1948</v>
      </c>
      <c r="H286" s="70" t="s">
        <v>1949</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108</v>
      </c>
      <c r="C287" s="70">
        <v>6</v>
      </c>
      <c r="D287" s="70">
        <v>7</v>
      </c>
      <c r="E287" s="70">
        <v>2009</v>
      </c>
      <c r="F287" s="70" t="s">
        <v>176</v>
      </c>
      <c r="G287" s="70" t="s">
        <v>1948</v>
      </c>
      <c r="H287" s="70" t="s">
        <v>1949</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1955</v>
      </c>
      <c r="B288" s="70">
        <v>109</v>
      </c>
      <c r="C288" s="70">
        <v>7</v>
      </c>
      <c r="D288" s="70">
        <v>7</v>
      </c>
      <c r="E288" s="70">
        <v>2010</v>
      </c>
      <c r="F288" s="70" t="s">
        <v>177</v>
      </c>
      <c r="G288" s="70" t="s">
        <v>1948</v>
      </c>
      <c r="H288" s="70" t="s">
        <v>1949</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1956</v>
      </c>
      <c r="B289" s="70">
        <v>110</v>
      </c>
      <c r="C289" s="70">
        <v>8</v>
      </c>
      <c r="D289" s="70">
        <v>7</v>
      </c>
      <c r="E289" s="70">
        <v>2011</v>
      </c>
      <c r="F289" s="70" t="s">
        <v>178</v>
      </c>
      <c r="G289" s="70" t="s">
        <v>1948</v>
      </c>
      <c r="H289" s="70" t="s">
        <v>1949</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1957</v>
      </c>
      <c r="B290" s="70">
        <v>111</v>
      </c>
      <c r="C290" s="70">
        <v>9</v>
      </c>
      <c r="D290" s="70">
        <v>7</v>
      </c>
      <c r="E290" s="70">
        <v>2012</v>
      </c>
      <c r="F290" s="70" t="s">
        <v>179</v>
      </c>
      <c r="G290" s="70" t="s">
        <v>1948</v>
      </c>
      <c r="H290" s="70" t="s">
        <v>1949</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1958</v>
      </c>
      <c r="B291" s="70">
        <v>112</v>
      </c>
      <c r="C291" s="70">
        <v>10</v>
      </c>
      <c r="D291" s="70">
        <v>7</v>
      </c>
      <c r="E291" s="70">
        <v>2013</v>
      </c>
      <c r="F291" s="70" t="s">
        <v>180</v>
      </c>
      <c r="G291" s="70" t="s">
        <v>1948</v>
      </c>
      <c r="H291" s="70" t="s">
        <v>1949</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1959</v>
      </c>
      <c r="B292" s="70">
        <v>113</v>
      </c>
      <c r="C292" s="70">
        <v>11</v>
      </c>
      <c r="D292" s="70">
        <v>7</v>
      </c>
      <c r="E292" s="70">
        <v>2014</v>
      </c>
      <c r="F292" s="70" t="s">
        <v>181</v>
      </c>
      <c r="G292" s="1064" t="s">
        <v>1948</v>
      </c>
      <c r="H292" s="70" t="s">
        <v>1949</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1960</v>
      </c>
      <c r="B293" s="70">
        <v>114</v>
      </c>
      <c r="C293" s="70">
        <v>12</v>
      </c>
      <c r="D293" s="70">
        <v>7</v>
      </c>
      <c r="E293" s="70">
        <v>2015</v>
      </c>
      <c r="F293" s="70" t="s">
        <v>182</v>
      </c>
      <c r="G293" s="1064" t="s">
        <v>1948</v>
      </c>
      <c r="H293" s="70" t="s">
        <v>1949</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1961</v>
      </c>
      <c r="B294" s="70">
        <v>115</v>
      </c>
      <c r="C294" s="70">
        <v>13</v>
      </c>
      <c r="D294" s="70">
        <v>7</v>
      </c>
      <c r="E294" s="70">
        <v>2016</v>
      </c>
      <c r="F294" s="70" t="s">
        <v>155</v>
      </c>
      <c r="G294" s="70" t="s">
        <v>1948</v>
      </c>
      <c r="H294" s="70" t="s">
        <v>1949</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1962</v>
      </c>
      <c r="B295" s="70">
        <v>116</v>
      </c>
      <c r="C295" s="70">
        <v>14</v>
      </c>
      <c r="D295" s="70">
        <v>7</v>
      </c>
      <c r="E295" s="70">
        <v>2017</v>
      </c>
      <c r="F295" s="70" t="s">
        <v>156</v>
      </c>
      <c r="G295" s="70" t="s">
        <v>1948</v>
      </c>
      <c r="H295" s="70" t="s">
        <v>1949</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1963</v>
      </c>
      <c r="B296" s="70">
        <v>117</v>
      </c>
      <c r="C296" s="70">
        <v>15</v>
      </c>
      <c r="D296" s="70">
        <v>7</v>
      </c>
      <c r="E296" s="70">
        <v>2018</v>
      </c>
      <c r="F296" s="70" t="s">
        <v>183</v>
      </c>
      <c r="G296" s="70" t="s">
        <v>1948</v>
      </c>
      <c r="H296" s="70" t="s">
        <v>1949</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1964</v>
      </c>
      <c r="B297" s="70">
        <v>118</v>
      </c>
      <c r="C297" s="70">
        <v>16</v>
      </c>
      <c r="D297" s="70">
        <v>7</v>
      </c>
      <c r="E297" s="70">
        <v>2019</v>
      </c>
      <c r="F297" s="70" t="s">
        <v>158</v>
      </c>
      <c r="G297" s="70" t="s">
        <v>1948</v>
      </c>
      <c r="H297" s="70" t="s">
        <v>1949</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1965</v>
      </c>
      <c r="B298" s="70">
        <v>119</v>
      </c>
      <c r="C298" s="70">
        <v>17</v>
      </c>
      <c r="D298" s="70">
        <v>7</v>
      </c>
      <c r="E298" s="70">
        <v>2020</v>
      </c>
      <c r="F298" s="70" t="s">
        <v>159</v>
      </c>
      <c r="G298" s="70" t="s">
        <v>1948</v>
      </c>
      <c r="H298" s="70" t="s">
        <v>1949</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1966</v>
      </c>
      <c r="B299" s="70">
        <v>119</v>
      </c>
      <c r="C299" s="70">
        <v>18</v>
      </c>
      <c r="D299" s="70">
        <v>7</v>
      </c>
      <c r="E299" s="70">
        <v>2021</v>
      </c>
      <c r="F299" s="70" t="s">
        <v>160</v>
      </c>
      <c r="G299" s="70" t="s">
        <v>1948</v>
      </c>
      <c r="H299" s="70" t="s">
        <v>1949</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1967</v>
      </c>
      <c r="B300" s="70">
        <v>119</v>
      </c>
      <c r="C300" s="70">
        <v>19</v>
      </c>
      <c r="D300" s="70">
        <v>7</v>
      </c>
      <c r="E300" s="70">
        <v>2022</v>
      </c>
      <c r="F300" s="70" t="s">
        <v>161</v>
      </c>
      <c r="G300" s="70" t="s">
        <v>1948</v>
      </c>
      <c r="H300" s="70" t="s">
        <v>1949</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119</v>
      </c>
      <c r="C301" s="70">
        <v>20</v>
      </c>
      <c r="D301" s="70">
        <v>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119</v>
      </c>
      <c r="C302" s="70">
        <v>21</v>
      </c>
      <c r="D302" s="70">
        <v>7</v>
      </c>
      <c r="E302" s="70">
        <v>2024</v>
      </c>
      <c r="F302" s="70" t="s">
        <v>1558</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307</v>
      </c>
      <c r="C303" s="70">
        <v>1</v>
      </c>
      <c r="D303" s="70">
        <v>19</v>
      </c>
      <c r="E303" s="70">
        <v>1990</v>
      </c>
      <c r="F303" s="70" t="s">
        <v>787</v>
      </c>
      <c r="G303" s="70" t="s">
        <v>1971</v>
      </c>
      <c r="H303" s="70" t="s">
        <v>1972</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308</v>
      </c>
      <c r="C304" s="70">
        <v>2</v>
      </c>
      <c r="D304" s="70">
        <v>19</v>
      </c>
      <c r="E304" s="70">
        <v>2005</v>
      </c>
      <c r="F304" s="70" t="s">
        <v>789</v>
      </c>
      <c r="G304" s="70" t="s">
        <v>1971</v>
      </c>
      <c r="H304" s="70" t="s">
        <v>1972</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309</v>
      </c>
      <c r="C305" s="70">
        <v>3</v>
      </c>
      <c r="D305" s="70">
        <v>19</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310</v>
      </c>
      <c r="C306" s="70">
        <v>4</v>
      </c>
      <c r="D306" s="70">
        <v>19</v>
      </c>
      <c r="E306" s="70">
        <v>2007</v>
      </c>
      <c r="F306" s="70" t="s">
        <v>791</v>
      </c>
      <c r="G306" s="70" t="s">
        <v>1971</v>
      </c>
      <c r="H306" s="70" t="s">
        <v>1972</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311</v>
      </c>
      <c r="C307" s="70">
        <v>5</v>
      </c>
      <c r="D307" s="70">
        <v>19</v>
      </c>
      <c r="E307" s="70">
        <v>2008</v>
      </c>
      <c r="F307" s="70" t="s">
        <v>792</v>
      </c>
      <c r="G307" s="70" t="s">
        <v>1971</v>
      </c>
      <c r="H307" s="70" t="s">
        <v>1972</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312</v>
      </c>
      <c r="C308" s="70">
        <v>6</v>
      </c>
      <c r="D308" s="70">
        <v>19</v>
      </c>
      <c r="E308" s="70">
        <v>2009</v>
      </c>
      <c r="F308" s="70" t="s">
        <v>176</v>
      </c>
      <c r="G308" s="70" t="s">
        <v>1971</v>
      </c>
      <c r="H308" s="70" t="s">
        <v>1972</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1978</v>
      </c>
      <c r="B309" s="70">
        <v>313</v>
      </c>
      <c r="C309" s="70">
        <v>7</v>
      </c>
      <c r="D309" s="70">
        <v>19</v>
      </c>
      <c r="E309" s="70">
        <v>2010</v>
      </c>
      <c r="F309" s="70" t="s">
        <v>177</v>
      </c>
      <c r="G309" s="70" t="s">
        <v>1971</v>
      </c>
      <c r="H309" s="70" t="s">
        <v>1972</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1979</v>
      </c>
      <c r="B310" s="70">
        <v>314</v>
      </c>
      <c r="C310" s="70">
        <v>8</v>
      </c>
      <c r="D310" s="70">
        <v>19</v>
      </c>
      <c r="E310" s="70">
        <v>2011</v>
      </c>
      <c r="F310" s="70" t="s">
        <v>178</v>
      </c>
      <c r="G310" s="70" t="s">
        <v>1971</v>
      </c>
      <c r="H310" s="70" t="s">
        <v>1972</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1980</v>
      </c>
      <c r="B311" s="70">
        <v>315</v>
      </c>
      <c r="C311" s="70">
        <v>9</v>
      </c>
      <c r="D311" s="70">
        <v>19</v>
      </c>
      <c r="E311" s="70">
        <v>2012</v>
      </c>
      <c r="F311" s="70" t="s">
        <v>179</v>
      </c>
      <c r="G311" s="1064" t="s">
        <v>1971</v>
      </c>
      <c r="H311" s="70" t="s">
        <v>1972</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1981</v>
      </c>
      <c r="B312" s="70">
        <v>316</v>
      </c>
      <c r="C312" s="70">
        <v>10</v>
      </c>
      <c r="D312" s="70">
        <v>19</v>
      </c>
      <c r="E312" s="70">
        <v>2013</v>
      </c>
      <c r="F312" s="70" t="s">
        <v>180</v>
      </c>
      <c r="G312" s="1064" t="s">
        <v>1971</v>
      </c>
      <c r="H312" s="70" t="s">
        <v>1972</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1982</v>
      </c>
      <c r="B313" s="70">
        <v>317</v>
      </c>
      <c r="C313" s="70">
        <v>11</v>
      </c>
      <c r="D313" s="70">
        <v>19</v>
      </c>
      <c r="E313" s="70">
        <v>2014</v>
      </c>
      <c r="F313" s="70" t="s">
        <v>181</v>
      </c>
      <c r="G313" s="70" t="s">
        <v>1971</v>
      </c>
      <c r="H313" s="70" t="s">
        <v>1972</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1983</v>
      </c>
      <c r="B314" s="70">
        <v>318</v>
      </c>
      <c r="C314" s="70">
        <v>12</v>
      </c>
      <c r="D314" s="70">
        <v>19</v>
      </c>
      <c r="E314" s="70">
        <v>2015</v>
      </c>
      <c r="F314" s="70" t="s">
        <v>182</v>
      </c>
      <c r="G314" s="70" t="s">
        <v>1971</v>
      </c>
      <c r="H314" s="70" t="s">
        <v>1972</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1984</v>
      </c>
      <c r="B315" s="70">
        <v>319</v>
      </c>
      <c r="C315" s="70">
        <v>13</v>
      </c>
      <c r="D315" s="70">
        <v>19</v>
      </c>
      <c r="E315" s="70">
        <v>2016</v>
      </c>
      <c r="F315" s="70" t="s">
        <v>155</v>
      </c>
      <c r="G315" s="70" t="s">
        <v>1971</v>
      </c>
      <c r="H315" s="70" t="s">
        <v>1972</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1985</v>
      </c>
      <c r="B316" s="70">
        <v>320</v>
      </c>
      <c r="C316" s="70">
        <v>14</v>
      </c>
      <c r="D316" s="70">
        <v>19</v>
      </c>
      <c r="E316" s="70">
        <v>2017</v>
      </c>
      <c r="F316" s="70" t="s">
        <v>156</v>
      </c>
      <c r="G316" s="70" t="s">
        <v>1971</v>
      </c>
      <c r="H316" s="70" t="s">
        <v>1972</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1986</v>
      </c>
      <c r="B317" s="70">
        <v>321</v>
      </c>
      <c r="C317" s="70">
        <v>15</v>
      </c>
      <c r="D317" s="70">
        <v>19</v>
      </c>
      <c r="E317" s="70">
        <v>2018</v>
      </c>
      <c r="F317" s="70" t="s">
        <v>183</v>
      </c>
      <c r="G317" s="70" t="s">
        <v>1971</v>
      </c>
      <c r="H317" s="70" t="s">
        <v>1972</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1987</v>
      </c>
      <c r="B318" s="70">
        <v>322</v>
      </c>
      <c r="C318" s="70">
        <v>16</v>
      </c>
      <c r="D318" s="70">
        <v>19</v>
      </c>
      <c r="E318" s="70">
        <v>2019</v>
      </c>
      <c r="F318" s="70" t="s">
        <v>158</v>
      </c>
      <c r="G318" s="70" t="s">
        <v>1971</v>
      </c>
      <c r="H318" s="70" t="s">
        <v>1972</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1988</v>
      </c>
      <c r="B319" s="70">
        <v>323</v>
      </c>
      <c r="C319" s="70">
        <v>17</v>
      </c>
      <c r="D319" s="70">
        <v>19</v>
      </c>
      <c r="E319" s="70">
        <v>2020</v>
      </c>
      <c r="F319" s="70" t="s">
        <v>159</v>
      </c>
      <c r="G319" s="70" t="s">
        <v>1971</v>
      </c>
      <c r="H319" s="70" t="s">
        <v>1972</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1989</v>
      </c>
      <c r="B320" s="70">
        <v>323</v>
      </c>
      <c r="C320" s="70">
        <v>18</v>
      </c>
      <c r="D320" s="70">
        <v>19</v>
      </c>
      <c r="E320" s="70">
        <v>2021</v>
      </c>
      <c r="F320" s="70" t="s">
        <v>160</v>
      </c>
      <c r="G320" s="70" t="s">
        <v>1971</v>
      </c>
      <c r="H320" s="70" t="s">
        <v>1972</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1990</v>
      </c>
      <c r="B321" s="70">
        <v>323</v>
      </c>
      <c r="C321" s="70">
        <v>19</v>
      </c>
      <c r="D321" s="70">
        <v>19</v>
      </c>
      <c r="E321" s="70">
        <v>2022</v>
      </c>
      <c r="F321" s="70" t="s">
        <v>161</v>
      </c>
      <c r="G321" s="70" t="s">
        <v>1971</v>
      </c>
      <c r="H321" s="70" t="s">
        <v>1972</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323</v>
      </c>
      <c r="C322" s="70">
        <v>20</v>
      </c>
      <c r="D322" s="70">
        <v>19</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323</v>
      </c>
      <c r="C323" s="70">
        <v>21</v>
      </c>
      <c r="D323" s="70">
        <v>19</v>
      </c>
      <c r="E323" s="70">
        <v>2024</v>
      </c>
      <c r="F323" s="70" t="s">
        <v>1558</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1641</v>
      </c>
      <c r="H324" s="70" t="s">
        <v>1642</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240</v>
      </c>
      <c r="C325" s="70">
        <v>2</v>
      </c>
      <c r="D325" s="70">
        <v>15</v>
      </c>
      <c r="E325" s="70">
        <v>2005</v>
      </c>
      <c r="F325" s="70" t="s">
        <v>789</v>
      </c>
      <c r="G325" s="70" t="s">
        <v>1641</v>
      </c>
      <c r="H325" s="70" t="s">
        <v>1642</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241</v>
      </c>
      <c r="C326" s="70">
        <v>3</v>
      </c>
      <c r="D326" s="70">
        <v>15</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242</v>
      </c>
      <c r="C327" s="70">
        <v>4</v>
      </c>
      <c r="D327" s="70">
        <v>15</v>
      </c>
      <c r="E327" s="70">
        <v>2007</v>
      </c>
      <c r="F327" s="70" t="s">
        <v>791</v>
      </c>
      <c r="G327" s="70" t="s">
        <v>1641</v>
      </c>
      <c r="H327" s="70" t="s">
        <v>1642</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243</v>
      </c>
      <c r="C328" s="70">
        <v>5</v>
      </c>
      <c r="D328" s="70">
        <v>15</v>
      </c>
      <c r="E328" s="70">
        <v>2008</v>
      </c>
      <c r="F328" s="70" t="s">
        <v>792</v>
      </c>
      <c r="G328" s="70" t="s">
        <v>1641</v>
      </c>
      <c r="H328" s="70" t="s">
        <v>1642</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244</v>
      </c>
      <c r="C329" s="70">
        <v>6</v>
      </c>
      <c r="D329" s="70">
        <v>15</v>
      </c>
      <c r="E329" s="70">
        <v>2009</v>
      </c>
      <c r="F329" s="70" t="s">
        <v>176</v>
      </c>
      <c r="G329" s="1064" t="s">
        <v>1641</v>
      </c>
      <c r="H329" s="70" t="s">
        <v>1642</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1999</v>
      </c>
      <c r="B330" s="70">
        <v>245</v>
      </c>
      <c r="C330" s="70">
        <v>7</v>
      </c>
      <c r="D330" s="70">
        <v>15</v>
      </c>
      <c r="E330" s="70">
        <v>2010</v>
      </c>
      <c r="F330" s="70" t="s">
        <v>177</v>
      </c>
      <c r="G330" s="1064" t="s">
        <v>1641</v>
      </c>
      <c r="H330" s="70" t="s">
        <v>1642</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2000</v>
      </c>
      <c r="B331" s="70">
        <v>246</v>
      </c>
      <c r="C331" s="70">
        <v>8</v>
      </c>
      <c r="D331" s="70">
        <v>15</v>
      </c>
      <c r="E331" s="70">
        <v>2011</v>
      </c>
      <c r="F331" s="70" t="s">
        <v>178</v>
      </c>
      <c r="G331" s="70" t="s">
        <v>1641</v>
      </c>
      <c r="H331" s="70" t="s">
        <v>1642</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2001</v>
      </c>
      <c r="B332" s="70">
        <v>247</v>
      </c>
      <c r="C332" s="70">
        <v>9</v>
      </c>
      <c r="D332" s="70">
        <v>15</v>
      </c>
      <c r="E332" s="70">
        <v>2012</v>
      </c>
      <c r="F332" s="70" t="s">
        <v>179</v>
      </c>
      <c r="G332" s="70" t="s">
        <v>1641</v>
      </c>
      <c r="H332" s="70" t="s">
        <v>1642</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2002</v>
      </c>
      <c r="B333" s="70">
        <v>248</v>
      </c>
      <c r="C333" s="70">
        <v>10</v>
      </c>
      <c r="D333" s="70">
        <v>15</v>
      </c>
      <c r="E333" s="70">
        <v>2013</v>
      </c>
      <c r="F333" s="70" t="s">
        <v>180</v>
      </c>
      <c r="G333" s="70" t="s">
        <v>1641</v>
      </c>
      <c r="H333" s="70" t="s">
        <v>1642</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2003</v>
      </c>
      <c r="B334" s="70">
        <v>249</v>
      </c>
      <c r="C334" s="70">
        <v>11</v>
      </c>
      <c r="D334" s="70">
        <v>15</v>
      </c>
      <c r="E334" s="70">
        <v>2014</v>
      </c>
      <c r="F334" s="70" t="s">
        <v>181</v>
      </c>
      <c r="G334" s="70" t="s">
        <v>1641</v>
      </c>
      <c r="H334" s="70" t="s">
        <v>1642</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2004</v>
      </c>
      <c r="B335" s="70">
        <v>250</v>
      </c>
      <c r="C335" s="70">
        <v>12</v>
      </c>
      <c r="D335" s="70">
        <v>15</v>
      </c>
      <c r="E335" s="70">
        <v>2015</v>
      </c>
      <c r="F335" s="70" t="s">
        <v>182</v>
      </c>
      <c r="G335" s="70" t="s">
        <v>1641</v>
      </c>
      <c r="H335" s="70" t="s">
        <v>1642</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2005</v>
      </c>
      <c r="B336" s="70">
        <v>251</v>
      </c>
      <c r="C336" s="70">
        <v>13</v>
      </c>
      <c r="D336" s="70">
        <v>15</v>
      </c>
      <c r="E336" s="70">
        <v>2016</v>
      </c>
      <c r="F336" s="70" t="s">
        <v>155</v>
      </c>
      <c r="G336" s="70" t="s">
        <v>1641</v>
      </c>
      <c r="H336" s="70" t="s">
        <v>1642</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2006</v>
      </c>
      <c r="B337" s="70">
        <v>252</v>
      </c>
      <c r="C337" s="70">
        <v>14</v>
      </c>
      <c r="D337" s="70">
        <v>15</v>
      </c>
      <c r="E337" s="70">
        <v>2017</v>
      </c>
      <c r="F337" s="70" t="s">
        <v>156</v>
      </c>
      <c r="G337" s="70" t="s">
        <v>1641</v>
      </c>
      <c r="H337" s="70" t="s">
        <v>1642</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2007</v>
      </c>
      <c r="B338" s="70">
        <v>253</v>
      </c>
      <c r="C338" s="70">
        <v>15</v>
      </c>
      <c r="D338" s="70">
        <v>15</v>
      </c>
      <c r="E338" s="70">
        <v>2018</v>
      </c>
      <c r="F338" s="70" t="s">
        <v>183</v>
      </c>
      <c r="G338" s="70" t="s">
        <v>1641</v>
      </c>
      <c r="H338" s="70" t="s">
        <v>1642</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2008</v>
      </c>
      <c r="B339" s="70">
        <v>254</v>
      </c>
      <c r="C339" s="70">
        <v>16</v>
      </c>
      <c r="D339" s="70">
        <v>15</v>
      </c>
      <c r="E339" s="70">
        <v>2019</v>
      </c>
      <c r="F339" s="70" t="s">
        <v>158</v>
      </c>
      <c r="G339" s="70" t="s">
        <v>1641</v>
      </c>
      <c r="H339" s="70" t="s">
        <v>1642</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2009</v>
      </c>
      <c r="B340" s="70">
        <v>255</v>
      </c>
      <c r="C340" s="70">
        <v>17</v>
      </c>
      <c r="D340" s="70">
        <v>15</v>
      </c>
      <c r="E340" s="70">
        <v>2020</v>
      </c>
      <c r="F340" s="70" t="s">
        <v>159</v>
      </c>
      <c r="G340" s="70" t="s">
        <v>1641</v>
      </c>
      <c r="H340" s="70" t="s">
        <v>1642</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2010</v>
      </c>
      <c r="B341" s="70">
        <v>255</v>
      </c>
      <c r="C341" s="70">
        <v>18</v>
      </c>
      <c r="D341" s="70">
        <v>15</v>
      </c>
      <c r="E341" s="70">
        <v>2021</v>
      </c>
      <c r="F341" s="70" t="s">
        <v>160</v>
      </c>
      <c r="G341" s="70" t="s">
        <v>1641</v>
      </c>
      <c r="H341" s="70" t="s">
        <v>1642</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1643</v>
      </c>
      <c r="B342" s="70">
        <v>255</v>
      </c>
      <c r="C342" s="70">
        <v>19</v>
      </c>
      <c r="D342" s="70">
        <v>15</v>
      </c>
      <c r="E342" s="70">
        <v>2022</v>
      </c>
      <c r="F342" s="70" t="s">
        <v>161</v>
      </c>
      <c r="G342" s="70" t="s">
        <v>1641</v>
      </c>
      <c r="H342" s="70" t="s">
        <v>1642</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255</v>
      </c>
      <c r="C343" s="70">
        <v>20</v>
      </c>
      <c r="D343" s="70">
        <v>15</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255</v>
      </c>
      <c r="C344" s="70">
        <v>21</v>
      </c>
      <c r="D344" s="70">
        <v>15</v>
      </c>
      <c r="E344" s="70">
        <v>2024</v>
      </c>
      <c r="F344" s="70" t="s">
        <v>1558</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273</v>
      </c>
      <c r="C345" s="70">
        <v>1</v>
      </c>
      <c r="D345" s="70">
        <v>17</v>
      </c>
      <c r="E345" s="70">
        <v>1990</v>
      </c>
      <c r="F345" s="70" t="s">
        <v>787</v>
      </c>
      <c r="G345" s="70" t="s">
        <v>2013</v>
      </c>
      <c r="H345" s="70" t="s">
        <v>2014</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274</v>
      </c>
      <c r="C346" s="70">
        <v>2</v>
      </c>
      <c r="D346" s="70">
        <v>17</v>
      </c>
      <c r="E346" s="70">
        <v>2005</v>
      </c>
      <c r="F346" s="70" t="s">
        <v>789</v>
      </c>
      <c r="G346" s="70" t="s">
        <v>2013</v>
      </c>
      <c r="H346" s="70" t="s">
        <v>2014</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275</v>
      </c>
      <c r="C347" s="70">
        <v>3</v>
      </c>
      <c r="D347" s="70">
        <v>17</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276</v>
      </c>
      <c r="C348" s="70">
        <v>4</v>
      </c>
      <c r="D348" s="70">
        <v>17</v>
      </c>
      <c r="E348" s="70">
        <v>2007</v>
      </c>
      <c r="F348" s="70" t="s">
        <v>791</v>
      </c>
      <c r="G348" s="70" t="s">
        <v>2013</v>
      </c>
      <c r="H348" s="70" t="s">
        <v>2014</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277</v>
      </c>
      <c r="C349" s="70">
        <v>5</v>
      </c>
      <c r="D349" s="70">
        <v>17</v>
      </c>
      <c r="E349" s="70">
        <v>2008</v>
      </c>
      <c r="F349" s="70" t="s">
        <v>792</v>
      </c>
      <c r="G349" s="1064" t="s">
        <v>2013</v>
      </c>
      <c r="H349" s="70" t="s">
        <v>2014</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278</v>
      </c>
      <c r="C350" s="70">
        <v>6</v>
      </c>
      <c r="D350" s="70">
        <v>17</v>
      </c>
      <c r="E350" s="70">
        <v>2009</v>
      </c>
      <c r="F350" s="70" t="s">
        <v>176</v>
      </c>
      <c r="G350" s="1064" t="s">
        <v>2013</v>
      </c>
      <c r="H350" s="70" t="s">
        <v>2014</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2020</v>
      </c>
      <c r="B351" s="70">
        <v>279</v>
      </c>
      <c r="C351" s="70">
        <v>7</v>
      </c>
      <c r="D351" s="70">
        <v>17</v>
      </c>
      <c r="E351" s="70">
        <v>2010</v>
      </c>
      <c r="F351" s="70" t="s">
        <v>177</v>
      </c>
      <c r="G351" s="70" t="s">
        <v>2013</v>
      </c>
      <c r="H351" s="70" t="s">
        <v>2014</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2021</v>
      </c>
      <c r="B352" s="70">
        <v>280</v>
      </c>
      <c r="C352" s="70">
        <v>8</v>
      </c>
      <c r="D352" s="70">
        <v>17</v>
      </c>
      <c r="E352" s="70">
        <v>2011</v>
      </c>
      <c r="F352" s="70" t="s">
        <v>178</v>
      </c>
      <c r="G352" s="70" t="s">
        <v>2013</v>
      </c>
      <c r="H352" s="70" t="s">
        <v>2014</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2022</v>
      </c>
      <c r="B353" s="70">
        <v>281</v>
      </c>
      <c r="C353" s="70">
        <v>9</v>
      </c>
      <c r="D353" s="70">
        <v>17</v>
      </c>
      <c r="E353" s="70">
        <v>2012</v>
      </c>
      <c r="F353" s="70" t="s">
        <v>179</v>
      </c>
      <c r="G353" s="70" t="s">
        <v>2013</v>
      </c>
      <c r="H353" s="70" t="s">
        <v>2014</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2023</v>
      </c>
      <c r="B354" s="70">
        <v>282</v>
      </c>
      <c r="C354" s="70">
        <v>10</v>
      </c>
      <c r="D354" s="70">
        <v>17</v>
      </c>
      <c r="E354" s="70">
        <v>2013</v>
      </c>
      <c r="F354" s="70" t="s">
        <v>180</v>
      </c>
      <c r="G354" s="70" t="s">
        <v>2013</v>
      </c>
      <c r="H354" s="70" t="s">
        <v>2014</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2024</v>
      </c>
      <c r="B355" s="70">
        <v>283</v>
      </c>
      <c r="C355" s="70">
        <v>11</v>
      </c>
      <c r="D355" s="70">
        <v>17</v>
      </c>
      <c r="E355" s="70">
        <v>2014</v>
      </c>
      <c r="F355" s="70" t="s">
        <v>181</v>
      </c>
      <c r="G355" s="70" t="s">
        <v>2013</v>
      </c>
      <c r="H355" s="70" t="s">
        <v>2014</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2025</v>
      </c>
      <c r="B356" s="70">
        <v>284</v>
      </c>
      <c r="C356" s="70">
        <v>12</v>
      </c>
      <c r="D356" s="70">
        <v>17</v>
      </c>
      <c r="E356" s="70">
        <v>2015</v>
      </c>
      <c r="F356" s="70" t="s">
        <v>182</v>
      </c>
      <c r="G356" s="70" t="s">
        <v>2013</v>
      </c>
      <c r="H356" s="70" t="s">
        <v>2014</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2026</v>
      </c>
      <c r="B357" s="70">
        <v>285</v>
      </c>
      <c r="C357" s="70">
        <v>13</v>
      </c>
      <c r="D357" s="70">
        <v>17</v>
      </c>
      <c r="E357" s="70">
        <v>2016</v>
      </c>
      <c r="F357" s="70" t="s">
        <v>155</v>
      </c>
      <c r="G357" s="70" t="s">
        <v>2013</v>
      </c>
      <c r="H357" s="70" t="s">
        <v>2014</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2027</v>
      </c>
      <c r="B358" s="70">
        <v>286</v>
      </c>
      <c r="C358" s="70">
        <v>14</v>
      </c>
      <c r="D358" s="70">
        <v>17</v>
      </c>
      <c r="E358" s="70">
        <v>2017</v>
      </c>
      <c r="F358" s="70" t="s">
        <v>156</v>
      </c>
      <c r="G358" s="70" t="s">
        <v>2013</v>
      </c>
      <c r="H358" s="70" t="s">
        <v>2014</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2028</v>
      </c>
      <c r="B359" s="70">
        <v>287</v>
      </c>
      <c r="C359" s="70">
        <v>15</v>
      </c>
      <c r="D359" s="70">
        <v>17</v>
      </c>
      <c r="E359" s="70">
        <v>2018</v>
      </c>
      <c r="F359" s="70" t="s">
        <v>183</v>
      </c>
      <c r="G359" s="70" t="s">
        <v>2013</v>
      </c>
      <c r="H359" s="70" t="s">
        <v>2014</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2029</v>
      </c>
      <c r="B360" s="70">
        <v>288</v>
      </c>
      <c r="C360" s="70">
        <v>16</v>
      </c>
      <c r="D360" s="70">
        <v>17</v>
      </c>
      <c r="E360" s="70">
        <v>2019</v>
      </c>
      <c r="F360" s="70" t="s">
        <v>158</v>
      </c>
      <c r="G360" s="70" t="s">
        <v>2013</v>
      </c>
      <c r="H360" s="70" t="s">
        <v>2014</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2030</v>
      </c>
      <c r="B361" s="70">
        <v>289</v>
      </c>
      <c r="C361" s="70">
        <v>17</v>
      </c>
      <c r="D361" s="70">
        <v>17</v>
      </c>
      <c r="E361" s="70">
        <v>2020</v>
      </c>
      <c r="F361" s="70" t="s">
        <v>159</v>
      </c>
      <c r="G361" s="70" t="s">
        <v>2013</v>
      </c>
      <c r="H361" s="70" t="s">
        <v>2014</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2031</v>
      </c>
      <c r="B362" s="70">
        <v>289</v>
      </c>
      <c r="C362" s="70">
        <v>18</v>
      </c>
      <c r="D362" s="70">
        <v>17</v>
      </c>
      <c r="E362" s="70">
        <v>2021</v>
      </c>
      <c r="F362" s="70" t="s">
        <v>160</v>
      </c>
      <c r="G362" s="70" t="s">
        <v>2013</v>
      </c>
      <c r="H362" s="70" t="s">
        <v>2014</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2032</v>
      </c>
      <c r="B363" s="70">
        <v>289</v>
      </c>
      <c r="C363" s="70">
        <v>19</v>
      </c>
      <c r="D363" s="70">
        <v>17</v>
      </c>
      <c r="E363" s="70">
        <v>2022</v>
      </c>
      <c r="F363" s="70" t="s">
        <v>161</v>
      </c>
      <c r="G363" s="70" t="s">
        <v>2013</v>
      </c>
      <c r="H363" s="70" t="s">
        <v>2014</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289</v>
      </c>
      <c r="C364" s="70">
        <v>20</v>
      </c>
      <c r="D364" s="70">
        <v>17</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289</v>
      </c>
      <c r="C365" s="70">
        <v>21</v>
      </c>
      <c r="D365" s="70">
        <v>17</v>
      </c>
      <c r="E365" s="70">
        <v>2024</v>
      </c>
      <c r="F365" s="70" t="s">
        <v>1558</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2052</v>
      </c>
      <c r="B381" s="70">
        <v>390</v>
      </c>
      <c r="C381" s="70">
        <v>16</v>
      </c>
      <c r="D381" s="70">
        <v>23</v>
      </c>
      <c r="E381" s="70">
        <v>2019</v>
      </c>
      <c r="F381" s="70" t="s">
        <v>158</v>
      </c>
      <c r="G381" s="70" t="s">
        <v>2036</v>
      </c>
      <c r="H381" s="70" t="s">
        <v>2037</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2055</v>
      </c>
      <c r="B384" s="70">
        <v>391</v>
      </c>
      <c r="C384" s="70">
        <v>19</v>
      </c>
      <c r="D384" s="70">
        <v>23</v>
      </c>
      <c r="E384" s="70">
        <v>2022</v>
      </c>
      <c r="F384" s="70" t="s">
        <v>161</v>
      </c>
      <c r="G384" s="70" t="s">
        <v>2036</v>
      </c>
      <c r="H384" s="70" t="s">
        <v>2037</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1558</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222</v>
      </c>
      <c r="C387" s="70">
        <v>1</v>
      </c>
      <c r="D387" s="70">
        <v>14</v>
      </c>
      <c r="E387" s="70">
        <v>1990</v>
      </c>
      <c r="F387" s="70" t="s">
        <v>787</v>
      </c>
      <c r="G387" s="1064" t="s">
        <v>2059</v>
      </c>
      <c r="H387" s="70" t="s">
        <v>2060</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223</v>
      </c>
      <c r="C388" s="70">
        <v>2</v>
      </c>
      <c r="D388" s="70">
        <v>14</v>
      </c>
      <c r="E388" s="70">
        <v>2005</v>
      </c>
      <c r="F388" s="70" t="s">
        <v>789</v>
      </c>
      <c r="G388" s="70" t="s">
        <v>2059</v>
      </c>
      <c r="H388" s="70" t="s">
        <v>2060</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224</v>
      </c>
      <c r="C389" s="70">
        <v>3</v>
      </c>
      <c r="D389" s="70">
        <v>14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225</v>
      </c>
      <c r="C390" s="70">
        <v>4</v>
      </c>
      <c r="D390" s="70">
        <v>14</v>
      </c>
      <c r="E390" s="70">
        <v>2007</v>
      </c>
      <c r="F390" s="70" t="s">
        <v>791</v>
      </c>
      <c r="G390" s="70" t="s">
        <v>2059</v>
      </c>
      <c r="H390" s="70" t="s">
        <v>2060</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226</v>
      </c>
      <c r="C391" s="70">
        <v>5</v>
      </c>
      <c r="D391" s="70">
        <v>14</v>
      </c>
      <c r="E391" s="70">
        <v>2008</v>
      </c>
      <c r="F391" s="70" t="s">
        <v>792</v>
      </c>
      <c r="G391" s="70" t="s">
        <v>2059</v>
      </c>
      <c r="H391" s="70" t="s">
        <v>2060</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227</v>
      </c>
      <c r="C392" s="70">
        <v>6</v>
      </c>
      <c r="D392" s="70">
        <v>14</v>
      </c>
      <c r="E392" s="70">
        <v>2009</v>
      </c>
      <c r="F392" s="70" t="s">
        <v>176</v>
      </c>
      <c r="G392" s="70" t="s">
        <v>2059</v>
      </c>
      <c r="H392" s="70" t="s">
        <v>2060</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2066</v>
      </c>
      <c r="B393" s="70">
        <v>228</v>
      </c>
      <c r="C393" s="70">
        <v>7</v>
      </c>
      <c r="D393" s="70">
        <v>14</v>
      </c>
      <c r="E393" s="70">
        <v>2010</v>
      </c>
      <c r="F393" s="70" t="s">
        <v>177</v>
      </c>
      <c r="G393" s="70" t="s">
        <v>2059</v>
      </c>
      <c r="H393" s="70" t="s">
        <v>2060</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2067</v>
      </c>
      <c r="B394" s="70">
        <v>229</v>
      </c>
      <c r="C394" s="70">
        <v>8</v>
      </c>
      <c r="D394" s="70">
        <v>14</v>
      </c>
      <c r="E394" s="70">
        <v>2011</v>
      </c>
      <c r="F394" s="70" t="s">
        <v>178</v>
      </c>
      <c r="G394" s="70" t="s">
        <v>2059</v>
      </c>
      <c r="H394" s="70" t="s">
        <v>2060</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2068</v>
      </c>
      <c r="B395" s="70">
        <v>230</v>
      </c>
      <c r="C395" s="70">
        <v>9</v>
      </c>
      <c r="D395" s="70">
        <v>14</v>
      </c>
      <c r="E395" s="70">
        <v>2012</v>
      </c>
      <c r="F395" s="70" t="s">
        <v>179</v>
      </c>
      <c r="G395" s="70" t="s">
        <v>2059</v>
      </c>
      <c r="H395" s="70" t="s">
        <v>2060</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2069</v>
      </c>
      <c r="B396" s="70">
        <v>231</v>
      </c>
      <c r="C396" s="70">
        <v>10</v>
      </c>
      <c r="D396" s="70">
        <v>14</v>
      </c>
      <c r="E396" s="70">
        <v>2013</v>
      </c>
      <c r="F396" s="70" t="s">
        <v>180</v>
      </c>
      <c r="G396" s="70" t="s">
        <v>2059</v>
      </c>
      <c r="H396" s="70" t="s">
        <v>2060</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2070</v>
      </c>
      <c r="B397" s="70">
        <v>232</v>
      </c>
      <c r="C397" s="70">
        <v>11</v>
      </c>
      <c r="D397" s="70">
        <v>14</v>
      </c>
      <c r="E397" s="70">
        <v>2014</v>
      </c>
      <c r="F397" s="70" t="s">
        <v>181</v>
      </c>
      <c r="G397" s="70" t="s">
        <v>2059</v>
      </c>
      <c r="H397" s="70" t="s">
        <v>2060</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2071</v>
      </c>
      <c r="B398" s="70">
        <v>233</v>
      </c>
      <c r="C398" s="70">
        <v>12</v>
      </c>
      <c r="D398" s="70">
        <v>14</v>
      </c>
      <c r="E398" s="70">
        <v>2015</v>
      </c>
      <c r="F398" s="70" t="s">
        <v>182</v>
      </c>
      <c r="G398" s="70" t="s">
        <v>2059</v>
      </c>
      <c r="H398" s="70" t="s">
        <v>2060</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2072</v>
      </c>
      <c r="B399" s="70">
        <v>234</v>
      </c>
      <c r="C399" s="70">
        <v>13</v>
      </c>
      <c r="D399" s="70">
        <v>14</v>
      </c>
      <c r="E399" s="70">
        <v>2016</v>
      </c>
      <c r="F399" s="70" t="s">
        <v>155</v>
      </c>
      <c r="G399" s="70" t="s">
        <v>2059</v>
      </c>
      <c r="H399" s="70" t="s">
        <v>2060</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2073</v>
      </c>
      <c r="B400" s="70">
        <v>235</v>
      </c>
      <c r="C400" s="70">
        <v>14</v>
      </c>
      <c r="D400" s="70">
        <v>14</v>
      </c>
      <c r="E400" s="70">
        <v>2017</v>
      </c>
      <c r="F400" s="70" t="s">
        <v>156</v>
      </c>
      <c r="G400" s="70" t="s">
        <v>2059</v>
      </c>
      <c r="H400" s="70" t="s">
        <v>2060</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2074</v>
      </c>
      <c r="B401" s="70">
        <v>236</v>
      </c>
      <c r="C401" s="70">
        <v>15</v>
      </c>
      <c r="D401" s="70">
        <v>14</v>
      </c>
      <c r="E401" s="70">
        <v>2018</v>
      </c>
      <c r="F401" s="70" t="s">
        <v>183</v>
      </c>
      <c r="G401" s="70" t="s">
        <v>2059</v>
      </c>
      <c r="H401" s="70" t="s">
        <v>2060</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2075</v>
      </c>
      <c r="B402" s="70">
        <v>237</v>
      </c>
      <c r="C402" s="70">
        <v>16</v>
      </c>
      <c r="D402" s="70">
        <v>14</v>
      </c>
      <c r="E402" s="70">
        <v>2019</v>
      </c>
      <c r="F402" s="70" t="s">
        <v>158</v>
      </c>
      <c r="G402" s="70" t="s">
        <v>2059</v>
      </c>
      <c r="H402" s="70" t="s">
        <v>2060</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2076</v>
      </c>
      <c r="B403" s="70">
        <v>238</v>
      </c>
      <c r="C403" s="70">
        <v>17</v>
      </c>
      <c r="D403" s="70">
        <v>14</v>
      </c>
      <c r="E403" s="70">
        <v>2020</v>
      </c>
      <c r="F403" s="70" t="s">
        <v>159</v>
      </c>
      <c r="G403" s="70" t="s">
        <v>2059</v>
      </c>
      <c r="H403" s="70" t="s">
        <v>2060</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2077</v>
      </c>
      <c r="B404" s="70">
        <v>238</v>
      </c>
      <c r="C404" s="70">
        <v>18</v>
      </c>
      <c r="D404" s="70">
        <v>14</v>
      </c>
      <c r="E404" s="70">
        <v>2021</v>
      </c>
      <c r="F404" s="70" t="s">
        <v>160</v>
      </c>
      <c r="G404" s="70" t="s">
        <v>2059</v>
      </c>
      <c r="H404" s="70" t="s">
        <v>2060</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2078</v>
      </c>
      <c r="B405" s="70">
        <v>238</v>
      </c>
      <c r="C405" s="70">
        <v>19</v>
      </c>
      <c r="D405" s="70">
        <v>14</v>
      </c>
      <c r="E405" s="70">
        <v>2022</v>
      </c>
      <c r="F405" s="70" t="s">
        <v>161</v>
      </c>
      <c r="G405" s="70" t="s">
        <v>2059</v>
      </c>
      <c r="H405" s="70" t="s">
        <v>2060</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238</v>
      </c>
      <c r="C406" s="70">
        <v>20</v>
      </c>
      <c r="D406" s="70">
        <v>14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238</v>
      </c>
      <c r="C407" s="70">
        <v>21</v>
      </c>
      <c r="D407" s="70">
        <v>14</v>
      </c>
      <c r="E407" s="70">
        <v>2024</v>
      </c>
      <c r="F407" s="70" t="s">
        <v>1558</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324</v>
      </c>
      <c r="C408" s="70">
        <v>1</v>
      </c>
      <c r="D408" s="70">
        <v>20</v>
      </c>
      <c r="E408" s="70">
        <v>1990</v>
      </c>
      <c r="F408" s="70" t="s">
        <v>787</v>
      </c>
      <c r="G408" s="70" t="s">
        <v>2082</v>
      </c>
      <c r="H408" s="70" t="s">
        <v>2083</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325</v>
      </c>
      <c r="C409" s="70">
        <v>2</v>
      </c>
      <c r="D409" s="70">
        <v>20</v>
      </c>
      <c r="E409" s="70">
        <v>2005</v>
      </c>
      <c r="F409" s="70" t="s">
        <v>789</v>
      </c>
      <c r="G409" s="70" t="s">
        <v>2082</v>
      </c>
      <c r="H409" s="70" t="s">
        <v>2083</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326</v>
      </c>
      <c r="C410" s="70">
        <v>3</v>
      </c>
      <c r="D410" s="70">
        <v>20</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327</v>
      </c>
      <c r="C411" s="70">
        <v>4</v>
      </c>
      <c r="D411" s="70">
        <v>20</v>
      </c>
      <c r="E411" s="70">
        <v>2007</v>
      </c>
      <c r="F411" s="70" t="s">
        <v>791</v>
      </c>
      <c r="G411" s="70" t="s">
        <v>2082</v>
      </c>
      <c r="H411" s="70" t="s">
        <v>2083</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328</v>
      </c>
      <c r="C412" s="70">
        <v>5</v>
      </c>
      <c r="D412" s="70">
        <v>20</v>
      </c>
      <c r="E412" s="70">
        <v>2008</v>
      </c>
      <c r="F412" s="70" t="s">
        <v>792</v>
      </c>
      <c r="G412" s="70" t="s">
        <v>2082</v>
      </c>
      <c r="H412" s="70" t="s">
        <v>2083</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329</v>
      </c>
      <c r="C413" s="70">
        <v>6</v>
      </c>
      <c r="D413" s="70">
        <v>20</v>
      </c>
      <c r="E413" s="70">
        <v>2009</v>
      </c>
      <c r="F413" s="70" t="s">
        <v>176</v>
      </c>
      <c r="G413" s="70" t="s">
        <v>2082</v>
      </c>
      <c r="H413" s="70" t="s">
        <v>2083</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2089</v>
      </c>
      <c r="B414" s="70">
        <v>330</v>
      </c>
      <c r="C414" s="70">
        <v>7</v>
      </c>
      <c r="D414" s="70">
        <v>20</v>
      </c>
      <c r="E414" s="70">
        <v>2010</v>
      </c>
      <c r="F414" s="70" t="s">
        <v>177</v>
      </c>
      <c r="G414" s="70" t="s">
        <v>2082</v>
      </c>
      <c r="H414" s="70" t="s">
        <v>2083</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2090</v>
      </c>
      <c r="B415" s="70">
        <v>331</v>
      </c>
      <c r="C415" s="70">
        <v>8</v>
      </c>
      <c r="D415" s="70">
        <v>20</v>
      </c>
      <c r="E415" s="70">
        <v>2011</v>
      </c>
      <c r="F415" s="70" t="s">
        <v>178</v>
      </c>
      <c r="G415" s="70" t="s">
        <v>2082</v>
      </c>
      <c r="H415" s="70" t="s">
        <v>2083</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2091</v>
      </c>
      <c r="B416" s="70">
        <v>332</v>
      </c>
      <c r="C416" s="70">
        <v>9</v>
      </c>
      <c r="D416" s="70">
        <v>20</v>
      </c>
      <c r="E416" s="70">
        <v>2012</v>
      </c>
      <c r="F416" s="70" t="s">
        <v>179</v>
      </c>
      <c r="G416" s="70" t="s">
        <v>2082</v>
      </c>
      <c r="H416" s="70" t="s">
        <v>2083</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2092</v>
      </c>
      <c r="B417" s="70">
        <v>333</v>
      </c>
      <c r="C417" s="70">
        <v>10</v>
      </c>
      <c r="D417" s="70">
        <v>20</v>
      </c>
      <c r="E417" s="70">
        <v>2013</v>
      </c>
      <c r="F417" s="70" t="s">
        <v>180</v>
      </c>
      <c r="G417" s="70" t="s">
        <v>2082</v>
      </c>
      <c r="H417" s="70" t="s">
        <v>2083</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2093</v>
      </c>
      <c r="B418" s="70">
        <v>334</v>
      </c>
      <c r="C418" s="70">
        <v>11</v>
      </c>
      <c r="D418" s="70">
        <v>20</v>
      </c>
      <c r="E418" s="70">
        <v>2014</v>
      </c>
      <c r="F418" s="70" t="s">
        <v>181</v>
      </c>
      <c r="G418" s="70" t="s">
        <v>2082</v>
      </c>
      <c r="H418" s="70" t="s">
        <v>2083</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2094</v>
      </c>
      <c r="B419" s="70">
        <v>335</v>
      </c>
      <c r="C419" s="70">
        <v>12</v>
      </c>
      <c r="D419" s="70">
        <v>20</v>
      </c>
      <c r="E419" s="70">
        <v>2015</v>
      </c>
      <c r="F419" s="70" t="s">
        <v>182</v>
      </c>
      <c r="G419" s="70" t="s">
        <v>2082</v>
      </c>
      <c r="H419" s="70" t="s">
        <v>2083</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2095</v>
      </c>
      <c r="B420" s="70">
        <v>336</v>
      </c>
      <c r="C420" s="70">
        <v>13</v>
      </c>
      <c r="D420" s="70">
        <v>20</v>
      </c>
      <c r="E420" s="70">
        <v>2016</v>
      </c>
      <c r="F420" s="70" t="s">
        <v>155</v>
      </c>
      <c r="G420" s="70" t="s">
        <v>2082</v>
      </c>
      <c r="H420" s="70" t="s">
        <v>2083</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2096</v>
      </c>
      <c r="B421" s="70">
        <v>337</v>
      </c>
      <c r="C421" s="70">
        <v>14</v>
      </c>
      <c r="D421" s="70">
        <v>20</v>
      </c>
      <c r="E421" s="70">
        <v>2017</v>
      </c>
      <c r="F421" s="70" t="s">
        <v>156</v>
      </c>
      <c r="G421" s="70" t="s">
        <v>2082</v>
      </c>
      <c r="H421" s="70" t="s">
        <v>2083</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2097</v>
      </c>
      <c r="B422" s="70">
        <v>338</v>
      </c>
      <c r="C422" s="70">
        <v>15</v>
      </c>
      <c r="D422" s="70">
        <v>20</v>
      </c>
      <c r="E422" s="70">
        <v>2018</v>
      </c>
      <c r="F422" s="70" t="s">
        <v>183</v>
      </c>
      <c r="G422" s="70" t="s">
        <v>2082</v>
      </c>
      <c r="H422" s="70" t="s">
        <v>2083</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2098</v>
      </c>
      <c r="B423" s="70">
        <v>339</v>
      </c>
      <c r="C423" s="70">
        <v>16</v>
      </c>
      <c r="D423" s="70">
        <v>20</v>
      </c>
      <c r="E423" s="70">
        <v>2019</v>
      </c>
      <c r="F423" s="70" t="s">
        <v>158</v>
      </c>
      <c r="G423" s="70" t="s">
        <v>2082</v>
      </c>
      <c r="H423" s="70" t="s">
        <v>2083</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2099</v>
      </c>
      <c r="B424" s="70">
        <v>340</v>
      </c>
      <c r="C424" s="70">
        <v>17</v>
      </c>
      <c r="D424" s="70">
        <v>20</v>
      </c>
      <c r="E424" s="70">
        <v>2020</v>
      </c>
      <c r="F424" s="70" t="s">
        <v>159</v>
      </c>
      <c r="G424" s="70" t="s">
        <v>2082</v>
      </c>
      <c r="H424" s="70" t="s">
        <v>2083</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2100</v>
      </c>
      <c r="B425" s="70">
        <v>340</v>
      </c>
      <c r="C425" s="70">
        <v>18</v>
      </c>
      <c r="D425" s="70">
        <v>20</v>
      </c>
      <c r="E425" s="70">
        <v>2021</v>
      </c>
      <c r="F425" s="70" t="s">
        <v>160</v>
      </c>
      <c r="G425" s="1064" t="s">
        <v>2082</v>
      </c>
      <c r="H425" s="70" t="s">
        <v>2083</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2101</v>
      </c>
      <c r="B426" s="70">
        <v>340</v>
      </c>
      <c r="C426" s="70">
        <v>19</v>
      </c>
      <c r="D426" s="70">
        <v>20</v>
      </c>
      <c r="E426" s="70">
        <v>2022</v>
      </c>
      <c r="F426" s="70" t="s">
        <v>161</v>
      </c>
      <c r="G426" s="1064" t="s">
        <v>2082</v>
      </c>
      <c r="H426" s="70" t="s">
        <v>2083</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340</v>
      </c>
      <c r="C427" s="70">
        <v>20</v>
      </c>
      <c r="D427" s="70">
        <v>20</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340</v>
      </c>
      <c r="C428" s="70">
        <v>21</v>
      </c>
      <c r="D428" s="70">
        <v>20</v>
      </c>
      <c r="E428" s="70">
        <v>2024</v>
      </c>
      <c r="F428" s="70" t="s">
        <v>1558</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205</v>
      </c>
      <c r="C429" s="70">
        <v>1</v>
      </c>
      <c r="D429" s="70">
        <v>13</v>
      </c>
      <c r="E429" s="70">
        <v>1990</v>
      </c>
      <c r="F429" s="70" t="s">
        <v>787</v>
      </c>
      <c r="G429" s="70" t="s">
        <v>2105</v>
      </c>
      <c r="H429" s="70" t="s">
        <v>2106</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206</v>
      </c>
      <c r="C430" s="70">
        <v>2</v>
      </c>
      <c r="D430" s="70">
        <v>13</v>
      </c>
      <c r="E430" s="70">
        <v>2005</v>
      </c>
      <c r="F430" s="70" t="s">
        <v>789</v>
      </c>
      <c r="G430" s="70" t="s">
        <v>2105</v>
      </c>
      <c r="H430" s="70" t="s">
        <v>2106</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207</v>
      </c>
      <c r="C431" s="70">
        <v>3</v>
      </c>
      <c r="D431" s="70">
        <v>13</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208</v>
      </c>
      <c r="C432" s="70">
        <v>4</v>
      </c>
      <c r="D432" s="70">
        <v>13</v>
      </c>
      <c r="E432" s="70">
        <v>2007</v>
      </c>
      <c r="F432" s="70" t="s">
        <v>791</v>
      </c>
      <c r="G432" s="70" t="s">
        <v>2105</v>
      </c>
      <c r="H432" s="70" t="s">
        <v>2106</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209</v>
      </c>
      <c r="C433" s="70">
        <v>5</v>
      </c>
      <c r="D433" s="70">
        <v>13</v>
      </c>
      <c r="E433" s="70">
        <v>2008</v>
      </c>
      <c r="F433" s="70" t="s">
        <v>792</v>
      </c>
      <c r="G433" s="70" t="s">
        <v>2105</v>
      </c>
      <c r="H433" s="70" t="s">
        <v>2106</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210</v>
      </c>
      <c r="C434" s="70">
        <v>6</v>
      </c>
      <c r="D434" s="70">
        <v>13</v>
      </c>
      <c r="E434" s="70">
        <v>2009</v>
      </c>
      <c r="F434" s="70" t="s">
        <v>176</v>
      </c>
      <c r="G434" s="70" t="s">
        <v>2105</v>
      </c>
      <c r="H434" s="70" t="s">
        <v>2106</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2112</v>
      </c>
      <c r="B435" s="70">
        <v>211</v>
      </c>
      <c r="C435" s="70">
        <v>7</v>
      </c>
      <c r="D435" s="70">
        <v>13</v>
      </c>
      <c r="E435" s="70">
        <v>2010</v>
      </c>
      <c r="F435" s="70" t="s">
        <v>177</v>
      </c>
      <c r="G435" s="70" t="s">
        <v>2105</v>
      </c>
      <c r="H435" s="70" t="s">
        <v>2106</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2113</v>
      </c>
      <c r="B436" s="70">
        <v>212</v>
      </c>
      <c r="C436" s="70">
        <v>8</v>
      </c>
      <c r="D436" s="70">
        <v>13</v>
      </c>
      <c r="E436" s="70">
        <v>2011</v>
      </c>
      <c r="F436" s="70" t="s">
        <v>178</v>
      </c>
      <c r="G436" s="70" t="s">
        <v>2105</v>
      </c>
      <c r="H436" s="70" t="s">
        <v>2106</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2114</v>
      </c>
      <c r="B437" s="70">
        <v>213</v>
      </c>
      <c r="C437" s="70">
        <v>9</v>
      </c>
      <c r="D437" s="70">
        <v>13</v>
      </c>
      <c r="E437" s="70">
        <v>2012</v>
      </c>
      <c r="F437" s="70" t="s">
        <v>179</v>
      </c>
      <c r="G437" s="70" t="s">
        <v>2105</v>
      </c>
      <c r="H437" s="70" t="s">
        <v>2106</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2115</v>
      </c>
      <c r="B438" s="70">
        <v>214</v>
      </c>
      <c r="C438" s="70">
        <v>10</v>
      </c>
      <c r="D438" s="70">
        <v>13</v>
      </c>
      <c r="E438" s="70">
        <v>2013</v>
      </c>
      <c r="F438" s="70" t="s">
        <v>180</v>
      </c>
      <c r="G438" s="70" t="s">
        <v>2105</v>
      </c>
      <c r="H438" s="70" t="s">
        <v>2106</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2116</v>
      </c>
      <c r="B439" s="70">
        <v>215</v>
      </c>
      <c r="C439" s="70">
        <v>11</v>
      </c>
      <c r="D439" s="70">
        <v>13</v>
      </c>
      <c r="E439" s="70">
        <v>2014</v>
      </c>
      <c r="F439" s="70" t="s">
        <v>181</v>
      </c>
      <c r="G439" s="70" t="s">
        <v>2105</v>
      </c>
      <c r="H439" s="70" t="s">
        <v>2106</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2117</v>
      </c>
      <c r="B440" s="70">
        <v>216</v>
      </c>
      <c r="C440" s="70">
        <v>12</v>
      </c>
      <c r="D440" s="70">
        <v>13</v>
      </c>
      <c r="E440" s="70">
        <v>2015</v>
      </c>
      <c r="F440" s="70" t="s">
        <v>182</v>
      </c>
      <c r="G440" s="70" t="s">
        <v>2105</v>
      </c>
      <c r="H440" s="70" t="s">
        <v>2106</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2118</v>
      </c>
      <c r="B441" s="70">
        <v>217</v>
      </c>
      <c r="C441" s="70">
        <v>13</v>
      </c>
      <c r="D441" s="70">
        <v>13</v>
      </c>
      <c r="E441" s="70">
        <v>2016</v>
      </c>
      <c r="F441" s="70" t="s">
        <v>155</v>
      </c>
      <c r="G441" s="70" t="s">
        <v>2105</v>
      </c>
      <c r="H441" s="70" t="s">
        <v>2106</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2119</v>
      </c>
      <c r="B442" s="70">
        <v>218</v>
      </c>
      <c r="C442" s="70">
        <v>14</v>
      </c>
      <c r="D442" s="70">
        <v>13</v>
      </c>
      <c r="E442" s="70">
        <v>2017</v>
      </c>
      <c r="F442" s="70" t="s">
        <v>156</v>
      </c>
      <c r="G442" s="70" t="s">
        <v>2105</v>
      </c>
      <c r="H442" s="70" t="s">
        <v>2106</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2120</v>
      </c>
      <c r="B443" s="70">
        <v>219</v>
      </c>
      <c r="C443" s="70">
        <v>15</v>
      </c>
      <c r="D443" s="70">
        <v>13</v>
      </c>
      <c r="E443" s="70">
        <v>2018</v>
      </c>
      <c r="F443" s="70" t="s">
        <v>183</v>
      </c>
      <c r="G443" s="70" t="s">
        <v>2105</v>
      </c>
      <c r="H443" s="70" t="s">
        <v>2106</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2121</v>
      </c>
      <c r="B444" s="70">
        <v>220</v>
      </c>
      <c r="C444" s="70">
        <v>16</v>
      </c>
      <c r="D444" s="70">
        <v>13</v>
      </c>
      <c r="E444" s="70">
        <v>2019</v>
      </c>
      <c r="F444" s="70" t="s">
        <v>158</v>
      </c>
      <c r="G444" s="1064" t="s">
        <v>2105</v>
      </c>
      <c r="H444" s="70" t="s">
        <v>2106</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2122</v>
      </c>
      <c r="B445" s="70">
        <v>221</v>
      </c>
      <c r="C445" s="70">
        <v>17</v>
      </c>
      <c r="D445" s="70">
        <v>13</v>
      </c>
      <c r="E445" s="70">
        <v>2020</v>
      </c>
      <c r="F445" s="70" t="s">
        <v>159</v>
      </c>
      <c r="G445" s="1064" t="s">
        <v>2105</v>
      </c>
      <c r="H445" s="70" t="s">
        <v>2106</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2123</v>
      </c>
      <c r="B446" s="70">
        <v>221</v>
      </c>
      <c r="C446" s="70">
        <v>18</v>
      </c>
      <c r="D446" s="70">
        <v>13</v>
      </c>
      <c r="E446" s="70">
        <v>2021</v>
      </c>
      <c r="F446" s="70" t="s">
        <v>160</v>
      </c>
      <c r="G446" s="70" t="s">
        <v>2105</v>
      </c>
      <c r="H446" s="70" t="s">
        <v>2106</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2124</v>
      </c>
      <c r="B447" s="70">
        <v>221</v>
      </c>
      <c r="C447" s="70">
        <v>19</v>
      </c>
      <c r="D447" s="70">
        <v>13</v>
      </c>
      <c r="E447" s="70">
        <v>2022</v>
      </c>
      <c r="F447" s="70" t="s">
        <v>161</v>
      </c>
      <c r="G447" s="70" t="s">
        <v>2105</v>
      </c>
      <c r="H447" s="70" t="s">
        <v>2106</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221</v>
      </c>
      <c r="C448" s="70">
        <v>20</v>
      </c>
      <c r="D448" s="70">
        <v>13</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221</v>
      </c>
      <c r="C449" s="70">
        <v>21</v>
      </c>
      <c r="D449" s="70">
        <v>13</v>
      </c>
      <c r="E449" s="70">
        <v>2024</v>
      </c>
      <c r="F449" s="70" t="s">
        <v>1558</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1558</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426</v>
      </c>
      <c r="C471" s="70">
        <v>1</v>
      </c>
      <c r="D471" s="70">
        <v>26</v>
      </c>
      <c r="E471" s="70">
        <v>1990</v>
      </c>
      <c r="F471" s="70" t="s">
        <v>787</v>
      </c>
      <c r="G471" s="70" t="s">
        <v>2151</v>
      </c>
      <c r="H471" s="70" t="s">
        <v>2152</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427</v>
      </c>
      <c r="C472" s="70">
        <v>2</v>
      </c>
      <c r="D472" s="70">
        <v>26</v>
      </c>
      <c r="E472" s="70">
        <v>2005</v>
      </c>
      <c r="F472" s="70" t="s">
        <v>789</v>
      </c>
      <c r="G472" s="70" t="s">
        <v>2151</v>
      </c>
      <c r="H472" s="70" t="s">
        <v>2152</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428</v>
      </c>
      <c r="C473" s="70">
        <v>3</v>
      </c>
      <c r="D473" s="70">
        <v>26</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429</v>
      </c>
      <c r="C474" s="70">
        <v>4</v>
      </c>
      <c r="D474" s="70">
        <v>26</v>
      </c>
      <c r="E474" s="70">
        <v>2007</v>
      </c>
      <c r="F474" s="70" t="s">
        <v>791</v>
      </c>
      <c r="G474" s="70" t="s">
        <v>2151</v>
      </c>
      <c r="H474" s="70" t="s">
        <v>2152</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430</v>
      </c>
      <c r="C475" s="70">
        <v>5</v>
      </c>
      <c r="D475" s="70">
        <v>26</v>
      </c>
      <c r="E475" s="70">
        <v>2008</v>
      </c>
      <c r="F475" s="70" t="s">
        <v>792</v>
      </c>
      <c r="G475" s="70" t="s">
        <v>2151</v>
      </c>
      <c r="H475" s="70" t="s">
        <v>2152</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431</v>
      </c>
      <c r="C476" s="70">
        <v>6</v>
      </c>
      <c r="D476" s="70">
        <v>26</v>
      </c>
      <c r="E476" s="70">
        <v>2009</v>
      </c>
      <c r="F476" s="70" t="s">
        <v>176</v>
      </c>
      <c r="G476" s="70" t="s">
        <v>2151</v>
      </c>
      <c r="H476" s="70" t="s">
        <v>2152</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2158</v>
      </c>
      <c r="B477" s="70">
        <v>432</v>
      </c>
      <c r="C477" s="70">
        <v>7</v>
      </c>
      <c r="D477" s="70">
        <v>26</v>
      </c>
      <c r="E477" s="70">
        <v>2010</v>
      </c>
      <c r="F477" s="70" t="s">
        <v>177</v>
      </c>
      <c r="G477" s="70" t="s">
        <v>2151</v>
      </c>
      <c r="H477" s="70" t="s">
        <v>2152</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2159</v>
      </c>
      <c r="B478" s="70">
        <v>433</v>
      </c>
      <c r="C478" s="70">
        <v>8</v>
      </c>
      <c r="D478" s="70">
        <v>26</v>
      </c>
      <c r="E478" s="70">
        <v>2011</v>
      </c>
      <c r="F478" s="70" t="s">
        <v>178</v>
      </c>
      <c r="G478" s="70" t="s">
        <v>2151</v>
      </c>
      <c r="H478" s="70" t="s">
        <v>2152</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2160</v>
      </c>
      <c r="B479" s="70">
        <v>434</v>
      </c>
      <c r="C479" s="70">
        <v>9</v>
      </c>
      <c r="D479" s="70">
        <v>26</v>
      </c>
      <c r="E479" s="70">
        <v>2012</v>
      </c>
      <c r="F479" s="70" t="s">
        <v>179</v>
      </c>
      <c r="G479" s="70" t="s">
        <v>2151</v>
      </c>
      <c r="H479" s="70" t="s">
        <v>2152</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2161</v>
      </c>
      <c r="B480" s="70">
        <v>435</v>
      </c>
      <c r="C480" s="70">
        <v>10</v>
      </c>
      <c r="D480" s="70">
        <v>26</v>
      </c>
      <c r="E480" s="70">
        <v>2013</v>
      </c>
      <c r="F480" s="70" t="s">
        <v>180</v>
      </c>
      <c r="G480" s="70" t="s">
        <v>2151</v>
      </c>
      <c r="H480" s="70" t="s">
        <v>2152</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2162</v>
      </c>
      <c r="B481" s="70">
        <v>436</v>
      </c>
      <c r="C481" s="70">
        <v>11</v>
      </c>
      <c r="D481" s="70">
        <v>26</v>
      </c>
      <c r="E481" s="70">
        <v>2014</v>
      </c>
      <c r="F481" s="70" t="s">
        <v>181</v>
      </c>
      <c r="G481" s="70" t="s">
        <v>2151</v>
      </c>
      <c r="H481" s="70" t="s">
        <v>2152</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2163</v>
      </c>
      <c r="B482" s="70">
        <v>437</v>
      </c>
      <c r="C482" s="70">
        <v>12</v>
      </c>
      <c r="D482" s="70">
        <v>26</v>
      </c>
      <c r="E482" s="70">
        <v>2015</v>
      </c>
      <c r="F482" s="70" t="s">
        <v>182</v>
      </c>
      <c r="G482" s="1064" t="s">
        <v>2151</v>
      </c>
      <c r="H482" s="70" t="s">
        <v>2152</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2164</v>
      </c>
      <c r="B483" s="70">
        <v>438</v>
      </c>
      <c r="C483" s="70">
        <v>13</v>
      </c>
      <c r="D483" s="70">
        <v>26</v>
      </c>
      <c r="E483" s="70">
        <v>2016</v>
      </c>
      <c r="F483" s="70" t="s">
        <v>155</v>
      </c>
      <c r="G483" s="1064" t="s">
        <v>2151</v>
      </c>
      <c r="H483" s="70" t="s">
        <v>2152</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2165</v>
      </c>
      <c r="B484" s="70">
        <v>439</v>
      </c>
      <c r="C484" s="70">
        <v>14</v>
      </c>
      <c r="D484" s="70">
        <v>26</v>
      </c>
      <c r="E484" s="70">
        <v>2017</v>
      </c>
      <c r="F484" s="70" t="s">
        <v>156</v>
      </c>
      <c r="G484" s="70" t="s">
        <v>2151</v>
      </c>
      <c r="H484" s="70" t="s">
        <v>2152</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2166</v>
      </c>
      <c r="B485" s="70">
        <v>440</v>
      </c>
      <c r="C485" s="70">
        <v>15</v>
      </c>
      <c r="D485" s="70">
        <v>26</v>
      </c>
      <c r="E485" s="70">
        <v>2018</v>
      </c>
      <c r="F485" s="70" t="s">
        <v>183</v>
      </c>
      <c r="G485" s="70" t="s">
        <v>2151</v>
      </c>
      <c r="H485" s="70" t="s">
        <v>2152</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2167</v>
      </c>
      <c r="B486" s="70">
        <v>441</v>
      </c>
      <c r="C486" s="70">
        <v>16</v>
      </c>
      <c r="D486" s="70">
        <v>26</v>
      </c>
      <c r="E486" s="70">
        <v>2019</v>
      </c>
      <c r="F486" s="70" t="s">
        <v>158</v>
      </c>
      <c r="G486" s="70" t="s">
        <v>2151</v>
      </c>
      <c r="H486" s="70" t="s">
        <v>2152</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2168</v>
      </c>
      <c r="B487" s="70">
        <v>442</v>
      </c>
      <c r="C487" s="70">
        <v>17</v>
      </c>
      <c r="D487" s="70">
        <v>26</v>
      </c>
      <c r="E487" s="70">
        <v>2020</v>
      </c>
      <c r="F487" s="70" t="s">
        <v>159</v>
      </c>
      <c r="G487" s="70" t="s">
        <v>2151</v>
      </c>
      <c r="H487" s="70" t="s">
        <v>2152</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2169</v>
      </c>
      <c r="B488" s="70">
        <v>442</v>
      </c>
      <c r="C488" s="70">
        <v>18</v>
      </c>
      <c r="D488" s="70">
        <v>26</v>
      </c>
      <c r="E488" s="70">
        <v>2021</v>
      </c>
      <c r="F488" s="70" t="s">
        <v>160</v>
      </c>
      <c r="G488" s="70" t="s">
        <v>2151</v>
      </c>
      <c r="H488" s="70" t="s">
        <v>2152</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2170</v>
      </c>
      <c r="B489" s="70">
        <v>442</v>
      </c>
      <c r="C489" s="70">
        <v>19</v>
      </c>
      <c r="D489" s="70">
        <v>26</v>
      </c>
      <c r="E489" s="70">
        <v>2022</v>
      </c>
      <c r="F489" s="70" t="s">
        <v>161</v>
      </c>
      <c r="G489" s="70" t="s">
        <v>2151</v>
      </c>
      <c r="H489" s="70" t="s">
        <v>2152</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442</v>
      </c>
      <c r="C490" s="70">
        <v>20</v>
      </c>
      <c r="D490" s="70">
        <v>26</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442</v>
      </c>
      <c r="C491" s="70">
        <v>21</v>
      </c>
      <c r="D491" s="70">
        <v>26</v>
      </c>
      <c r="E491" s="70">
        <v>2024</v>
      </c>
      <c r="F491" s="70" t="s">
        <v>1558</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358</v>
      </c>
      <c r="C492" s="70">
        <v>1</v>
      </c>
      <c r="D492" s="70">
        <v>22</v>
      </c>
      <c r="E492" s="70">
        <v>1990</v>
      </c>
      <c r="F492" s="70" t="s">
        <v>787</v>
      </c>
      <c r="G492" s="70" t="s">
        <v>2174</v>
      </c>
      <c r="H492" s="70" t="s">
        <v>2175</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359</v>
      </c>
      <c r="C493" s="70">
        <v>2</v>
      </c>
      <c r="D493" s="70">
        <v>22</v>
      </c>
      <c r="E493" s="70">
        <v>2005</v>
      </c>
      <c r="F493" s="70" t="s">
        <v>789</v>
      </c>
      <c r="G493" s="70" t="s">
        <v>2174</v>
      </c>
      <c r="H493" s="70" t="s">
        <v>2175</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360</v>
      </c>
      <c r="C494" s="70">
        <v>3</v>
      </c>
      <c r="D494" s="70">
        <v>22</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361</v>
      </c>
      <c r="C495" s="70">
        <v>4</v>
      </c>
      <c r="D495" s="70">
        <v>22</v>
      </c>
      <c r="E495" s="70">
        <v>2007</v>
      </c>
      <c r="F495" s="70" t="s">
        <v>791</v>
      </c>
      <c r="G495" s="70" t="s">
        <v>2174</v>
      </c>
      <c r="H495" s="70" t="s">
        <v>2175</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362</v>
      </c>
      <c r="C496" s="70">
        <v>5</v>
      </c>
      <c r="D496" s="70">
        <v>22</v>
      </c>
      <c r="E496" s="70">
        <v>2008</v>
      </c>
      <c r="F496" s="70" t="s">
        <v>792</v>
      </c>
      <c r="G496" s="70" t="s">
        <v>2174</v>
      </c>
      <c r="H496" s="70" t="s">
        <v>2175</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363</v>
      </c>
      <c r="C497" s="70">
        <v>6</v>
      </c>
      <c r="D497" s="70">
        <v>22</v>
      </c>
      <c r="E497" s="70">
        <v>2009</v>
      </c>
      <c r="F497" s="70" t="s">
        <v>176</v>
      </c>
      <c r="G497" s="70" t="s">
        <v>2174</v>
      </c>
      <c r="H497" s="70" t="s">
        <v>2175</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2181</v>
      </c>
      <c r="B498" s="70">
        <v>364</v>
      </c>
      <c r="C498" s="70">
        <v>7</v>
      </c>
      <c r="D498" s="70">
        <v>22</v>
      </c>
      <c r="E498" s="70">
        <v>2010</v>
      </c>
      <c r="F498" s="70" t="s">
        <v>177</v>
      </c>
      <c r="G498" s="70" t="s">
        <v>2174</v>
      </c>
      <c r="H498" s="70" t="s">
        <v>2175</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2182</v>
      </c>
      <c r="B499" s="70">
        <v>365</v>
      </c>
      <c r="C499" s="70">
        <v>8</v>
      </c>
      <c r="D499" s="70">
        <v>22</v>
      </c>
      <c r="E499" s="70">
        <v>2011</v>
      </c>
      <c r="F499" s="70" t="s">
        <v>178</v>
      </c>
      <c r="G499" s="70" t="s">
        <v>2174</v>
      </c>
      <c r="H499" s="70" t="s">
        <v>2175</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2183</v>
      </c>
      <c r="B500" s="70">
        <v>366</v>
      </c>
      <c r="C500" s="70">
        <v>9</v>
      </c>
      <c r="D500" s="70">
        <v>22</v>
      </c>
      <c r="E500" s="70">
        <v>2012</v>
      </c>
      <c r="F500" s="70" t="s">
        <v>179</v>
      </c>
      <c r="G500" s="70" t="s">
        <v>2174</v>
      </c>
      <c r="H500" s="70" t="s">
        <v>2175</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2184</v>
      </c>
      <c r="B501" s="70">
        <v>367</v>
      </c>
      <c r="C501" s="70">
        <v>10</v>
      </c>
      <c r="D501" s="70">
        <v>22</v>
      </c>
      <c r="E501" s="70">
        <v>2013</v>
      </c>
      <c r="F501" s="70" t="s">
        <v>180</v>
      </c>
      <c r="G501" s="1064" t="s">
        <v>2174</v>
      </c>
      <c r="H501" s="70" t="s">
        <v>2175</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2185</v>
      </c>
      <c r="B502" s="70">
        <v>368</v>
      </c>
      <c r="C502" s="70">
        <v>11</v>
      </c>
      <c r="D502" s="70">
        <v>22</v>
      </c>
      <c r="E502" s="70">
        <v>2014</v>
      </c>
      <c r="F502" s="70" t="s">
        <v>181</v>
      </c>
      <c r="G502" s="1064" t="s">
        <v>2174</v>
      </c>
      <c r="H502" s="70" t="s">
        <v>2175</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2186</v>
      </c>
      <c r="B503" s="70">
        <v>369</v>
      </c>
      <c r="C503" s="70">
        <v>12</v>
      </c>
      <c r="D503" s="70">
        <v>22</v>
      </c>
      <c r="E503" s="70">
        <v>2015</v>
      </c>
      <c r="F503" s="70" t="s">
        <v>182</v>
      </c>
      <c r="G503" s="70" t="s">
        <v>2174</v>
      </c>
      <c r="H503" s="70" t="s">
        <v>2175</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2187</v>
      </c>
      <c r="B504" s="70">
        <v>370</v>
      </c>
      <c r="C504" s="70">
        <v>13</v>
      </c>
      <c r="D504" s="70">
        <v>22</v>
      </c>
      <c r="E504" s="70">
        <v>2016</v>
      </c>
      <c r="F504" s="70" t="s">
        <v>155</v>
      </c>
      <c r="G504" s="70" t="s">
        <v>2174</v>
      </c>
      <c r="H504" s="70" t="s">
        <v>2175</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2188</v>
      </c>
      <c r="B505" s="70">
        <v>371</v>
      </c>
      <c r="C505" s="70">
        <v>14</v>
      </c>
      <c r="D505" s="70">
        <v>22</v>
      </c>
      <c r="E505" s="70">
        <v>2017</v>
      </c>
      <c r="F505" s="70" t="s">
        <v>156</v>
      </c>
      <c r="G505" s="70" t="s">
        <v>2174</v>
      </c>
      <c r="H505" s="70" t="s">
        <v>2175</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2189</v>
      </c>
      <c r="B506" s="70">
        <v>372</v>
      </c>
      <c r="C506" s="70">
        <v>15</v>
      </c>
      <c r="D506" s="70">
        <v>22</v>
      </c>
      <c r="E506" s="70">
        <v>2018</v>
      </c>
      <c r="F506" s="70" t="s">
        <v>183</v>
      </c>
      <c r="G506" s="70" t="s">
        <v>2174</v>
      </c>
      <c r="H506" s="70" t="s">
        <v>2175</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2190</v>
      </c>
      <c r="B507" s="70">
        <v>373</v>
      </c>
      <c r="C507" s="70">
        <v>16</v>
      </c>
      <c r="D507" s="70">
        <v>22</v>
      </c>
      <c r="E507" s="70">
        <v>2019</v>
      </c>
      <c r="F507" s="70" t="s">
        <v>158</v>
      </c>
      <c r="G507" s="70" t="s">
        <v>2174</v>
      </c>
      <c r="H507" s="70" t="s">
        <v>2175</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2191</v>
      </c>
      <c r="B508" s="70">
        <v>374</v>
      </c>
      <c r="C508" s="70">
        <v>17</v>
      </c>
      <c r="D508" s="70">
        <v>22</v>
      </c>
      <c r="E508" s="70">
        <v>2020</v>
      </c>
      <c r="F508" s="70" t="s">
        <v>159</v>
      </c>
      <c r="G508" s="70" t="s">
        <v>2174</v>
      </c>
      <c r="H508" s="70" t="s">
        <v>2175</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2192</v>
      </c>
      <c r="B509" s="70">
        <v>374</v>
      </c>
      <c r="C509" s="70">
        <v>18</v>
      </c>
      <c r="D509" s="70">
        <v>22</v>
      </c>
      <c r="E509" s="70">
        <v>2021</v>
      </c>
      <c r="F509" s="70" t="s">
        <v>160</v>
      </c>
      <c r="G509" s="70" t="s">
        <v>2174</v>
      </c>
      <c r="H509" s="70" t="s">
        <v>2175</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2193</v>
      </c>
      <c r="B510" s="70">
        <v>374</v>
      </c>
      <c r="C510" s="70">
        <v>19</v>
      </c>
      <c r="D510" s="70">
        <v>22</v>
      </c>
      <c r="E510" s="70">
        <v>2022</v>
      </c>
      <c r="F510" s="70" t="s">
        <v>161</v>
      </c>
      <c r="G510" s="70" t="s">
        <v>2174</v>
      </c>
      <c r="H510" s="70" t="s">
        <v>2175</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374</v>
      </c>
      <c r="C511" s="70">
        <v>20</v>
      </c>
      <c r="D511" s="70">
        <v>22</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374</v>
      </c>
      <c r="C512" s="70">
        <v>21</v>
      </c>
      <c r="D512" s="70">
        <v>22</v>
      </c>
      <c r="E512" s="70">
        <v>2024</v>
      </c>
      <c r="F512" s="70" t="s">
        <v>1558</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443</v>
      </c>
      <c r="C513" s="70">
        <v>1</v>
      </c>
      <c r="D513" s="70">
        <v>27</v>
      </c>
      <c r="E513" s="70">
        <v>1990</v>
      </c>
      <c r="F513" s="70" t="s">
        <v>787</v>
      </c>
      <c r="G513" s="70" t="s">
        <v>2197</v>
      </c>
      <c r="H513" s="70" t="s">
        <v>2198</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444</v>
      </c>
      <c r="C514" s="70">
        <v>2</v>
      </c>
      <c r="D514" s="70">
        <v>27</v>
      </c>
      <c r="E514" s="70">
        <v>2005</v>
      </c>
      <c r="F514" s="70" t="s">
        <v>789</v>
      </c>
      <c r="G514" s="70" t="s">
        <v>2197</v>
      </c>
      <c r="H514" s="70" t="s">
        <v>2198</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445</v>
      </c>
      <c r="C515" s="70">
        <v>3</v>
      </c>
      <c r="D515" s="70">
        <v>27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446</v>
      </c>
      <c r="C516" s="70">
        <v>4</v>
      </c>
      <c r="D516" s="70">
        <v>27</v>
      </c>
      <c r="E516" s="70">
        <v>2007</v>
      </c>
      <c r="F516" s="70" t="s">
        <v>791</v>
      </c>
      <c r="G516" s="70" t="s">
        <v>2197</v>
      </c>
      <c r="H516" s="70" t="s">
        <v>2198</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447</v>
      </c>
      <c r="C517" s="70">
        <v>5</v>
      </c>
      <c r="D517" s="70">
        <v>27</v>
      </c>
      <c r="E517" s="70">
        <v>2008</v>
      </c>
      <c r="F517" s="70" t="s">
        <v>792</v>
      </c>
      <c r="G517" s="70" t="s">
        <v>2197</v>
      </c>
      <c r="H517" s="70" t="s">
        <v>2198</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448</v>
      </c>
      <c r="C518" s="70">
        <v>6</v>
      </c>
      <c r="D518" s="70">
        <v>27</v>
      </c>
      <c r="E518" s="70">
        <v>2009</v>
      </c>
      <c r="F518" s="70" t="s">
        <v>176</v>
      </c>
      <c r="G518" s="70" t="s">
        <v>2197</v>
      </c>
      <c r="H518" s="70" t="s">
        <v>2198</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2204</v>
      </c>
      <c r="B519" s="70">
        <v>449</v>
      </c>
      <c r="C519" s="70">
        <v>7</v>
      </c>
      <c r="D519" s="70">
        <v>27</v>
      </c>
      <c r="E519" s="70">
        <v>2010</v>
      </c>
      <c r="F519" s="70" t="s">
        <v>177</v>
      </c>
      <c r="G519" s="70" t="s">
        <v>2197</v>
      </c>
      <c r="H519" s="70" t="s">
        <v>2198</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2205</v>
      </c>
      <c r="B520" s="70">
        <v>450</v>
      </c>
      <c r="C520" s="70">
        <v>8</v>
      </c>
      <c r="D520" s="70">
        <v>27</v>
      </c>
      <c r="E520" s="70">
        <v>2011</v>
      </c>
      <c r="F520" s="70" t="s">
        <v>178</v>
      </c>
      <c r="G520" s="1064" t="s">
        <v>2197</v>
      </c>
      <c r="H520" s="70" t="s">
        <v>2198</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2206</v>
      </c>
      <c r="B521" s="70">
        <v>451</v>
      </c>
      <c r="C521" s="70">
        <v>9</v>
      </c>
      <c r="D521" s="70">
        <v>27</v>
      </c>
      <c r="E521" s="70">
        <v>2012</v>
      </c>
      <c r="F521" s="70" t="s">
        <v>179</v>
      </c>
      <c r="G521" s="1064" t="s">
        <v>2197</v>
      </c>
      <c r="H521" s="70" t="s">
        <v>2198</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2207</v>
      </c>
      <c r="B522" s="70">
        <v>452</v>
      </c>
      <c r="C522" s="70">
        <v>10</v>
      </c>
      <c r="D522" s="70">
        <v>27</v>
      </c>
      <c r="E522" s="70">
        <v>2013</v>
      </c>
      <c r="F522" s="70" t="s">
        <v>180</v>
      </c>
      <c r="G522" s="70" t="s">
        <v>2197</v>
      </c>
      <c r="H522" s="70" t="s">
        <v>2198</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2208</v>
      </c>
      <c r="B523" s="70">
        <v>453</v>
      </c>
      <c r="C523" s="70">
        <v>11</v>
      </c>
      <c r="D523" s="70">
        <v>27</v>
      </c>
      <c r="E523" s="70">
        <v>2014</v>
      </c>
      <c r="F523" s="70" t="s">
        <v>181</v>
      </c>
      <c r="G523" s="70" t="s">
        <v>2197</v>
      </c>
      <c r="H523" s="70" t="s">
        <v>2198</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2209</v>
      </c>
      <c r="B524" s="70">
        <v>454</v>
      </c>
      <c r="C524" s="70">
        <v>12</v>
      </c>
      <c r="D524" s="70">
        <v>27</v>
      </c>
      <c r="E524" s="70">
        <v>2015</v>
      </c>
      <c r="F524" s="70" t="s">
        <v>182</v>
      </c>
      <c r="G524" s="70" t="s">
        <v>2197</v>
      </c>
      <c r="H524" s="70" t="s">
        <v>2198</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2210</v>
      </c>
      <c r="B525" s="70">
        <v>455</v>
      </c>
      <c r="C525" s="70">
        <v>13</v>
      </c>
      <c r="D525" s="70">
        <v>27</v>
      </c>
      <c r="E525" s="70">
        <v>2016</v>
      </c>
      <c r="F525" s="70" t="s">
        <v>155</v>
      </c>
      <c r="G525" s="70" t="s">
        <v>2197</v>
      </c>
      <c r="H525" s="70" t="s">
        <v>2198</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2211</v>
      </c>
      <c r="B526" s="70">
        <v>456</v>
      </c>
      <c r="C526" s="70">
        <v>14</v>
      </c>
      <c r="D526" s="70">
        <v>27</v>
      </c>
      <c r="E526" s="70">
        <v>2017</v>
      </c>
      <c r="F526" s="70" t="s">
        <v>156</v>
      </c>
      <c r="G526" s="70" t="s">
        <v>2197</v>
      </c>
      <c r="H526" s="70" t="s">
        <v>2198</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2212</v>
      </c>
      <c r="B527" s="70">
        <v>457</v>
      </c>
      <c r="C527" s="70">
        <v>15</v>
      </c>
      <c r="D527" s="70">
        <v>27</v>
      </c>
      <c r="E527" s="70">
        <v>2018</v>
      </c>
      <c r="F527" s="70" t="s">
        <v>183</v>
      </c>
      <c r="G527" s="70" t="s">
        <v>2197</v>
      </c>
      <c r="H527" s="70" t="s">
        <v>2198</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2213</v>
      </c>
      <c r="B528" s="70">
        <v>458</v>
      </c>
      <c r="C528" s="70">
        <v>16</v>
      </c>
      <c r="D528" s="70">
        <v>27</v>
      </c>
      <c r="E528" s="70">
        <v>2019</v>
      </c>
      <c r="F528" s="70" t="s">
        <v>158</v>
      </c>
      <c r="G528" s="70" t="s">
        <v>2197</v>
      </c>
      <c r="H528" s="70" t="s">
        <v>2198</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2214</v>
      </c>
      <c r="B529" s="70">
        <v>459</v>
      </c>
      <c r="C529" s="70">
        <v>17</v>
      </c>
      <c r="D529" s="70">
        <v>27</v>
      </c>
      <c r="E529" s="70">
        <v>2020</v>
      </c>
      <c r="F529" s="70" t="s">
        <v>159</v>
      </c>
      <c r="G529" s="70" t="s">
        <v>2197</v>
      </c>
      <c r="H529" s="70" t="s">
        <v>2198</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2215</v>
      </c>
      <c r="B530" s="70">
        <v>459</v>
      </c>
      <c r="C530" s="70">
        <v>18</v>
      </c>
      <c r="D530" s="70">
        <v>27</v>
      </c>
      <c r="E530" s="70">
        <v>2021</v>
      </c>
      <c r="F530" s="70" t="s">
        <v>160</v>
      </c>
      <c r="G530" s="70" t="s">
        <v>2197</v>
      </c>
      <c r="H530" s="70" t="s">
        <v>2198</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2216</v>
      </c>
      <c r="B531" s="70">
        <v>459</v>
      </c>
      <c r="C531" s="70">
        <v>19</v>
      </c>
      <c r="D531" s="70">
        <v>27</v>
      </c>
      <c r="E531" s="70">
        <v>2022</v>
      </c>
      <c r="F531" s="70" t="s">
        <v>161</v>
      </c>
      <c r="G531" s="70" t="s">
        <v>2197</v>
      </c>
      <c r="H531" s="70" t="s">
        <v>2198</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459</v>
      </c>
      <c r="C532" s="70">
        <v>20</v>
      </c>
      <c r="D532" s="70">
        <v>27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459</v>
      </c>
      <c r="C533" s="70">
        <v>21</v>
      </c>
      <c r="D533" s="70">
        <v>27</v>
      </c>
      <c r="E533" s="70">
        <v>2024</v>
      </c>
      <c r="F533" s="70" t="s">
        <v>1558</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1558</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1558</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2274</v>
      </c>
      <c r="B583" s="70">
        <v>8</v>
      </c>
      <c r="C583" s="70">
        <v>8</v>
      </c>
      <c r="D583" s="70">
        <v>1</v>
      </c>
      <c r="E583" s="70">
        <v>2011</v>
      </c>
      <c r="F583" s="70" t="s">
        <v>178</v>
      </c>
      <c r="G583" s="70" t="s">
        <v>2266</v>
      </c>
      <c r="H583" s="70" t="s">
        <v>2267</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2275</v>
      </c>
      <c r="B584" s="70">
        <v>9</v>
      </c>
      <c r="C584" s="70">
        <v>9</v>
      </c>
      <c r="D584" s="70">
        <v>1</v>
      </c>
      <c r="E584" s="70">
        <v>2012</v>
      </c>
      <c r="F584" s="70" t="s">
        <v>179</v>
      </c>
      <c r="G584" s="70" t="s">
        <v>2266</v>
      </c>
      <c r="H584" s="70" t="s">
        <v>2267</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2276</v>
      </c>
      <c r="B585" s="70">
        <v>10</v>
      </c>
      <c r="C585" s="70">
        <v>10</v>
      </c>
      <c r="D585" s="70">
        <v>1</v>
      </c>
      <c r="E585" s="70">
        <v>2013</v>
      </c>
      <c r="F585" s="70" t="s">
        <v>180</v>
      </c>
      <c r="G585" s="70" t="s">
        <v>2266</v>
      </c>
      <c r="H585" s="70" t="s">
        <v>2267</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2277</v>
      </c>
      <c r="B586" s="70">
        <v>11</v>
      </c>
      <c r="C586" s="70">
        <v>11</v>
      </c>
      <c r="D586" s="70">
        <v>1</v>
      </c>
      <c r="E586" s="70">
        <v>2014</v>
      </c>
      <c r="F586" s="70" t="s">
        <v>181</v>
      </c>
      <c r="G586" s="70" t="s">
        <v>2266</v>
      </c>
      <c r="H586" s="70" t="s">
        <v>2267</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2278</v>
      </c>
      <c r="B587" s="70">
        <v>12</v>
      </c>
      <c r="C587" s="70">
        <v>12</v>
      </c>
      <c r="D587" s="70">
        <v>1</v>
      </c>
      <c r="E587" s="70">
        <v>2015</v>
      </c>
      <c r="F587" s="70" t="s">
        <v>182</v>
      </c>
      <c r="G587" s="70" t="s">
        <v>2266</v>
      </c>
      <c r="H587" s="70" t="s">
        <v>2267</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2279</v>
      </c>
      <c r="B588" s="70">
        <v>13</v>
      </c>
      <c r="C588" s="70">
        <v>13</v>
      </c>
      <c r="D588" s="70">
        <v>1</v>
      </c>
      <c r="E588" s="70">
        <v>2016</v>
      </c>
      <c r="F588" s="70" t="s">
        <v>155</v>
      </c>
      <c r="G588" s="70" t="s">
        <v>2266</v>
      </c>
      <c r="H588" s="70" t="s">
        <v>2267</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2280</v>
      </c>
      <c r="B589" s="70">
        <v>14</v>
      </c>
      <c r="C589" s="70">
        <v>14</v>
      </c>
      <c r="D589" s="70">
        <v>1</v>
      </c>
      <c r="E589" s="70">
        <v>2017</v>
      </c>
      <c r="F589" s="70" t="s">
        <v>156</v>
      </c>
      <c r="G589" s="70" t="s">
        <v>2266</v>
      </c>
      <c r="H589" s="70" t="s">
        <v>2267</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2281</v>
      </c>
      <c r="B590" s="70">
        <v>15</v>
      </c>
      <c r="C590" s="70">
        <v>15</v>
      </c>
      <c r="D590" s="70">
        <v>1</v>
      </c>
      <c r="E590" s="70">
        <v>2018</v>
      </c>
      <c r="F590" s="70" t="s">
        <v>183</v>
      </c>
      <c r="G590" s="70" t="s">
        <v>2266</v>
      </c>
      <c r="H590" s="70" t="s">
        <v>2267</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2284</v>
      </c>
      <c r="B593" s="70">
        <v>17</v>
      </c>
      <c r="C593" s="70">
        <v>18</v>
      </c>
      <c r="D593" s="70">
        <v>1</v>
      </c>
      <c r="E593" s="70">
        <v>2021</v>
      </c>
      <c r="F593" s="70" t="s">
        <v>160</v>
      </c>
      <c r="G593" s="70" t="s">
        <v>2266</v>
      </c>
      <c r="H593" s="70" t="s">
        <v>2267</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2285</v>
      </c>
      <c r="B594" s="70">
        <v>17</v>
      </c>
      <c r="C594" s="70">
        <v>19</v>
      </c>
      <c r="D594" s="70">
        <v>1</v>
      </c>
      <c r="E594" s="70">
        <v>2022</v>
      </c>
      <c r="F594" s="70" t="s">
        <v>161</v>
      </c>
      <c r="G594" s="70" t="s">
        <v>2266</v>
      </c>
      <c r="H594" s="70" t="s">
        <v>2267</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1558</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1558</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1901</v>
      </c>
      <c r="B9" s="70">
        <v>1</v>
      </c>
      <c r="C9" s="70">
        <v>1</v>
      </c>
      <c r="D9" s="70">
        <v>1</v>
      </c>
      <c r="E9" s="70">
        <v>1990</v>
      </c>
      <c r="F9" s="70" t="s">
        <v>787</v>
      </c>
      <c r="G9" s="1073" t="s">
        <v>1902</v>
      </c>
      <c r="H9" s="70" t="s">
        <v>1903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1904</v>
      </c>
      <c r="B10" s="70">
        <v>2</v>
      </c>
      <c r="C10" s="70">
        <v>2</v>
      </c>
      <c r="D10" s="70">
        <v>1</v>
      </c>
      <c r="E10" s="70">
        <v>2005</v>
      </c>
      <c r="F10" s="70" t="s">
        <v>789</v>
      </c>
      <c r="G10" s="1073" t="s">
        <v>1902</v>
      </c>
      <c r="H10" s="70" t="s">
        <v>1903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1905</v>
      </c>
      <c r="B11" s="70">
        <v>3</v>
      </c>
      <c r="C11" s="70">
        <v>3</v>
      </c>
      <c r="D11" s="70">
        <v>1</v>
      </c>
      <c r="E11" s="70">
        <v>2006</v>
      </c>
      <c r="F11" s="70" t="s">
        <v>790</v>
      </c>
      <c r="G11" s="1073" t="s">
        <v>1902</v>
      </c>
      <c r="H11" s="70" t="s">
        <v>1903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1906</v>
      </c>
      <c r="B12" s="70">
        <v>4</v>
      </c>
      <c r="C12" s="70">
        <v>4</v>
      </c>
      <c r="D12" s="70">
        <v>1</v>
      </c>
      <c r="E12" s="70">
        <v>2007</v>
      </c>
      <c r="F12" s="70" t="s">
        <v>791</v>
      </c>
      <c r="G12" s="1073" t="s">
        <v>1902</v>
      </c>
      <c r="H12" s="70" t="s">
        <v>1903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1907</v>
      </c>
      <c r="B13" s="70">
        <v>5</v>
      </c>
      <c r="C13" s="70">
        <v>5</v>
      </c>
      <c r="D13" s="70">
        <v>1</v>
      </c>
      <c r="E13" s="70">
        <v>2008</v>
      </c>
      <c r="F13" s="70" t="s">
        <v>792</v>
      </c>
      <c r="G13" s="1073" t="s">
        <v>1902</v>
      </c>
      <c r="H13" s="70" t="s">
        <v>1903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1908</v>
      </c>
      <c r="B14" s="70">
        <v>6</v>
      </c>
      <c r="C14" s="70">
        <v>6</v>
      </c>
      <c r="D14" s="70">
        <v>1</v>
      </c>
      <c r="E14" s="70">
        <v>2009</v>
      </c>
      <c r="F14" s="70" t="s">
        <v>176</v>
      </c>
      <c r="G14" s="1073" t="s">
        <v>1902</v>
      </c>
      <c r="H14" s="70" t="s">
        <v>1903</v>
      </c>
      <c r="I14" s="1066"/>
      <c r="J14" s="73">
        <v>0</v>
      </c>
      <c r="K14" s="73">
        <v>0</v>
      </c>
      <c r="L14" s="73">
        <v>0</v>
      </c>
      <c r="M14" s="73">
        <v>0</v>
      </c>
      <c r="N14" s="73">
        <v>0</v>
      </c>
      <c r="O14" s="73">
        <v>0</v>
      </c>
      <c r="P14" s="73">
        <v>0</v>
      </c>
      <c r="Q14" s="73">
        <v>0</v>
      </c>
      <c r="R14" s="73">
        <v>0</v>
      </c>
      <c r="S14" s="73">
        <v>0</v>
      </c>
      <c r="T14" s="73">
        <v>0</v>
      </c>
      <c r="U14" s="73">
        <v>0</v>
      </c>
      <c r="V14" s="73">
        <v>0</v>
      </c>
      <c r="W14" s="73">
        <v>5.5</v>
      </c>
      <c r="X14" s="73">
        <v>0</v>
      </c>
      <c r="Y14" s="73">
        <v>12.14</v>
      </c>
      <c r="Z14" s="73">
        <v>0</v>
      </c>
      <c r="AA14" s="73">
        <v>13.18</v>
      </c>
      <c r="AB14" s="73">
        <v>0</v>
      </c>
      <c r="AC14" s="73">
        <v>0</v>
      </c>
      <c r="AD14" s="73">
        <v>3.98</v>
      </c>
      <c r="AE14" s="73">
        <v>2.64</v>
      </c>
      <c r="AF14" s="73">
        <v>66.2</v>
      </c>
      <c r="AG14" s="73">
        <v>0</v>
      </c>
      <c r="AH14" s="73">
        <v>0</v>
      </c>
      <c r="AI14" s="73">
        <v>0</v>
      </c>
      <c r="AJ14" s="73">
        <v>0</v>
      </c>
      <c r="AK14" s="73">
        <v>2.66</v>
      </c>
      <c r="AL14" s="73">
        <v>0</v>
      </c>
      <c r="AM14" s="73">
        <v>0</v>
      </c>
      <c r="AN14" s="73">
        <v>0</v>
      </c>
      <c r="AO14" s="73">
        <v>0</v>
      </c>
      <c r="AP14" s="73">
        <v>0</v>
      </c>
      <c r="AQ14" s="73">
        <v>0</v>
      </c>
      <c r="AR14" s="73">
        <v>0</v>
      </c>
      <c r="AS14" s="73">
        <v>11.46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5.58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3.25</v>
      </c>
      <c r="CL14" s="73">
        <v>0</v>
      </c>
      <c r="CM14" s="73">
        <v>2.79</v>
      </c>
      <c r="CN14" s="73">
        <v>10.69</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5.5</v>
      </c>
      <c r="DY14" s="73">
        <v>0</v>
      </c>
      <c r="DZ14" s="73">
        <v>12.14</v>
      </c>
      <c r="EA14" s="73">
        <v>0</v>
      </c>
      <c r="EB14" s="73">
        <v>13.18</v>
      </c>
      <c r="EC14" s="73">
        <v>0</v>
      </c>
      <c r="ED14" s="73">
        <v>0</v>
      </c>
      <c r="EE14" s="73">
        <v>3.98</v>
      </c>
      <c r="EF14" s="73">
        <v>2.64</v>
      </c>
      <c r="EG14" s="73">
        <v>66.2</v>
      </c>
      <c r="EH14" s="73">
        <v>0</v>
      </c>
      <c r="EI14" s="73">
        <v>0</v>
      </c>
      <c r="EJ14" s="73">
        <v>0</v>
      </c>
      <c r="EK14" s="73">
        <v>0</v>
      </c>
      <c r="EL14" s="73">
        <v>2.66</v>
      </c>
      <c r="EM14" s="73">
        <v>0</v>
      </c>
      <c r="EN14" s="73">
        <v>0</v>
      </c>
      <c r="EO14" s="73">
        <v>0</v>
      </c>
      <c r="EP14" s="73">
        <v>0</v>
      </c>
      <c r="EQ14" s="73">
        <v>0</v>
      </c>
      <c r="ER14" s="73">
        <v>0</v>
      </c>
      <c r="ES14" s="73">
        <v>0</v>
      </c>
      <c r="ET14" s="73">
        <v>11.46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5.58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3.25</v>
      </c>
      <c r="GM14" s="73">
        <v>0</v>
      </c>
      <c r="GN14" s="73">
        <v>2.79</v>
      </c>
      <c r="GO14" s="73">
        <v>10.69</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106.3</v>
      </c>
      <c r="HL14" s="73">
        <v>11.46</v>
      </c>
      <c r="HM14" s="73">
        <v>0</v>
      </c>
      <c r="HN14" s="73">
        <v>0</v>
      </c>
      <c r="HO14" s="73">
        <v>5.58</v>
      </c>
      <c r="HP14" s="73">
        <v>0</v>
      </c>
      <c r="HQ14" s="73">
        <v>0</v>
      </c>
      <c r="HR14" s="73">
        <v>0</v>
      </c>
      <c r="HS14" s="73">
        <v>0</v>
      </c>
      <c r="HT14" s="73">
        <v>3.25</v>
      </c>
      <c r="HU14" s="73">
        <v>2.79</v>
      </c>
      <c r="HV14" s="73">
        <v>10.69</v>
      </c>
      <c r="HW14" s="73">
        <v>0</v>
      </c>
      <c r="HX14" s="73">
        <v>0</v>
      </c>
      <c r="HY14" s="73">
        <v>0</v>
      </c>
      <c r="HZ14" s="73">
        <v>0</v>
      </c>
      <c r="IA14" s="73">
        <v>0</v>
      </c>
      <c r="IB14" s="73">
        <v>0</v>
      </c>
      <c r="IC14" s="73">
        <v>0</v>
      </c>
      <c r="ID14" s="73">
        <v>0</v>
      </c>
      <c r="IE14" s="73">
        <v>0</v>
      </c>
      <c r="IF14" s="73">
        <v>106.3</v>
      </c>
      <c r="IG14" s="73">
        <v>11.46</v>
      </c>
      <c r="IH14" s="73">
        <v>0</v>
      </c>
      <c r="II14" s="73">
        <v>0</v>
      </c>
      <c r="IJ14" s="73">
        <v>5.58</v>
      </c>
      <c r="IK14" s="73">
        <v>0</v>
      </c>
      <c r="IL14" s="73">
        <v>0</v>
      </c>
      <c r="IM14" s="73">
        <v>0</v>
      </c>
      <c r="IN14" s="73">
        <v>0</v>
      </c>
      <c r="IO14" s="73">
        <v>3.25</v>
      </c>
      <c r="IP14" s="73">
        <v>2.79</v>
      </c>
      <c r="IQ14" s="73">
        <v>10.69</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3</v>
      </c>
      <c r="JM14" s="71">
        <v>0</v>
      </c>
      <c r="JN14" s="71">
        <v>3</v>
      </c>
      <c r="JO14" s="71">
        <v>0</v>
      </c>
      <c r="JP14" s="71">
        <v>0</v>
      </c>
      <c r="JQ14" s="71">
        <v>1</v>
      </c>
      <c r="JR14" s="71">
        <v>1</v>
      </c>
      <c r="JS14" s="71">
        <v>1</v>
      </c>
      <c r="JT14" s="71">
        <v>0</v>
      </c>
      <c r="JU14" s="71">
        <v>0</v>
      </c>
      <c r="JV14" s="71">
        <v>0</v>
      </c>
      <c r="JW14" s="71">
        <v>0</v>
      </c>
      <c r="JX14" s="71">
        <v>1</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1</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3</v>
      </c>
      <c r="NN14" s="71">
        <v>0</v>
      </c>
      <c r="NO14" s="71">
        <v>3</v>
      </c>
      <c r="NP14" s="71">
        <v>0</v>
      </c>
      <c r="NQ14" s="71">
        <v>0</v>
      </c>
      <c r="NR14" s="71">
        <v>1</v>
      </c>
      <c r="NS14" s="71">
        <v>1</v>
      </c>
      <c r="NT14" s="71">
        <v>1</v>
      </c>
      <c r="NU14" s="71">
        <v>0</v>
      </c>
      <c r="NV14" s="71">
        <v>0</v>
      </c>
      <c r="NW14" s="71">
        <v>0</v>
      </c>
      <c r="NX14" s="71">
        <v>0</v>
      </c>
      <c r="NY14" s="71">
        <v>1</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1</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2</v>
      </c>
      <c r="QZ14" s="71">
        <v>0</v>
      </c>
      <c r="RA14" s="71">
        <v>0</v>
      </c>
      <c r="RB14" s="71">
        <v>2</v>
      </c>
      <c r="RC14" s="71">
        <v>0</v>
      </c>
      <c r="RD14" s="71">
        <v>0</v>
      </c>
      <c r="RE14" s="71">
        <v>0</v>
      </c>
      <c r="RF14" s="71">
        <v>0</v>
      </c>
      <c r="RG14" s="71">
        <v>1</v>
      </c>
      <c r="RH14" s="71">
        <v>1</v>
      </c>
      <c r="RI14" s="71">
        <v>2</v>
      </c>
      <c r="RJ14" s="71">
        <v>0</v>
      </c>
      <c r="RK14" s="71">
        <v>0</v>
      </c>
      <c r="RL14" s="71">
        <v>0</v>
      </c>
      <c r="RM14" s="71">
        <v>0</v>
      </c>
      <c r="RN14" s="71">
        <v>0</v>
      </c>
      <c r="RO14" s="71">
        <v>0</v>
      </c>
      <c r="RP14" s="71">
        <v>0</v>
      </c>
      <c r="RQ14" s="71">
        <v>0</v>
      </c>
      <c r="RR14" s="71">
        <v>0</v>
      </c>
      <c r="RS14" s="71">
        <v>11</v>
      </c>
      <c r="RT14" s="71">
        <v>2</v>
      </c>
      <c r="RU14" s="71">
        <v>0</v>
      </c>
      <c r="RV14" s="71">
        <v>0</v>
      </c>
      <c r="RW14" s="71">
        <v>2</v>
      </c>
      <c r="RX14" s="71">
        <v>0</v>
      </c>
      <c r="RY14" s="71">
        <v>0</v>
      </c>
      <c r="RZ14" s="71">
        <v>0</v>
      </c>
      <c r="SA14" s="71">
        <v>0</v>
      </c>
      <c r="SB14" s="71">
        <v>1</v>
      </c>
      <c r="SC14" s="71">
        <v>1</v>
      </c>
      <c r="SD14" s="71">
        <v>2</v>
      </c>
      <c r="SE14" s="71">
        <v>0</v>
      </c>
      <c r="SF14" s="71">
        <v>0</v>
      </c>
      <c r="SG14" s="71">
        <v>0</v>
      </c>
      <c r="SH14" s="71">
        <v>0</v>
      </c>
    </row>
    <row r="15" spans="1:503">
      <c r="A15" s="16" t="s">
        <v>1909</v>
      </c>
      <c r="B15" s="70">
        <v>7</v>
      </c>
      <c r="C15" s="70">
        <v>7</v>
      </c>
      <c r="D15" s="70">
        <v>1</v>
      </c>
      <c r="E15" s="70">
        <v>2010</v>
      </c>
      <c r="F15" s="70" t="s">
        <v>177</v>
      </c>
      <c r="G15" s="1073" t="s">
        <v>1902</v>
      </c>
      <c r="H15" s="70" t="s">
        <v>1903</v>
      </c>
      <c r="I15" s="1066"/>
      <c r="J15" s="73">
        <v>0</v>
      </c>
      <c r="K15" s="73">
        <v>0</v>
      </c>
      <c r="L15" s="73">
        <v>0</v>
      </c>
      <c r="M15" s="73">
        <v>0</v>
      </c>
      <c r="N15" s="73">
        <v>0</v>
      </c>
      <c r="O15" s="73">
        <v>0</v>
      </c>
      <c r="P15" s="73">
        <v>0</v>
      </c>
      <c r="Q15" s="73">
        <v>0</v>
      </c>
      <c r="R15" s="73">
        <v>0</v>
      </c>
      <c r="S15" s="73">
        <v>26.3</v>
      </c>
      <c r="T15" s="73">
        <v>0</v>
      </c>
      <c r="U15" s="73">
        <v>0</v>
      </c>
      <c r="V15" s="73">
        <v>0</v>
      </c>
      <c r="W15" s="73">
        <v>5.2469999999999999</v>
      </c>
      <c r="X15" s="73">
        <v>0</v>
      </c>
      <c r="Y15" s="73">
        <v>11.348000000000001</v>
      </c>
      <c r="Z15" s="73">
        <v>0</v>
      </c>
      <c r="AA15" s="73">
        <v>15.832000000000001</v>
      </c>
      <c r="AB15" s="73">
        <v>0</v>
      </c>
      <c r="AC15" s="73">
        <v>0</v>
      </c>
      <c r="AD15" s="73">
        <v>3.6</v>
      </c>
      <c r="AE15" s="73">
        <v>2.4489999999999998</v>
      </c>
      <c r="AF15" s="73">
        <v>61.26</v>
      </c>
      <c r="AG15" s="73">
        <v>0</v>
      </c>
      <c r="AH15" s="73">
        <v>0</v>
      </c>
      <c r="AI15" s="73">
        <v>0</v>
      </c>
      <c r="AJ15" s="73">
        <v>0</v>
      </c>
      <c r="AK15" s="73">
        <v>2.5750000000000002</v>
      </c>
      <c r="AL15" s="73">
        <v>0</v>
      </c>
      <c r="AM15" s="73">
        <v>0</v>
      </c>
      <c r="AN15" s="73">
        <v>0</v>
      </c>
      <c r="AO15" s="73">
        <v>0</v>
      </c>
      <c r="AP15" s="73">
        <v>0</v>
      </c>
      <c r="AQ15" s="73">
        <v>0</v>
      </c>
      <c r="AR15" s="73">
        <v>0</v>
      </c>
      <c r="AS15" s="73">
        <v>11.282999999999999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2.4820000000000002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2.7989999999999999</v>
      </c>
      <c r="CN15" s="73">
        <v>11.087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26.3</v>
      </c>
      <c r="DU15" s="73">
        <v>0</v>
      </c>
      <c r="DV15" s="73">
        <v>0</v>
      </c>
      <c r="DW15" s="73">
        <v>0</v>
      </c>
      <c r="DX15" s="73">
        <v>5.2469999999999999</v>
      </c>
      <c r="DY15" s="73">
        <v>0</v>
      </c>
      <c r="DZ15" s="73">
        <v>11.348000000000001</v>
      </c>
      <c r="EA15" s="73">
        <v>0</v>
      </c>
      <c r="EB15" s="73">
        <v>15.832000000000001</v>
      </c>
      <c r="EC15" s="73">
        <v>0</v>
      </c>
      <c r="ED15" s="73">
        <v>0</v>
      </c>
      <c r="EE15" s="73">
        <v>3.6</v>
      </c>
      <c r="EF15" s="73">
        <v>2.4489999999999998</v>
      </c>
      <c r="EG15" s="73">
        <v>61.26</v>
      </c>
      <c r="EH15" s="73">
        <v>0</v>
      </c>
      <c r="EI15" s="73">
        <v>0</v>
      </c>
      <c r="EJ15" s="73">
        <v>0</v>
      </c>
      <c r="EK15" s="73">
        <v>0</v>
      </c>
      <c r="EL15" s="73">
        <v>2.5750000000000002</v>
      </c>
      <c r="EM15" s="73">
        <v>0</v>
      </c>
      <c r="EN15" s="73">
        <v>0</v>
      </c>
      <c r="EO15" s="73">
        <v>0</v>
      </c>
      <c r="EP15" s="73">
        <v>0</v>
      </c>
      <c r="EQ15" s="73">
        <v>0</v>
      </c>
      <c r="ER15" s="73">
        <v>0</v>
      </c>
      <c r="ES15" s="73">
        <v>0</v>
      </c>
      <c r="ET15" s="73">
        <v>11.282999999999999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2.4820000000000002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2.7989999999999999</v>
      </c>
      <c r="GO15" s="73">
        <v>11.087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128.61099999999999</v>
      </c>
      <c r="HL15" s="73">
        <v>11.282999999999999</v>
      </c>
      <c r="HM15" s="73">
        <v>0</v>
      </c>
      <c r="HN15" s="73">
        <v>0</v>
      </c>
      <c r="HO15" s="73">
        <v>2.4820000000000002</v>
      </c>
      <c r="HP15" s="73">
        <v>0</v>
      </c>
      <c r="HQ15" s="73">
        <v>0</v>
      </c>
      <c r="HR15" s="73">
        <v>0</v>
      </c>
      <c r="HS15" s="73">
        <v>0</v>
      </c>
      <c r="HT15" s="73">
        <v>0</v>
      </c>
      <c r="HU15" s="73">
        <v>2.7989999999999999</v>
      </c>
      <c r="HV15" s="73">
        <v>11.087</v>
      </c>
      <c r="HW15" s="73">
        <v>0</v>
      </c>
      <c r="HX15" s="73">
        <v>0</v>
      </c>
      <c r="HY15" s="73">
        <v>0</v>
      </c>
      <c r="HZ15" s="73">
        <v>0</v>
      </c>
      <c r="IA15" s="73">
        <v>0</v>
      </c>
      <c r="IB15" s="73">
        <v>0</v>
      </c>
      <c r="IC15" s="73">
        <v>0</v>
      </c>
      <c r="ID15" s="73">
        <v>0</v>
      </c>
      <c r="IE15" s="73">
        <v>0</v>
      </c>
      <c r="IF15" s="73">
        <v>128.61099999999999</v>
      </c>
      <c r="IG15" s="73">
        <v>11.282999999999999</v>
      </c>
      <c r="IH15" s="73">
        <v>0</v>
      </c>
      <c r="II15" s="73">
        <v>0</v>
      </c>
      <c r="IJ15" s="73">
        <v>2.4820000000000002</v>
      </c>
      <c r="IK15" s="73">
        <v>0</v>
      </c>
      <c r="IL15" s="73">
        <v>0</v>
      </c>
      <c r="IM15" s="73">
        <v>0</v>
      </c>
      <c r="IN15" s="73">
        <v>0</v>
      </c>
      <c r="IO15" s="73">
        <v>0</v>
      </c>
      <c r="IP15" s="73">
        <v>2.7989999999999999</v>
      </c>
      <c r="IQ15" s="73">
        <v>11.087</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1</v>
      </c>
      <c r="JK15" s="71">
        <v>0</v>
      </c>
      <c r="JL15" s="71">
        <v>3</v>
      </c>
      <c r="JM15" s="71">
        <v>0</v>
      </c>
      <c r="JN15" s="71">
        <v>4</v>
      </c>
      <c r="JO15" s="71">
        <v>0</v>
      </c>
      <c r="JP15" s="71">
        <v>0</v>
      </c>
      <c r="JQ15" s="71">
        <v>1</v>
      </c>
      <c r="JR15" s="71">
        <v>1</v>
      </c>
      <c r="JS15" s="71">
        <v>1</v>
      </c>
      <c r="JT15" s="71">
        <v>0</v>
      </c>
      <c r="JU15" s="71">
        <v>0</v>
      </c>
      <c r="JV15" s="71">
        <v>0</v>
      </c>
      <c r="JW15" s="71">
        <v>0</v>
      </c>
      <c r="JX15" s="71">
        <v>1</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1</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1</v>
      </c>
      <c r="NL15" s="71">
        <v>0</v>
      </c>
      <c r="NM15" s="71">
        <v>3</v>
      </c>
      <c r="NN15" s="71">
        <v>0</v>
      </c>
      <c r="NO15" s="71">
        <v>4</v>
      </c>
      <c r="NP15" s="71">
        <v>0</v>
      </c>
      <c r="NQ15" s="71">
        <v>0</v>
      </c>
      <c r="NR15" s="71">
        <v>1</v>
      </c>
      <c r="NS15" s="71">
        <v>1</v>
      </c>
      <c r="NT15" s="71">
        <v>1</v>
      </c>
      <c r="NU15" s="71">
        <v>0</v>
      </c>
      <c r="NV15" s="71">
        <v>0</v>
      </c>
      <c r="NW15" s="71">
        <v>0</v>
      </c>
      <c r="NX15" s="71">
        <v>0</v>
      </c>
      <c r="NY15" s="71">
        <v>1</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1</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2</v>
      </c>
      <c r="QZ15" s="71">
        <v>0</v>
      </c>
      <c r="RA15" s="71">
        <v>0</v>
      </c>
      <c r="RB15" s="71">
        <v>1</v>
      </c>
      <c r="RC15" s="71">
        <v>0</v>
      </c>
      <c r="RD15" s="71">
        <v>0</v>
      </c>
      <c r="RE15" s="71">
        <v>0</v>
      </c>
      <c r="RF15" s="71">
        <v>0</v>
      </c>
      <c r="RG15" s="71">
        <v>0</v>
      </c>
      <c r="RH15" s="71">
        <v>1</v>
      </c>
      <c r="RI15" s="71">
        <v>2</v>
      </c>
      <c r="RJ15" s="71">
        <v>0</v>
      </c>
      <c r="RK15" s="71">
        <v>0</v>
      </c>
      <c r="RL15" s="71">
        <v>0</v>
      </c>
      <c r="RM15" s="71">
        <v>0</v>
      </c>
      <c r="RN15" s="71">
        <v>0</v>
      </c>
      <c r="RO15" s="71">
        <v>0</v>
      </c>
      <c r="RP15" s="71">
        <v>0</v>
      </c>
      <c r="RQ15" s="71">
        <v>0</v>
      </c>
      <c r="RR15" s="71">
        <v>0</v>
      </c>
      <c r="RS15" s="71">
        <v>13</v>
      </c>
      <c r="RT15" s="71">
        <v>2</v>
      </c>
      <c r="RU15" s="71">
        <v>0</v>
      </c>
      <c r="RV15" s="71">
        <v>0</v>
      </c>
      <c r="RW15" s="71">
        <v>1</v>
      </c>
      <c r="RX15" s="71">
        <v>0</v>
      </c>
      <c r="RY15" s="71">
        <v>0</v>
      </c>
      <c r="RZ15" s="71">
        <v>0</v>
      </c>
      <c r="SA15" s="71">
        <v>0</v>
      </c>
      <c r="SB15" s="71">
        <v>0</v>
      </c>
      <c r="SC15" s="71">
        <v>1</v>
      </c>
      <c r="SD15" s="71">
        <v>2</v>
      </c>
      <c r="SE15" s="71">
        <v>0</v>
      </c>
      <c r="SF15" s="71">
        <v>0</v>
      </c>
      <c r="SG15" s="71">
        <v>0</v>
      </c>
      <c r="SH15" s="71">
        <v>0</v>
      </c>
    </row>
    <row r="16" spans="1:503">
      <c r="A16" s="16" t="s">
        <v>1910</v>
      </c>
      <c r="B16" s="70">
        <v>8</v>
      </c>
      <c r="C16" s="70">
        <v>8</v>
      </c>
      <c r="D16" s="70">
        <v>1</v>
      </c>
      <c r="E16" s="70">
        <v>2011</v>
      </c>
      <c r="F16" s="70" t="s">
        <v>178</v>
      </c>
      <c r="G16" s="1073" t="s">
        <v>1902</v>
      </c>
      <c r="H16" s="70" t="s">
        <v>1903</v>
      </c>
      <c r="I16" s="1066"/>
      <c r="J16" s="73">
        <v>0</v>
      </c>
      <c r="K16" s="73">
        <v>0</v>
      </c>
      <c r="L16" s="73">
        <v>0</v>
      </c>
      <c r="M16" s="73">
        <v>0</v>
      </c>
      <c r="N16" s="73">
        <v>0</v>
      </c>
      <c r="O16" s="73">
        <v>0</v>
      </c>
      <c r="P16" s="73">
        <v>0</v>
      </c>
      <c r="Q16" s="73">
        <v>0</v>
      </c>
      <c r="R16" s="73">
        <v>0</v>
      </c>
      <c r="S16" s="73">
        <v>32.417000000000002</v>
      </c>
      <c r="T16" s="73">
        <v>0</v>
      </c>
      <c r="U16" s="73">
        <v>0</v>
      </c>
      <c r="V16" s="73">
        <v>0</v>
      </c>
      <c r="W16" s="73">
        <v>5.16</v>
      </c>
      <c r="X16" s="73">
        <v>0</v>
      </c>
      <c r="Y16" s="73">
        <v>10.941000000000001</v>
      </c>
      <c r="Z16" s="73">
        <v>0</v>
      </c>
      <c r="AA16" s="73">
        <v>14.4</v>
      </c>
      <c r="AB16" s="73">
        <v>0</v>
      </c>
      <c r="AC16" s="73">
        <v>0</v>
      </c>
      <c r="AD16" s="73">
        <v>3.34</v>
      </c>
      <c r="AE16" s="73">
        <v>2.4580000000000002</v>
      </c>
      <c r="AF16" s="73">
        <v>59.728999999999999</v>
      </c>
      <c r="AG16" s="73">
        <v>0</v>
      </c>
      <c r="AH16" s="73">
        <v>0</v>
      </c>
      <c r="AI16" s="73">
        <v>0</v>
      </c>
      <c r="AJ16" s="73">
        <v>0</v>
      </c>
      <c r="AK16" s="73">
        <v>2.089</v>
      </c>
      <c r="AL16" s="73">
        <v>0</v>
      </c>
      <c r="AM16" s="73">
        <v>0</v>
      </c>
      <c r="AN16" s="73">
        <v>0</v>
      </c>
      <c r="AO16" s="73">
        <v>0</v>
      </c>
      <c r="AP16" s="73">
        <v>0</v>
      </c>
      <c r="AQ16" s="73">
        <v>0</v>
      </c>
      <c r="AR16" s="73">
        <v>0</v>
      </c>
      <c r="AS16" s="73">
        <v>11.577</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2.839</v>
      </c>
      <c r="CL16" s="73">
        <v>0</v>
      </c>
      <c r="CM16" s="73">
        <v>2.4849999999999999</v>
      </c>
      <c r="CN16" s="73">
        <v>9.8040000000000003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32.417000000000002</v>
      </c>
      <c r="DU16" s="73">
        <v>0</v>
      </c>
      <c r="DV16" s="73">
        <v>0</v>
      </c>
      <c r="DW16" s="73">
        <v>0</v>
      </c>
      <c r="DX16" s="73">
        <v>5.16</v>
      </c>
      <c r="DY16" s="73">
        <v>0</v>
      </c>
      <c r="DZ16" s="73">
        <v>10.941000000000001</v>
      </c>
      <c r="EA16" s="73">
        <v>0</v>
      </c>
      <c r="EB16" s="73">
        <v>14.4</v>
      </c>
      <c r="EC16" s="73">
        <v>0</v>
      </c>
      <c r="ED16" s="73">
        <v>0</v>
      </c>
      <c r="EE16" s="73">
        <v>3.34</v>
      </c>
      <c r="EF16" s="73">
        <v>2.4580000000000002</v>
      </c>
      <c r="EG16" s="73">
        <v>59.728999999999999</v>
      </c>
      <c r="EH16" s="73">
        <v>0</v>
      </c>
      <c r="EI16" s="73">
        <v>0</v>
      </c>
      <c r="EJ16" s="73">
        <v>0</v>
      </c>
      <c r="EK16" s="73">
        <v>0</v>
      </c>
      <c r="EL16" s="73">
        <v>2.089</v>
      </c>
      <c r="EM16" s="73">
        <v>0</v>
      </c>
      <c r="EN16" s="73">
        <v>0</v>
      </c>
      <c r="EO16" s="73">
        <v>0</v>
      </c>
      <c r="EP16" s="73">
        <v>0</v>
      </c>
      <c r="EQ16" s="73">
        <v>0</v>
      </c>
      <c r="ER16" s="73">
        <v>0</v>
      </c>
      <c r="ES16" s="73">
        <v>0</v>
      </c>
      <c r="ET16" s="73">
        <v>11.577</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2.839</v>
      </c>
      <c r="GM16" s="73">
        <v>0</v>
      </c>
      <c r="GN16" s="73">
        <v>2.4849999999999999</v>
      </c>
      <c r="GO16" s="73">
        <v>9.8040000000000003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130.53399999999999</v>
      </c>
      <c r="HL16" s="73">
        <v>11.577</v>
      </c>
      <c r="HM16" s="73">
        <v>0</v>
      </c>
      <c r="HN16" s="73">
        <v>0</v>
      </c>
      <c r="HO16" s="73">
        <v>1.83</v>
      </c>
      <c r="HP16" s="73">
        <v>0</v>
      </c>
      <c r="HQ16" s="73">
        <v>0</v>
      </c>
      <c r="HR16" s="73">
        <v>0</v>
      </c>
      <c r="HS16" s="73">
        <v>0</v>
      </c>
      <c r="HT16" s="73">
        <v>2.839</v>
      </c>
      <c r="HU16" s="73">
        <v>2.4849999999999999</v>
      </c>
      <c r="HV16" s="73">
        <v>9.8040000000000003</v>
      </c>
      <c r="HW16" s="73">
        <v>0</v>
      </c>
      <c r="HX16" s="73">
        <v>0</v>
      </c>
      <c r="HY16" s="73">
        <v>0</v>
      </c>
      <c r="HZ16" s="73">
        <v>0</v>
      </c>
      <c r="IA16" s="73">
        <v>0</v>
      </c>
      <c r="IB16" s="73">
        <v>0</v>
      </c>
      <c r="IC16" s="73">
        <v>0</v>
      </c>
      <c r="ID16" s="73">
        <v>0</v>
      </c>
      <c r="IE16" s="73">
        <v>0</v>
      </c>
      <c r="IF16" s="73">
        <v>130.53399999999999</v>
      </c>
      <c r="IG16" s="73">
        <v>11.577</v>
      </c>
      <c r="IH16" s="73">
        <v>0</v>
      </c>
      <c r="II16" s="73">
        <v>0</v>
      </c>
      <c r="IJ16" s="73">
        <v>1.83</v>
      </c>
      <c r="IK16" s="73">
        <v>0</v>
      </c>
      <c r="IL16" s="73">
        <v>0</v>
      </c>
      <c r="IM16" s="73">
        <v>0</v>
      </c>
      <c r="IN16" s="73">
        <v>0</v>
      </c>
      <c r="IO16" s="73">
        <v>2.839</v>
      </c>
      <c r="IP16" s="73">
        <v>2.4849999999999999</v>
      </c>
      <c r="IQ16" s="73">
        <v>9.8040000000000003</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1</v>
      </c>
      <c r="JK16" s="71">
        <v>0</v>
      </c>
      <c r="JL16" s="71">
        <v>3</v>
      </c>
      <c r="JM16" s="71">
        <v>0</v>
      </c>
      <c r="JN16" s="71">
        <v>4</v>
      </c>
      <c r="JO16" s="71">
        <v>0</v>
      </c>
      <c r="JP16" s="71">
        <v>0</v>
      </c>
      <c r="JQ16" s="71">
        <v>1</v>
      </c>
      <c r="JR16" s="71">
        <v>1</v>
      </c>
      <c r="JS16" s="71">
        <v>1</v>
      </c>
      <c r="JT16" s="71">
        <v>0</v>
      </c>
      <c r="JU16" s="71">
        <v>0</v>
      </c>
      <c r="JV16" s="71">
        <v>0</v>
      </c>
      <c r="JW16" s="71">
        <v>0</v>
      </c>
      <c r="JX16" s="71">
        <v>1</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1</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1</v>
      </c>
      <c r="NL16" s="71">
        <v>0</v>
      </c>
      <c r="NM16" s="71">
        <v>3</v>
      </c>
      <c r="NN16" s="71">
        <v>0</v>
      </c>
      <c r="NO16" s="71">
        <v>4</v>
      </c>
      <c r="NP16" s="71">
        <v>0</v>
      </c>
      <c r="NQ16" s="71">
        <v>0</v>
      </c>
      <c r="NR16" s="71">
        <v>1</v>
      </c>
      <c r="NS16" s="71">
        <v>1</v>
      </c>
      <c r="NT16" s="71">
        <v>1</v>
      </c>
      <c r="NU16" s="71">
        <v>0</v>
      </c>
      <c r="NV16" s="71">
        <v>0</v>
      </c>
      <c r="NW16" s="71">
        <v>0</v>
      </c>
      <c r="NX16" s="71">
        <v>0</v>
      </c>
      <c r="NY16" s="71">
        <v>1</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1</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2</v>
      </c>
      <c r="QZ16" s="71">
        <v>0</v>
      </c>
      <c r="RA16" s="71">
        <v>0</v>
      </c>
      <c r="RB16" s="71">
        <v>1</v>
      </c>
      <c r="RC16" s="71">
        <v>0</v>
      </c>
      <c r="RD16" s="71">
        <v>0</v>
      </c>
      <c r="RE16" s="71">
        <v>0</v>
      </c>
      <c r="RF16" s="71">
        <v>0</v>
      </c>
      <c r="RG16" s="71">
        <v>1</v>
      </c>
      <c r="RH16" s="71">
        <v>1</v>
      </c>
      <c r="RI16" s="71">
        <v>2</v>
      </c>
      <c r="RJ16" s="71">
        <v>0</v>
      </c>
      <c r="RK16" s="71">
        <v>0</v>
      </c>
      <c r="RL16" s="71">
        <v>0</v>
      </c>
      <c r="RM16" s="71">
        <v>0</v>
      </c>
      <c r="RN16" s="71">
        <v>0</v>
      </c>
      <c r="RO16" s="71">
        <v>0</v>
      </c>
      <c r="RP16" s="71">
        <v>0</v>
      </c>
      <c r="RQ16" s="71">
        <v>0</v>
      </c>
      <c r="RR16" s="71">
        <v>0</v>
      </c>
      <c r="RS16" s="71">
        <v>13</v>
      </c>
      <c r="RT16" s="71">
        <v>2</v>
      </c>
      <c r="RU16" s="71">
        <v>0</v>
      </c>
      <c r="RV16" s="71">
        <v>0</v>
      </c>
      <c r="RW16" s="71">
        <v>1</v>
      </c>
      <c r="RX16" s="71">
        <v>0</v>
      </c>
      <c r="RY16" s="71">
        <v>0</v>
      </c>
      <c r="RZ16" s="71">
        <v>0</v>
      </c>
      <c r="SA16" s="71">
        <v>0</v>
      </c>
      <c r="SB16" s="71">
        <v>1</v>
      </c>
      <c r="SC16" s="71">
        <v>1</v>
      </c>
      <c r="SD16" s="71">
        <v>2</v>
      </c>
      <c r="SE16" s="71">
        <v>0</v>
      </c>
      <c r="SF16" s="71">
        <v>0</v>
      </c>
      <c r="SG16" s="71">
        <v>0</v>
      </c>
      <c r="SH16" s="71">
        <v>0</v>
      </c>
    </row>
    <row r="17" spans="1:502">
      <c r="A17" s="16" t="s">
        <v>1911</v>
      </c>
      <c r="B17" s="70">
        <v>9</v>
      </c>
      <c r="C17" s="70">
        <v>9</v>
      </c>
      <c r="D17" s="70">
        <v>1</v>
      </c>
      <c r="E17" s="70">
        <v>2012</v>
      </c>
      <c r="F17" s="70" t="s">
        <v>179</v>
      </c>
      <c r="G17" s="1073" t="s">
        <v>1902</v>
      </c>
      <c r="H17" s="70" t="s">
        <v>1903</v>
      </c>
      <c r="I17" s="1066"/>
      <c r="J17" s="73">
        <v>0</v>
      </c>
      <c r="K17" s="73">
        <v>0</v>
      </c>
      <c r="L17" s="73">
        <v>0</v>
      </c>
      <c r="M17" s="73">
        <v>0</v>
      </c>
      <c r="N17" s="73">
        <v>0</v>
      </c>
      <c r="O17" s="73">
        <v>0</v>
      </c>
      <c r="P17" s="73">
        <v>0</v>
      </c>
      <c r="Q17" s="73">
        <v>0</v>
      </c>
      <c r="R17" s="73">
        <v>0</v>
      </c>
      <c r="S17" s="73">
        <v>39.713999999999999</v>
      </c>
      <c r="T17" s="73">
        <v>0</v>
      </c>
      <c r="U17" s="73">
        <v>0</v>
      </c>
      <c r="V17" s="73">
        <v>0</v>
      </c>
      <c r="W17" s="73">
        <v>5.5819999999999999</v>
      </c>
      <c r="X17" s="73">
        <v>0</v>
      </c>
      <c r="Y17" s="73">
        <v>12.807</v>
      </c>
      <c r="Z17" s="73">
        <v>0</v>
      </c>
      <c r="AA17" s="73">
        <v>16.268999999999998</v>
      </c>
      <c r="AB17" s="73">
        <v>0</v>
      </c>
      <c r="AC17" s="73">
        <v>0</v>
      </c>
      <c r="AD17" s="73">
        <v>3.93</v>
      </c>
      <c r="AE17" s="73">
        <v>2.9609999999999999</v>
      </c>
      <c r="AF17" s="73">
        <v>71.581000000000003</v>
      </c>
      <c r="AG17" s="73">
        <v>0</v>
      </c>
      <c r="AH17" s="73">
        <v>0</v>
      </c>
      <c r="AI17" s="73">
        <v>0</v>
      </c>
      <c r="AJ17" s="73">
        <v>0</v>
      </c>
      <c r="AK17" s="73">
        <v>0</v>
      </c>
      <c r="AL17" s="73">
        <v>0</v>
      </c>
      <c r="AM17" s="73">
        <v>0</v>
      </c>
      <c r="AN17" s="73">
        <v>0</v>
      </c>
      <c r="AO17" s="73">
        <v>0</v>
      </c>
      <c r="AP17" s="73">
        <v>0</v>
      </c>
      <c r="AQ17" s="73">
        <v>0</v>
      </c>
      <c r="AR17" s="73">
        <v>0</v>
      </c>
      <c r="AS17" s="73">
        <v>13.814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2.1459999999999999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3.5880000000000001</v>
      </c>
      <c r="CL17" s="73">
        <v>0</v>
      </c>
      <c r="CM17" s="73">
        <v>1.8839999999999999</v>
      </c>
      <c r="CN17" s="73">
        <v>11.029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39.713999999999999</v>
      </c>
      <c r="DU17" s="73">
        <v>0</v>
      </c>
      <c r="DV17" s="73">
        <v>0</v>
      </c>
      <c r="DW17" s="73">
        <v>0</v>
      </c>
      <c r="DX17" s="73">
        <v>5.5819999999999999</v>
      </c>
      <c r="DY17" s="73">
        <v>0</v>
      </c>
      <c r="DZ17" s="73">
        <v>12.807</v>
      </c>
      <c r="EA17" s="73">
        <v>0</v>
      </c>
      <c r="EB17" s="73">
        <v>16.268999999999998</v>
      </c>
      <c r="EC17" s="73">
        <v>0</v>
      </c>
      <c r="ED17" s="73">
        <v>0</v>
      </c>
      <c r="EE17" s="73">
        <v>3.93</v>
      </c>
      <c r="EF17" s="73">
        <v>2.9609999999999999</v>
      </c>
      <c r="EG17" s="73">
        <v>71.581000000000003</v>
      </c>
      <c r="EH17" s="73">
        <v>0</v>
      </c>
      <c r="EI17" s="73">
        <v>0</v>
      </c>
      <c r="EJ17" s="73">
        <v>0</v>
      </c>
      <c r="EK17" s="73">
        <v>0</v>
      </c>
      <c r="EL17" s="73">
        <v>0</v>
      </c>
      <c r="EM17" s="73">
        <v>0</v>
      </c>
      <c r="EN17" s="73">
        <v>0</v>
      </c>
      <c r="EO17" s="73">
        <v>0</v>
      </c>
      <c r="EP17" s="73">
        <v>0</v>
      </c>
      <c r="EQ17" s="73">
        <v>0</v>
      </c>
      <c r="ER17" s="73">
        <v>0</v>
      </c>
      <c r="ES17" s="73">
        <v>0</v>
      </c>
      <c r="ET17" s="73">
        <v>13.814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2.1459999999999999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3.5880000000000001</v>
      </c>
      <c r="GM17" s="73">
        <v>0</v>
      </c>
      <c r="GN17" s="73">
        <v>1.8839999999999999</v>
      </c>
      <c r="GO17" s="73">
        <v>11.029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152.84399999999999</v>
      </c>
      <c r="HL17" s="73">
        <v>13.814</v>
      </c>
      <c r="HM17" s="73">
        <v>0</v>
      </c>
      <c r="HN17" s="73">
        <v>0</v>
      </c>
      <c r="HO17" s="73">
        <v>2.1459999999999999</v>
      </c>
      <c r="HP17" s="73">
        <v>0</v>
      </c>
      <c r="HQ17" s="73">
        <v>0</v>
      </c>
      <c r="HR17" s="73">
        <v>0</v>
      </c>
      <c r="HS17" s="73">
        <v>0</v>
      </c>
      <c r="HT17" s="73">
        <v>3.5880000000000001</v>
      </c>
      <c r="HU17" s="73">
        <v>1.8839999999999999</v>
      </c>
      <c r="HV17" s="73">
        <v>11.029</v>
      </c>
      <c r="HW17" s="73">
        <v>0</v>
      </c>
      <c r="HX17" s="73">
        <v>0</v>
      </c>
      <c r="HY17" s="73">
        <v>0</v>
      </c>
      <c r="HZ17" s="73">
        <v>0</v>
      </c>
      <c r="IA17" s="73">
        <v>0</v>
      </c>
      <c r="IB17" s="73">
        <v>0</v>
      </c>
      <c r="IC17" s="73">
        <v>0</v>
      </c>
      <c r="ID17" s="73">
        <v>0</v>
      </c>
      <c r="IE17" s="73">
        <v>0</v>
      </c>
      <c r="IF17" s="73">
        <v>152.84399999999999</v>
      </c>
      <c r="IG17" s="73">
        <v>13.814</v>
      </c>
      <c r="IH17" s="73">
        <v>0</v>
      </c>
      <c r="II17" s="73">
        <v>0</v>
      </c>
      <c r="IJ17" s="73">
        <v>2.1459999999999999</v>
      </c>
      <c r="IK17" s="73">
        <v>0</v>
      </c>
      <c r="IL17" s="73">
        <v>0</v>
      </c>
      <c r="IM17" s="73">
        <v>0</v>
      </c>
      <c r="IN17" s="73">
        <v>0</v>
      </c>
      <c r="IO17" s="73">
        <v>3.5880000000000001</v>
      </c>
      <c r="IP17" s="73">
        <v>1.8839999999999999</v>
      </c>
      <c r="IQ17" s="73">
        <v>11.029</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1</v>
      </c>
      <c r="JK17" s="71">
        <v>0</v>
      </c>
      <c r="JL17" s="71">
        <v>3</v>
      </c>
      <c r="JM17" s="71">
        <v>0</v>
      </c>
      <c r="JN17" s="71">
        <v>4</v>
      </c>
      <c r="JO17" s="71">
        <v>0</v>
      </c>
      <c r="JP17" s="71">
        <v>0</v>
      </c>
      <c r="JQ17" s="71">
        <v>1</v>
      </c>
      <c r="JR17" s="71">
        <v>1</v>
      </c>
      <c r="JS17" s="71">
        <v>1</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1</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1</v>
      </c>
      <c r="NL17" s="71">
        <v>0</v>
      </c>
      <c r="NM17" s="71">
        <v>3</v>
      </c>
      <c r="NN17" s="71">
        <v>0</v>
      </c>
      <c r="NO17" s="71">
        <v>4</v>
      </c>
      <c r="NP17" s="71">
        <v>0</v>
      </c>
      <c r="NQ17" s="71">
        <v>0</v>
      </c>
      <c r="NR17" s="71">
        <v>1</v>
      </c>
      <c r="NS17" s="71">
        <v>1</v>
      </c>
      <c r="NT17" s="71">
        <v>1</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1</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2</v>
      </c>
      <c r="QZ17" s="71">
        <v>0</v>
      </c>
      <c r="RA17" s="71">
        <v>0</v>
      </c>
      <c r="RB17" s="71">
        <v>1</v>
      </c>
      <c r="RC17" s="71">
        <v>0</v>
      </c>
      <c r="RD17" s="71">
        <v>0</v>
      </c>
      <c r="RE17" s="71">
        <v>0</v>
      </c>
      <c r="RF17" s="71">
        <v>0</v>
      </c>
      <c r="RG17" s="71">
        <v>1</v>
      </c>
      <c r="RH17" s="71">
        <v>1</v>
      </c>
      <c r="RI17" s="71">
        <v>2</v>
      </c>
      <c r="RJ17" s="71">
        <v>0</v>
      </c>
      <c r="RK17" s="71">
        <v>0</v>
      </c>
      <c r="RL17" s="71">
        <v>0</v>
      </c>
      <c r="RM17" s="71">
        <v>0</v>
      </c>
      <c r="RN17" s="71">
        <v>0</v>
      </c>
      <c r="RO17" s="71">
        <v>0</v>
      </c>
      <c r="RP17" s="71">
        <v>0</v>
      </c>
      <c r="RQ17" s="71">
        <v>0</v>
      </c>
      <c r="RR17" s="71">
        <v>0</v>
      </c>
      <c r="RS17" s="71">
        <v>12</v>
      </c>
      <c r="RT17" s="71">
        <v>2</v>
      </c>
      <c r="RU17" s="71">
        <v>0</v>
      </c>
      <c r="RV17" s="71">
        <v>0</v>
      </c>
      <c r="RW17" s="71">
        <v>1</v>
      </c>
      <c r="RX17" s="71">
        <v>0</v>
      </c>
      <c r="RY17" s="71">
        <v>0</v>
      </c>
      <c r="RZ17" s="71">
        <v>0</v>
      </c>
      <c r="SA17" s="71">
        <v>0</v>
      </c>
      <c r="SB17" s="71">
        <v>1</v>
      </c>
      <c r="SC17" s="71">
        <v>1</v>
      </c>
      <c r="SD17" s="71">
        <v>2</v>
      </c>
      <c r="SE17" s="71">
        <v>0</v>
      </c>
      <c r="SF17" s="71">
        <v>0</v>
      </c>
      <c r="SG17" s="71">
        <v>0</v>
      </c>
      <c r="SH17" s="71">
        <v>0</v>
      </c>
    </row>
    <row r="18" spans="1:502">
      <c r="A18" s="16" t="s">
        <v>1912</v>
      </c>
      <c r="B18" s="70">
        <v>10</v>
      </c>
      <c r="C18" s="70">
        <v>10</v>
      </c>
      <c r="D18" s="70">
        <v>1</v>
      </c>
      <c r="E18" s="70">
        <v>2013</v>
      </c>
      <c r="F18" s="70" t="s">
        <v>180</v>
      </c>
      <c r="G18" s="1073" t="s">
        <v>1902</v>
      </c>
      <c r="H18" s="70" t="s">
        <v>1903</v>
      </c>
      <c r="I18" s="1066"/>
      <c r="J18" s="73">
        <v>0</v>
      </c>
      <c r="K18" s="73">
        <v>0</v>
      </c>
      <c r="L18" s="73">
        <v>0</v>
      </c>
      <c r="M18" s="73">
        <v>0</v>
      </c>
      <c r="N18" s="73">
        <v>0</v>
      </c>
      <c r="O18" s="73">
        <v>0</v>
      </c>
      <c r="P18" s="73">
        <v>0</v>
      </c>
      <c r="Q18" s="73">
        <v>0</v>
      </c>
      <c r="R18" s="73">
        <v>0</v>
      </c>
      <c r="S18" s="73">
        <v>39.835999999999999</v>
      </c>
      <c r="T18" s="73">
        <v>0</v>
      </c>
      <c r="U18" s="73">
        <v>0</v>
      </c>
      <c r="V18" s="73">
        <v>0</v>
      </c>
      <c r="W18" s="73">
        <v>5.9690000000000003</v>
      </c>
      <c r="X18" s="73">
        <v>0</v>
      </c>
      <c r="Y18" s="73">
        <v>14.122999999999999</v>
      </c>
      <c r="Z18" s="73">
        <v>0</v>
      </c>
      <c r="AA18" s="73">
        <v>17.684000000000001</v>
      </c>
      <c r="AB18" s="73">
        <v>0</v>
      </c>
      <c r="AC18" s="73">
        <v>0</v>
      </c>
      <c r="AD18" s="73">
        <v>4.63</v>
      </c>
      <c r="AE18" s="73">
        <v>3.2719999999999998</v>
      </c>
      <c r="AF18" s="73">
        <v>74.126000000000005</v>
      </c>
      <c r="AG18" s="73">
        <v>0</v>
      </c>
      <c r="AH18" s="73">
        <v>3.6840000000000002</v>
      </c>
      <c r="AI18" s="73">
        <v>0</v>
      </c>
      <c r="AJ18" s="73">
        <v>0</v>
      </c>
      <c r="AK18" s="73">
        <v>0</v>
      </c>
      <c r="AL18" s="73">
        <v>0</v>
      </c>
      <c r="AM18" s="73">
        <v>0</v>
      </c>
      <c r="AN18" s="73">
        <v>0</v>
      </c>
      <c r="AO18" s="73">
        <v>0</v>
      </c>
      <c r="AP18" s="73">
        <v>0</v>
      </c>
      <c r="AQ18" s="73">
        <v>0</v>
      </c>
      <c r="AR18" s="73">
        <v>0</v>
      </c>
      <c r="AS18" s="73">
        <v>12.724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5.9969999999999999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3.42</v>
      </c>
      <c r="CL18" s="73">
        <v>0</v>
      </c>
      <c r="CM18" s="73">
        <v>1.6830000000000001</v>
      </c>
      <c r="CN18" s="73">
        <v>11.403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39.835999999999999</v>
      </c>
      <c r="DU18" s="73">
        <v>0</v>
      </c>
      <c r="DV18" s="73">
        <v>0</v>
      </c>
      <c r="DW18" s="73">
        <v>0</v>
      </c>
      <c r="DX18" s="73">
        <v>5.9690000000000003</v>
      </c>
      <c r="DY18" s="73">
        <v>0</v>
      </c>
      <c r="DZ18" s="73">
        <v>14.122999999999999</v>
      </c>
      <c r="EA18" s="73">
        <v>0</v>
      </c>
      <c r="EB18" s="73">
        <v>17.684000000000001</v>
      </c>
      <c r="EC18" s="73">
        <v>0</v>
      </c>
      <c r="ED18" s="73">
        <v>0</v>
      </c>
      <c r="EE18" s="73">
        <v>4.63</v>
      </c>
      <c r="EF18" s="73">
        <v>3.2719999999999998</v>
      </c>
      <c r="EG18" s="73">
        <v>74.126000000000005</v>
      </c>
      <c r="EH18" s="73">
        <v>0</v>
      </c>
      <c r="EI18" s="73">
        <v>3.6840000000000002</v>
      </c>
      <c r="EJ18" s="73">
        <v>0</v>
      </c>
      <c r="EK18" s="73">
        <v>0</v>
      </c>
      <c r="EL18" s="73">
        <v>0</v>
      </c>
      <c r="EM18" s="73">
        <v>0</v>
      </c>
      <c r="EN18" s="73">
        <v>0</v>
      </c>
      <c r="EO18" s="73">
        <v>0</v>
      </c>
      <c r="EP18" s="73">
        <v>0</v>
      </c>
      <c r="EQ18" s="73">
        <v>0</v>
      </c>
      <c r="ER18" s="73">
        <v>0</v>
      </c>
      <c r="ES18" s="73">
        <v>0</v>
      </c>
      <c r="ET18" s="73">
        <v>12.724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5.9969999999999999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3.42</v>
      </c>
      <c r="GM18" s="73">
        <v>0</v>
      </c>
      <c r="GN18" s="73">
        <v>1.6830000000000001</v>
      </c>
      <c r="GO18" s="73">
        <v>11.403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163.32400000000001</v>
      </c>
      <c r="HL18" s="73">
        <v>12.724</v>
      </c>
      <c r="HM18" s="73">
        <v>0</v>
      </c>
      <c r="HN18" s="73">
        <v>0</v>
      </c>
      <c r="HO18" s="73">
        <v>5.9969999999999999</v>
      </c>
      <c r="HP18" s="73">
        <v>0</v>
      </c>
      <c r="HQ18" s="73">
        <v>0</v>
      </c>
      <c r="HR18" s="73">
        <v>0</v>
      </c>
      <c r="HS18" s="73">
        <v>0</v>
      </c>
      <c r="HT18" s="73">
        <v>3.42</v>
      </c>
      <c r="HU18" s="73">
        <v>1.6830000000000001</v>
      </c>
      <c r="HV18" s="73">
        <v>11.403</v>
      </c>
      <c r="HW18" s="73">
        <v>0</v>
      </c>
      <c r="HX18" s="73">
        <v>0</v>
      </c>
      <c r="HY18" s="73">
        <v>0</v>
      </c>
      <c r="HZ18" s="73">
        <v>0</v>
      </c>
      <c r="IA18" s="73">
        <v>0</v>
      </c>
      <c r="IB18" s="73">
        <v>0</v>
      </c>
      <c r="IC18" s="73">
        <v>0</v>
      </c>
      <c r="ID18" s="73">
        <v>0</v>
      </c>
      <c r="IE18" s="73">
        <v>0</v>
      </c>
      <c r="IF18" s="73">
        <v>163.32400000000001</v>
      </c>
      <c r="IG18" s="73">
        <v>12.724</v>
      </c>
      <c r="IH18" s="73">
        <v>0</v>
      </c>
      <c r="II18" s="73">
        <v>0</v>
      </c>
      <c r="IJ18" s="73">
        <v>5.9969999999999999</v>
      </c>
      <c r="IK18" s="73">
        <v>0</v>
      </c>
      <c r="IL18" s="73">
        <v>0</v>
      </c>
      <c r="IM18" s="73">
        <v>0</v>
      </c>
      <c r="IN18" s="73">
        <v>0</v>
      </c>
      <c r="IO18" s="73">
        <v>3.42</v>
      </c>
      <c r="IP18" s="73">
        <v>1.6830000000000001</v>
      </c>
      <c r="IQ18" s="73">
        <v>11.403</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1</v>
      </c>
      <c r="JK18" s="71">
        <v>0</v>
      </c>
      <c r="JL18" s="71">
        <v>3</v>
      </c>
      <c r="JM18" s="71">
        <v>0</v>
      </c>
      <c r="JN18" s="71">
        <v>4</v>
      </c>
      <c r="JO18" s="71">
        <v>0</v>
      </c>
      <c r="JP18" s="71">
        <v>0</v>
      </c>
      <c r="JQ18" s="71">
        <v>1</v>
      </c>
      <c r="JR18" s="71">
        <v>1</v>
      </c>
      <c r="JS18" s="71">
        <v>1</v>
      </c>
      <c r="JT18" s="71">
        <v>0</v>
      </c>
      <c r="JU18" s="71">
        <v>1</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1</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1</v>
      </c>
      <c r="NL18" s="71">
        <v>0</v>
      </c>
      <c r="NM18" s="71">
        <v>3</v>
      </c>
      <c r="NN18" s="71">
        <v>0</v>
      </c>
      <c r="NO18" s="71">
        <v>4</v>
      </c>
      <c r="NP18" s="71">
        <v>0</v>
      </c>
      <c r="NQ18" s="71">
        <v>0</v>
      </c>
      <c r="NR18" s="71">
        <v>1</v>
      </c>
      <c r="NS18" s="71">
        <v>1</v>
      </c>
      <c r="NT18" s="71">
        <v>1</v>
      </c>
      <c r="NU18" s="71">
        <v>0</v>
      </c>
      <c r="NV18" s="71">
        <v>1</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1</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2</v>
      </c>
      <c r="QZ18" s="71">
        <v>0</v>
      </c>
      <c r="RA18" s="71">
        <v>0</v>
      </c>
      <c r="RB18" s="71">
        <v>2</v>
      </c>
      <c r="RC18" s="71">
        <v>0</v>
      </c>
      <c r="RD18" s="71">
        <v>0</v>
      </c>
      <c r="RE18" s="71">
        <v>0</v>
      </c>
      <c r="RF18" s="71">
        <v>0</v>
      </c>
      <c r="RG18" s="71">
        <v>1</v>
      </c>
      <c r="RH18" s="71">
        <v>1</v>
      </c>
      <c r="RI18" s="71">
        <v>2</v>
      </c>
      <c r="RJ18" s="71">
        <v>0</v>
      </c>
      <c r="RK18" s="71">
        <v>0</v>
      </c>
      <c r="RL18" s="71">
        <v>0</v>
      </c>
      <c r="RM18" s="71">
        <v>0</v>
      </c>
      <c r="RN18" s="71">
        <v>0</v>
      </c>
      <c r="RO18" s="71">
        <v>0</v>
      </c>
      <c r="RP18" s="71">
        <v>0</v>
      </c>
      <c r="RQ18" s="71">
        <v>0</v>
      </c>
      <c r="RR18" s="71">
        <v>0</v>
      </c>
      <c r="RS18" s="71">
        <v>13</v>
      </c>
      <c r="RT18" s="71">
        <v>2</v>
      </c>
      <c r="RU18" s="71">
        <v>0</v>
      </c>
      <c r="RV18" s="71">
        <v>0</v>
      </c>
      <c r="RW18" s="71">
        <v>2</v>
      </c>
      <c r="RX18" s="71">
        <v>0</v>
      </c>
      <c r="RY18" s="71">
        <v>0</v>
      </c>
      <c r="RZ18" s="71">
        <v>0</v>
      </c>
      <c r="SA18" s="71">
        <v>0</v>
      </c>
      <c r="SB18" s="71">
        <v>1</v>
      </c>
      <c r="SC18" s="71">
        <v>1</v>
      </c>
      <c r="SD18" s="71">
        <v>2</v>
      </c>
      <c r="SE18" s="71">
        <v>0</v>
      </c>
      <c r="SF18" s="71">
        <v>0</v>
      </c>
      <c r="SG18" s="71">
        <v>0</v>
      </c>
      <c r="SH18" s="71">
        <v>0</v>
      </c>
    </row>
    <row r="19" spans="1:502">
      <c r="A19" s="16" t="s">
        <v>1913</v>
      </c>
      <c r="B19" s="70">
        <v>11</v>
      </c>
      <c r="C19" s="70">
        <v>11</v>
      </c>
      <c r="D19" s="70">
        <v>1</v>
      </c>
      <c r="E19" s="70">
        <v>2014</v>
      </c>
      <c r="F19" s="70" t="s">
        <v>181</v>
      </c>
      <c r="G19" s="1073" t="s">
        <v>1902</v>
      </c>
      <c r="H19" s="70" t="s">
        <v>1903</v>
      </c>
      <c r="I19" s="1066"/>
      <c r="J19" s="73">
        <v>0</v>
      </c>
      <c r="K19" s="73">
        <v>0</v>
      </c>
      <c r="L19" s="73">
        <v>0</v>
      </c>
      <c r="M19" s="73">
        <v>0</v>
      </c>
      <c r="N19" s="73">
        <v>0</v>
      </c>
      <c r="O19" s="73">
        <v>0</v>
      </c>
      <c r="P19" s="73">
        <v>0</v>
      </c>
      <c r="Q19" s="73">
        <v>0</v>
      </c>
      <c r="R19" s="73">
        <v>0</v>
      </c>
      <c r="S19" s="73">
        <v>44.74</v>
      </c>
      <c r="T19" s="73">
        <v>0</v>
      </c>
      <c r="U19" s="73">
        <v>0</v>
      </c>
      <c r="V19" s="73">
        <v>0</v>
      </c>
      <c r="W19" s="73">
        <v>5.4450000000000003</v>
      </c>
      <c r="X19" s="73">
        <v>0</v>
      </c>
      <c r="Y19" s="73">
        <v>14.506</v>
      </c>
      <c r="Z19" s="73">
        <v>0</v>
      </c>
      <c r="AA19" s="73">
        <v>12.974</v>
      </c>
      <c r="AB19" s="73">
        <v>0</v>
      </c>
      <c r="AC19" s="73">
        <v>0</v>
      </c>
      <c r="AD19" s="73">
        <v>4.7009999999999996</v>
      </c>
      <c r="AE19" s="73">
        <v>3.145</v>
      </c>
      <c r="AF19" s="73">
        <v>75.873000000000005</v>
      </c>
      <c r="AG19" s="73">
        <v>0</v>
      </c>
      <c r="AH19" s="73">
        <v>3.806</v>
      </c>
      <c r="AI19" s="73">
        <v>0</v>
      </c>
      <c r="AJ19" s="73">
        <v>0</v>
      </c>
      <c r="AK19" s="73">
        <v>0</v>
      </c>
      <c r="AL19" s="73">
        <v>0</v>
      </c>
      <c r="AM19" s="73">
        <v>0</v>
      </c>
      <c r="AN19" s="73">
        <v>0</v>
      </c>
      <c r="AO19" s="73">
        <v>0</v>
      </c>
      <c r="AP19" s="73">
        <v>0</v>
      </c>
      <c r="AQ19" s="73">
        <v>0</v>
      </c>
      <c r="AR19" s="73">
        <v>0</v>
      </c>
      <c r="AS19" s="73">
        <v>15.022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5.4050000000000002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3.306</v>
      </c>
      <c r="CL19" s="73">
        <v>0</v>
      </c>
      <c r="CM19" s="73">
        <v>2.09</v>
      </c>
      <c r="CN19" s="73">
        <v>12.414999999999999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44.74</v>
      </c>
      <c r="DU19" s="73">
        <v>0</v>
      </c>
      <c r="DV19" s="73">
        <v>0</v>
      </c>
      <c r="DW19" s="73">
        <v>0</v>
      </c>
      <c r="DX19" s="73">
        <v>5.4450000000000003</v>
      </c>
      <c r="DY19" s="73">
        <v>0</v>
      </c>
      <c r="DZ19" s="73">
        <v>14.506</v>
      </c>
      <c r="EA19" s="73">
        <v>0</v>
      </c>
      <c r="EB19" s="73">
        <v>12.974</v>
      </c>
      <c r="EC19" s="73">
        <v>0</v>
      </c>
      <c r="ED19" s="73">
        <v>0</v>
      </c>
      <c r="EE19" s="73">
        <v>4.7009999999999996</v>
      </c>
      <c r="EF19" s="73">
        <v>3.145</v>
      </c>
      <c r="EG19" s="73">
        <v>75.873000000000005</v>
      </c>
      <c r="EH19" s="73">
        <v>0</v>
      </c>
      <c r="EI19" s="73">
        <v>3.806</v>
      </c>
      <c r="EJ19" s="73">
        <v>0</v>
      </c>
      <c r="EK19" s="73">
        <v>0</v>
      </c>
      <c r="EL19" s="73">
        <v>0</v>
      </c>
      <c r="EM19" s="73">
        <v>0</v>
      </c>
      <c r="EN19" s="73">
        <v>0</v>
      </c>
      <c r="EO19" s="73">
        <v>0</v>
      </c>
      <c r="EP19" s="73">
        <v>0</v>
      </c>
      <c r="EQ19" s="73">
        <v>0</v>
      </c>
      <c r="ER19" s="73">
        <v>0</v>
      </c>
      <c r="ES19" s="73">
        <v>0</v>
      </c>
      <c r="ET19" s="73">
        <v>15.022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5.4050000000000002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3.306</v>
      </c>
      <c r="GM19" s="73">
        <v>0</v>
      </c>
      <c r="GN19" s="73">
        <v>2.09</v>
      </c>
      <c r="GO19" s="73">
        <v>12.414999999999999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165.19</v>
      </c>
      <c r="HL19" s="73">
        <v>15.022</v>
      </c>
      <c r="HM19" s="73">
        <v>0</v>
      </c>
      <c r="HN19" s="73">
        <v>0</v>
      </c>
      <c r="HO19" s="73">
        <v>5.4050000000000002</v>
      </c>
      <c r="HP19" s="73">
        <v>0</v>
      </c>
      <c r="HQ19" s="73">
        <v>0</v>
      </c>
      <c r="HR19" s="73">
        <v>0</v>
      </c>
      <c r="HS19" s="73">
        <v>0</v>
      </c>
      <c r="HT19" s="73">
        <v>3.306</v>
      </c>
      <c r="HU19" s="73">
        <v>2.09</v>
      </c>
      <c r="HV19" s="73">
        <v>12.414999999999999</v>
      </c>
      <c r="HW19" s="73">
        <v>0</v>
      </c>
      <c r="HX19" s="73">
        <v>0</v>
      </c>
      <c r="HY19" s="73">
        <v>0</v>
      </c>
      <c r="HZ19" s="73">
        <v>0</v>
      </c>
      <c r="IA19" s="73">
        <v>0</v>
      </c>
      <c r="IB19" s="73">
        <v>0</v>
      </c>
      <c r="IC19" s="73">
        <v>0</v>
      </c>
      <c r="ID19" s="73">
        <v>0</v>
      </c>
      <c r="IE19" s="73">
        <v>0</v>
      </c>
      <c r="IF19" s="73">
        <v>165.19</v>
      </c>
      <c r="IG19" s="73">
        <v>15.022</v>
      </c>
      <c r="IH19" s="73">
        <v>0</v>
      </c>
      <c r="II19" s="73">
        <v>0</v>
      </c>
      <c r="IJ19" s="73">
        <v>5.4050000000000002</v>
      </c>
      <c r="IK19" s="73">
        <v>0</v>
      </c>
      <c r="IL19" s="73">
        <v>0</v>
      </c>
      <c r="IM19" s="73">
        <v>0</v>
      </c>
      <c r="IN19" s="73">
        <v>0</v>
      </c>
      <c r="IO19" s="73">
        <v>3.306</v>
      </c>
      <c r="IP19" s="73">
        <v>2.09</v>
      </c>
      <c r="IQ19" s="73">
        <v>12.414999999999999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1</v>
      </c>
      <c r="JK19" s="71">
        <v>0</v>
      </c>
      <c r="JL19" s="71">
        <v>3</v>
      </c>
      <c r="JM19" s="71">
        <v>0</v>
      </c>
      <c r="JN19" s="71">
        <v>3</v>
      </c>
      <c r="JO19" s="71">
        <v>0</v>
      </c>
      <c r="JP19" s="71">
        <v>0</v>
      </c>
      <c r="JQ19" s="71">
        <v>1</v>
      </c>
      <c r="JR19" s="71">
        <v>1</v>
      </c>
      <c r="JS19" s="71">
        <v>1</v>
      </c>
      <c r="JT19" s="71">
        <v>0</v>
      </c>
      <c r="JU19" s="71">
        <v>1</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1</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1</v>
      </c>
      <c r="NL19" s="71">
        <v>0</v>
      </c>
      <c r="NM19" s="71">
        <v>3</v>
      </c>
      <c r="NN19" s="71">
        <v>0</v>
      </c>
      <c r="NO19" s="71">
        <v>3</v>
      </c>
      <c r="NP19" s="71">
        <v>0</v>
      </c>
      <c r="NQ19" s="71">
        <v>0</v>
      </c>
      <c r="NR19" s="71">
        <v>1</v>
      </c>
      <c r="NS19" s="71">
        <v>1</v>
      </c>
      <c r="NT19" s="71">
        <v>1</v>
      </c>
      <c r="NU19" s="71">
        <v>0</v>
      </c>
      <c r="NV19" s="71">
        <v>1</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1</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2</v>
      </c>
      <c r="QZ19" s="71">
        <v>0</v>
      </c>
      <c r="RA19" s="71">
        <v>0</v>
      </c>
      <c r="RB19" s="71">
        <v>2</v>
      </c>
      <c r="RC19" s="71">
        <v>0</v>
      </c>
      <c r="RD19" s="71">
        <v>0</v>
      </c>
      <c r="RE19" s="71">
        <v>0</v>
      </c>
      <c r="RF19" s="71">
        <v>0</v>
      </c>
      <c r="RG19" s="71">
        <v>1</v>
      </c>
      <c r="RH19" s="71">
        <v>1</v>
      </c>
      <c r="RI19" s="71">
        <v>2</v>
      </c>
      <c r="RJ19" s="71">
        <v>0</v>
      </c>
      <c r="RK19" s="71">
        <v>0</v>
      </c>
      <c r="RL19" s="71">
        <v>0</v>
      </c>
      <c r="RM19" s="71">
        <v>0</v>
      </c>
      <c r="RN19" s="71">
        <v>0</v>
      </c>
      <c r="RO19" s="71">
        <v>0</v>
      </c>
      <c r="RP19" s="71">
        <v>0</v>
      </c>
      <c r="RQ19" s="71">
        <v>0</v>
      </c>
      <c r="RR19" s="71">
        <v>0</v>
      </c>
      <c r="RS19" s="71">
        <v>12</v>
      </c>
      <c r="RT19" s="71">
        <v>2</v>
      </c>
      <c r="RU19" s="71">
        <v>0</v>
      </c>
      <c r="RV19" s="71">
        <v>0</v>
      </c>
      <c r="RW19" s="71">
        <v>2</v>
      </c>
      <c r="RX19" s="71">
        <v>0</v>
      </c>
      <c r="RY19" s="71">
        <v>0</v>
      </c>
      <c r="RZ19" s="71">
        <v>0</v>
      </c>
      <c r="SA19" s="71">
        <v>0</v>
      </c>
      <c r="SB19" s="71">
        <v>1</v>
      </c>
      <c r="SC19" s="71">
        <v>1</v>
      </c>
      <c r="SD19" s="71">
        <v>2</v>
      </c>
      <c r="SE19" s="71">
        <v>0</v>
      </c>
      <c r="SF19" s="71">
        <v>0</v>
      </c>
      <c r="SG19" s="71">
        <v>0</v>
      </c>
      <c r="SH19" s="71">
        <v>0</v>
      </c>
    </row>
    <row r="20" spans="1:502">
      <c r="A20" s="16" t="s">
        <v>1914</v>
      </c>
      <c r="B20" s="70">
        <v>12</v>
      </c>
      <c r="C20" s="70">
        <v>12</v>
      </c>
      <c r="D20" s="70">
        <v>1</v>
      </c>
      <c r="E20" s="70">
        <v>2015</v>
      </c>
      <c r="F20" s="70" t="s">
        <v>182</v>
      </c>
      <c r="G20" s="1073" t="s">
        <v>1902</v>
      </c>
      <c r="H20" s="70" t="s">
        <v>1903</v>
      </c>
      <c r="I20" s="1066"/>
      <c r="J20" s="73">
        <v>0</v>
      </c>
      <c r="K20" s="73">
        <v>0</v>
      </c>
      <c r="L20" s="73">
        <v>0</v>
      </c>
      <c r="M20" s="73">
        <v>0</v>
      </c>
      <c r="N20" s="73">
        <v>0</v>
      </c>
      <c r="O20" s="73">
        <v>0</v>
      </c>
      <c r="P20" s="73">
        <v>0</v>
      </c>
      <c r="Q20" s="73">
        <v>0</v>
      </c>
      <c r="R20" s="73">
        <v>0</v>
      </c>
      <c r="S20" s="73">
        <v>0</v>
      </c>
      <c r="T20" s="73">
        <v>0</v>
      </c>
      <c r="U20" s="73">
        <v>0</v>
      </c>
      <c r="V20" s="73">
        <v>0</v>
      </c>
      <c r="W20" s="73">
        <v>5.1189999999999998</v>
      </c>
      <c r="X20" s="73">
        <v>0</v>
      </c>
      <c r="Y20" s="73">
        <v>14.321999999999999</v>
      </c>
      <c r="Z20" s="73">
        <v>0</v>
      </c>
      <c r="AA20" s="73">
        <v>12.47</v>
      </c>
      <c r="AB20" s="73">
        <v>0</v>
      </c>
      <c r="AC20" s="73">
        <v>0</v>
      </c>
      <c r="AD20" s="73">
        <v>4.2140000000000004</v>
      </c>
      <c r="AE20" s="73">
        <v>2.879</v>
      </c>
      <c r="AF20" s="73">
        <v>73.635999999999996</v>
      </c>
      <c r="AG20" s="73">
        <v>0</v>
      </c>
      <c r="AH20" s="73">
        <v>3.4279999999999999</v>
      </c>
      <c r="AI20" s="73">
        <v>0</v>
      </c>
      <c r="AJ20" s="73">
        <v>0</v>
      </c>
      <c r="AK20" s="73">
        <v>0</v>
      </c>
      <c r="AL20" s="73">
        <v>0</v>
      </c>
      <c r="AM20" s="73">
        <v>0</v>
      </c>
      <c r="AN20" s="73">
        <v>0</v>
      </c>
      <c r="AO20" s="73">
        <v>0</v>
      </c>
      <c r="AP20" s="73">
        <v>0</v>
      </c>
      <c r="AQ20" s="73">
        <v>0</v>
      </c>
      <c r="AR20" s="73">
        <v>0</v>
      </c>
      <c r="AS20" s="73">
        <v>14.686999999999999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3.3180000000000001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3.379</v>
      </c>
      <c r="CL20" s="73">
        <v>0</v>
      </c>
      <c r="CM20" s="73">
        <v>1.5620000000000001</v>
      </c>
      <c r="CN20" s="73">
        <v>12.087999999999999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5.1189999999999998</v>
      </c>
      <c r="DY20" s="73">
        <v>0</v>
      </c>
      <c r="DZ20" s="73">
        <v>14.321999999999999</v>
      </c>
      <c r="EA20" s="73">
        <v>0</v>
      </c>
      <c r="EB20" s="73">
        <v>12.47</v>
      </c>
      <c r="EC20" s="73">
        <v>0</v>
      </c>
      <c r="ED20" s="73">
        <v>0</v>
      </c>
      <c r="EE20" s="73">
        <v>4.2140000000000004</v>
      </c>
      <c r="EF20" s="73">
        <v>2.879</v>
      </c>
      <c r="EG20" s="73">
        <v>73.635999999999996</v>
      </c>
      <c r="EH20" s="73">
        <v>0</v>
      </c>
      <c r="EI20" s="73">
        <v>3.4279999999999999</v>
      </c>
      <c r="EJ20" s="73">
        <v>0</v>
      </c>
      <c r="EK20" s="73">
        <v>0</v>
      </c>
      <c r="EL20" s="73">
        <v>0</v>
      </c>
      <c r="EM20" s="73">
        <v>0</v>
      </c>
      <c r="EN20" s="73">
        <v>0</v>
      </c>
      <c r="EO20" s="73">
        <v>0</v>
      </c>
      <c r="EP20" s="73">
        <v>0</v>
      </c>
      <c r="EQ20" s="73">
        <v>0</v>
      </c>
      <c r="ER20" s="73">
        <v>0</v>
      </c>
      <c r="ES20" s="73">
        <v>0</v>
      </c>
      <c r="ET20" s="73">
        <v>14.686999999999999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3.3180000000000001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3.379</v>
      </c>
      <c r="GM20" s="73">
        <v>0</v>
      </c>
      <c r="GN20" s="73">
        <v>1.5620000000000001</v>
      </c>
      <c r="GO20" s="73">
        <v>12.087999999999999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116.068</v>
      </c>
      <c r="HL20" s="73">
        <v>14.686999999999999</v>
      </c>
      <c r="HM20" s="73">
        <v>0</v>
      </c>
      <c r="HN20" s="73">
        <v>0</v>
      </c>
      <c r="HO20" s="73">
        <v>3.3180000000000001</v>
      </c>
      <c r="HP20" s="73">
        <v>0</v>
      </c>
      <c r="HQ20" s="73">
        <v>0</v>
      </c>
      <c r="HR20" s="73">
        <v>0</v>
      </c>
      <c r="HS20" s="73">
        <v>0</v>
      </c>
      <c r="HT20" s="73">
        <v>3.379</v>
      </c>
      <c r="HU20" s="73">
        <v>1.5620000000000001</v>
      </c>
      <c r="HV20" s="73">
        <v>12.087999999999999</v>
      </c>
      <c r="HW20" s="73">
        <v>0</v>
      </c>
      <c r="HX20" s="73">
        <v>0</v>
      </c>
      <c r="HY20" s="73">
        <v>0</v>
      </c>
      <c r="HZ20" s="73">
        <v>0</v>
      </c>
      <c r="IA20" s="73">
        <v>0</v>
      </c>
      <c r="IB20" s="73">
        <v>0</v>
      </c>
      <c r="IC20" s="73">
        <v>0</v>
      </c>
      <c r="ID20" s="73">
        <v>0</v>
      </c>
      <c r="IE20" s="73">
        <v>0</v>
      </c>
      <c r="IF20" s="73">
        <v>116.068</v>
      </c>
      <c r="IG20" s="73">
        <v>14.686999999999999</v>
      </c>
      <c r="IH20" s="73">
        <v>0</v>
      </c>
      <c r="II20" s="73">
        <v>0</v>
      </c>
      <c r="IJ20" s="73">
        <v>3.3180000000000001</v>
      </c>
      <c r="IK20" s="73">
        <v>0</v>
      </c>
      <c r="IL20" s="73">
        <v>0</v>
      </c>
      <c r="IM20" s="73">
        <v>0</v>
      </c>
      <c r="IN20" s="73">
        <v>0</v>
      </c>
      <c r="IO20" s="73">
        <v>3.379</v>
      </c>
      <c r="IP20" s="73">
        <v>1.5620000000000001</v>
      </c>
      <c r="IQ20" s="73">
        <v>12.087999999999999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3</v>
      </c>
      <c r="JM20" s="71">
        <v>0</v>
      </c>
      <c r="JN20" s="71">
        <v>3</v>
      </c>
      <c r="JO20" s="71">
        <v>0</v>
      </c>
      <c r="JP20" s="71">
        <v>0</v>
      </c>
      <c r="JQ20" s="71">
        <v>1</v>
      </c>
      <c r="JR20" s="71">
        <v>1</v>
      </c>
      <c r="JS20" s="71">
        <v>1</v>
      </c>
      <c r="JT20" s="71">
        <v>0</v>
      </c>
      <c r="JU20" s="71">
        <v>1</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1</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3</v>
      </c>
      <c r="NN20" s="71">
        <v>0</v>
      </c>
      <c r="NO20" s="71">
        <v>3</v>
      </c>
      <c r="NP20" s="71">
        <v>0</v>
      </c>
      <c r="NQ20" s="71">
        <v>0</v>
      </c>
      <c r="NR20" s="71">
        <v>1</v>
      </c>
      <c r="NS20" s="71">
        <v>1</v>
      </c>
      <c r="NT20" s="71">
        <v>1</v>
      </c>
      <c r="NU20" s="71">
        <v>0</v>
      </c>
      <c r="NV20" s="71">
        <v>1</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1</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2</v>
      </c>
      <c r="QZ20" s="71">
        <v>0</v>
      </c>
      <c r="RA20" s="71">
        <v>0</v>
      </c>
      <c r="RB20" s="71">
        <v>1</v>
      </c>
      <c r="RC20" s="71">
        <v>0</v>
      </c>
      <c r="RD20" s="71">
        <v>0</v>
      </c>
      <c r="RE20" s="71">
        <v>0</v>
      </c>
      <c r="RF20" s="71">
        <v>0</v>
      </c>
      <c r="RG20" s="71">
        <v>1</v>
      </c>
      <c r="RH20" s="71">
        <v>1</v>
      </c>
      <c r="RI20" s="71">
        <v>2</v>
      </c>
      <c r="RJ20" s="71">
        <v>0</v>
      </c>
      <c r="RK20" s="71">
        <v>0</v>
      </c>
      <c r="RL20" s="71">
        <v>0</v>
      </c>
      <c r="RM20" s="71">
        <v>0</v>
      </c>
      <c r="RN20" s="71">
        <v>0</v>
      </c>
      <c r="RO20" s="71">
        <v>0</v>
      </c>
      <c r="RP20" s="71">
        <v>0</v>
      </c>
      <c r="RQ20" s="71">
        <v>0</v>
      </c>
      <c r="RR20" s="71">
        <v>0</v>
      </c>
      <c r="RS20" s="71">
        <v>11</v>
      </c>
      <c r="RT20" s="71">
        <v>2</v>
      </c>
      <c r="RU20" s="71">
        <v>0</v>
      </c>
      <c r="RV20" s="71">
        <v>0</v>
      </c>
      <c r="RW20" s="71">
        <v>1</v>
      </c>
      <c r="RX20" s="71">
        <v>0</v>
      </c>
      <c r="RY20" s="71">
        <v>0</v>
      </c>
      <c r="RZ20" s="71">
        <v>0</v>
      </c>
      <c r="SA20" s="71">
        <v>0</v>
      </c>
      <c r="SB20" s="71">
        <v>1</v>
      </c>
      <c r="SC20" s="71">
        <v>1</v>
      </c>
      <c r="SD20" s="71">
        <v>2</v>
      </c>
      <c r="SE20" s="71">
        <v>0</v>
      </c>
      <c r="SF20" s="71">
        <v>0</v>
      </c>
      <c r="SG20" s="71">
        <v>0</v>
      </c>
      <c r="SH20" s="71">
        <v>0</v>
      </c>
    </row>
    <row r="21" spans="1:502">
      <c r="A21" s="16" t="s">
        <v>1915</v>
      </c>
      <c r="B21" s="70">
        <v>13</v>
      </c>
      <c r="C21" s="70">
        <v>13</v>
      </c>
      <c r="D21" s="70">
        <v>1</v>
      </c>
      <c r="E21" s="70">
        <v>2016</v>
      </c>
      <c r="F21" s="70" t="s">
        <v>155</v>
      </c>
      <c r="G21" s="1073" t="s">
        <v>1902</v>
      </c>
      <c r="H21" s="70" t="s">
        <v>1903</v>
      </c>
      <c r="I21" s="1066"/>
      <c r="J21" s="73">
        <v>0</v>
      </c>
      <c r="K21" s="73">
        <v>0</v>
      </c>
      <c r="L21" s="73">
        <v>0</v>
      </c>
      <c r="M21" s="73">
        <v>0</v>
      </c>
      <c r="N21" s="73">
        <v>0</v>
      </c>
      <c r="O21" s="73">
        <v>0</v>
      </c>
      <c r="P21" s="73">
        <v>0</v>
      </c>
      <c r="Q21" s="73">
        <v>0</v>
      </c>
      <c r="R21" s="73">
        <v>0</v>
      </c>
      <c r="S21" s="73">
        <v>44.99</v>
      </c>
      <c r="T21" s="73">
        <v>0</v>
      </c>
      <c r="U21" s="73">
        <v>0</v>
      </c>
      <c r="V21" s="73">
        <v>0</v>
      </c>
      <c r="W21" s="73">
        <v>5.2709999999999999</v>
      </c>
      <c r="X21" s="73">
        <v>0</v>
      </c>
      <c r="Y21" s="73">
        <v>14.113</v>
      </c>
      <c r="Z21" s="73">
        <v>0</v>
      </c>
      <c r="AA21" s="73">
        <v>11.867000000000001</v>
      </c>
      <c r="AB21" s="73">
        <v>0</v>
      </c>
      <c r="AC21" s="73">
        <v>0</v>
      </c>
      <c r="AD21" s="73">
        <v>3.843</v>
      </c>
      <c r="AE21" s="73">
        <v>2.5990000000000002</v>
      </c>
      <c r="AF21" s="73">
        <v>71.427999999999997</v>
      </c>
      <c r="AG21" s="73">
        <v>0</v>
      </c>
      <c r="AH21" s="73">
        <v>3.31</v>
      </c>
      <c r="AI21" s="73">
        <v>0</v>
      </c>
      <c r="AJ21" s="73">
        <v>0</v>
      </c>
      <c r="AK21" s="73">
        <v>0</v>
      </c>
      <c r="AL21" s="73">
        <v>0</v>
      </c>
      <c r="AM21" s="73">
        <v>0</v>
      </c>
      <c r="AN21" s="73">
        <v>0</v>
      </c>
      <c r="AO21" s="73">
        <v>0</v>
      </c>
      <c r="AP21" s="73">
        <v>0</v>
      </c>
      <c r="AQ21" s="73">
        <v>0</v>
      </c>
      <c r="AR21" s="73">
        <v>0</v>
      </c>
      <c r="AS21" s="73">
        <v>13.429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0.19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3.1760000000000002</v>
      </c>
      <c r="CJ21" s="73">
        <v>0</v>
      </c>
      <c r="CK21" s="73">
        <v>3.0739999999999998</v>
      </c>
      <c r="CL21" s="73">
        <v>0</v>
      </c>
      <c r="CM21" s="73">
        <v>2.4060000000000001</v>
      </c>
      <c r="CN21" s="73">
        <v>12.071999999999999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44.99</v>
      </c>
      <c r="DU21" s="73">
        <v>0</v>
      </c>
      <c r="DV21" s="73">
        <v>0</v>
      </c>
      <c r="DW21" s="73">
        <v>0</v>
      </c>
      <c r="DX21" s="73">
        <v>5.2709999999999999</v>
      </c>
      <c r="DY21" s="73">
        <v>0</v>
      </c>
      <c r="DZ21" s="73">
        <v>14.113</v>
      </c>
      <c r="EA21" s="73">
        <v>0</v>
      </c>
      <c r="EB21" s="73">
        <v>11.867000000000001</v>
      </c>
      <c r="EC21" s="73">
        <v>0</v>
      </c>
      <c r="ED21" s="73">
        <v>0</v>
      </c>
      <c r="EE21" s="73">
        <v>3.843</v>
      </c>
      <c r="EF21" s="73">
        <v>2.5990000000000002</v>
      </c>
      <c r="EG21" s="73">
        <v>71.427999999999997</v>
      </c>
      <c r="EH21" s="73">
        <v>0</v>
      </c>
      <c r="EI21" s="73">
        <v>3.31</v>
      </c>
      <c r="EJ21" s="73">
        <v>0</v>
      </c>
      <c r="EK21" s="73">
        <v>0</v>
      </c>
      <c r="EL21" s="73">
        <v>0</v>
      </c>
      <c r="EM21" s="73">
        <v>0</v>
      </c>
      <c r="EN21" s="73">
        <v>0</v>
      </c>
      <c r="EO21" s="73">
        <v>0</v>
      </c>
      <c r="EP21" s="73">
        <v>0</v>
      </c>
      <c r="EQ21" s="73">
        <v>0</v>
      </c>
      <c r="ER21" s="73">
        <v>0</v>
      </c>
      <c r="ES21" s="73">
        <v>0</v>
      </c>
      <c r="ET21" s="73">
        <v>13.429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0.19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3.1760000000000002</v>
      </c>
      <c r="GK21" s="73">
        <v>0</v>
      </c>
      <c r="GL21" s="73">
        <v>3.0739999999999998</v>
      </c>
      <c r="GM21" s="73">
        <v>0</v>
      </c>
      <c r="GN21" s="73">
        <v>2.4060000000000001</v>
      </c>
      <c r="GO21" s="73">
        <v>12.071999999999999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157.42099999999999</v>
      </c>
      <c r="HL21" s="73">
        <v>13.429</v>
      </c>
      <c r="HM21" s="73">
        <v>0</v>
      </c>
      <c r="HN21" s="73">
        <v>0</v>
      </c>
      <c r="HO21" s="73">
        <v>0.19</v>
      </c>
      <c r="HP21" s="73">
        <v>0</v>
      </c>
      <c r="HQ21" s="73">
        <v>0</v>
      </c>
      <c r="HR21" s="73">
        <v>0</v>
      </c>
      <c r="HS21" s="73">
        <v>0</v>
      </c>
      <c r="HT21" s="73">
        <v>6.25</v>
      </c>
      <c r="HU21" s="73">
        <v>2.4060000000000001</v>
      </c>
      <c r="HV21" s="73">
        <v>12.071999999999999</v>
      </c>
      <c r="HW21" s="73">
        <v>0</v>
      </c>
      <c r="HX21" s="73">
        <v>0</v>
      </c>
      <c r="HY21" s="73">
        <v>0</v>
      </c>
      <c r="HZ21" s="73">
        <v>0</v>
      </c>
      <c r="IA21" s="73">
        <v>0</v>
      </c>
      <c r="IB21" s="73">
        <v>0</v>
      </c>
      <c r="IC21" s="73">
        <v>0</v>
      </c>
      <c r="ID21" s="73">
        <v>0</v>
      </c>
      <c r="IE21" s="73">
        <v>0</v>
      </c>
      <c r="IF21" s="73">
        <v>157.42099999999999</v>
      </c>
      <c r="IG21" s="73">
        <v>13.429</v>
      </c>
      <c r="IH21" s="73">
        <v>0</v>
      </c>
      <c r="II21" s="73">
        <v>0</v>
      </c>
      <c r="IJ21" s="73">
        <v>0.19</v>
      </c>
      <c r="IK21" s="73">
        <v>0</v>
      </c>
      <c r="IL21" s="73">
        <v>0</v>
      </c>
      <c r="IM21" s="73">
        <v>0</v>
      </c>
      <c r="IN21" s="73">
        <v>0</v>
      </c>
      <c r="IO21" s="73">
        <v>6.25</v>
      </c>
      <c r="IP21" s="73">
        <v>2.4060000000000001</v>
      </c>
      <c r="IQ21" s="73">
        <v>12.071999999999999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1</v>
      </c>
      <c r="JK21" s="71">
        <v>0</v>
      </c>
      <c r="JL21" s="71">
        <v>3</v>
      </c>
      <c r="JM21" s="71">
        <v>0</v>
      </c>
      <c r="JN21" s="71">
        <v>3</v>
      </c>
      <c r="JO21" s="71">
        <v>0</v>
      </c>
      <c r="JP21" s="71">
        <v>0</v>
      </c>
      <c r="JQ21" s="71">
        <v>1</v>
      </c>
      <c r="JR21" s="71">
        <v>1</v>
      </c>
      <c r="JS21" s="71">
        <v>1</v>
      </c>
      <c r="JT21" s="71">
        <v>0</v>
      </c>
      <c r="JU21" s="71">
        <v>1</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1</v>
      </c>
      <c r="LY21" s="71">
        <v>0</v>
      </c>
      <c r="LZ21" s="71">
        <v>1</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1</v>
      </c>
      <c r="NL21" s="71">
        <v>0</v>
      </c>
      <c r="NM21" s="71">
        <v>3</v>
      </c>
      <c r="NN21" s="71">
        <v>0</v>
      </c>
      <c r="NO21" s="71">
        <v>3</v>
      </c>
      <c r="NP21" s="71">
        <v>0</v>
      </c>
      <c r="NQ21" s="71">
        <v>0</v>
      </c>
      <c r="NR21" s="71">
        <v>1</v>
      </c>
      <c r="NS21" s="71">
        <v>1</v>
      </c>
      <c r="NT21" s="71">
        <v>1</v>
      </c>
      <c r="NU21" s="71">
        <v>0</v>
      </c>
      <c r="NV21" s="71">
        <v>1</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1</v>
      </c>
      <c r="PZ21" s="71">
        <v>0</v>
      </c>
      <c r="QA21" s="71">
        <v>1</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2</v>
      </c>
      <c r="QZ21" s="71">
        <v>0</v>
      </c>
      <c r="RA21" s="71">
        <v>0</v>
      </c>
      <c r="RB21" s="71">
        <v>1</v>
      </c>
      <c r="RC21" s="71">
        <v>0</v>
      </c>
      <c r="RD21" s="71">
        <v>0</v>
      </c>
      <c r="RE21" s="71">
        <v>0</v>
      </c>
      <c r="RF21" s="71">
        <v>0</v>
      </c>
      <c r="RG21" s="71">
        <v>2</v>
      </c>
      <c r="RH21" s="71">
        <v>1</v>
      </c>
      <c r="RI21" s="71">
        <v>2</v>
      </c>
      <c r="RJ21" s="71">
        <v>0</v>
      </c>
      <c r="RK21" s="71">
        <v>0</v>
      </c>
      <c r="RL21" s="71">
        <v>0</v>
      </c>
      <c r="RM21" s="71">
        <v>0</v>
      </c>
      <c r="RN21" s="71">
        <v>0</v>
      </c>
      <c r="RO21" s="71">
        <v>0</v>
      </c>
      <c r="RP21" s="71">
        <v>0</v>
      </c>
      <c r="RQ21" s="71">
        <v>0</v>
      </c>
      <c r="RR21" s="71">
        <v>0</v>
      </c>
      <c r="RS21" s="71">
        <v>12</v>
      </c>
      <c r="RT21" s="71">
        <v>2</v>
      </c>
      <c r="RU21" s="71">
        <v>0</v>
      </c>
      <c r="RV21" s="71">
        <v>0</v>
      </c>
      <c r="RW21" s="71">
        <v>1</v>
      </c>
      <c r="RX21" s="71">
        <v>0</v>
      </c>
      <c r="RY21" s="71">
        <v>0</v>
      </c>
      <c r="RZ21" s="71">
        <v>0</v>
      </c>
      <c r="SA21" s="71">
        <v>0</v>
      </c>
      <c r="SB21" s="71">
        <v>2</v>
      </c>
      <c r="SC21" s="71">
        <v>1</v>
      </c>
      <c r="SD21" s="71">
        <v>2</v>
      </c>
      <c r="SE21" s="71">
        <v>0</v>
      </c>
      <c r="SF21" s="71">
        <v>0</v>
      </c>
      <c r="SG21" s="71">
        <v>0</v>
      </c>
      <c r="SH21" s="71">
        <v>0</v>
      </c>
    </row>
    <row r="22" spans="1:502">
      <c r="A22" s="16" t="s">
        <v>1916</v>
      </c>
      <c r="B22" s="70">
        <v>14</v>
      </c>
      <c r="C22" s="70">
        <v>14</v>
      </c>
      <c r="D22" s="70">
        <v>1</v>
      </c>
      <c r="E22" s="70">
        <v>2017</v>
      </c>
      <c r="F22" s="70" t="s">
        <v>156</v>
      </c>
      <c r="G22" s="1073" t="s">
        <v>1902</v>
      </c>
      <c r="H22" s="70" t="s">
        <v>1903</v>
      </c>
      <c r="I22" s="1066"/>
      <c r="J22" s="73">
        <v>0</v>
      </c>
      <c r="K22" s="73">
        <v>0</v>
      </c>
      <c r="L22" s="73">
        <v>0</v>
      </c>
      <c r="M22" s="73">
        <v>0</v>
      </c>
      <c r="N22" s="73">
        <v>0</v>
      </c>
      <c r="O22" s="73">
        <v>0</v>
      </c>
      <c r="P22" s="73">
        <v>0</v>
      </c>
      <c r="Q22" s="73">
        <v>0</v>
      </c>
      <c r="R22" s="73">
        <v>0</v>
      </c>
      <c r="S22" s="73">
        <v>43.819000000000003</v>
      </c>
      <c r="T22" s="73">
        <v>0</v>
      </c>
      <c r="U22" s="73">
        <v>0</v>
      </c>
      <c r="V22" s="73">
        <v>0</v>
      </c>
      <c r="W22" s="73">
        <v>5.05</v>
      </c>
      <c r="X22" s="73">
        <v>0</v>
      </c>
      <c r="Y22" s="73">
        <v>14.316000000000001</v>
      </c>
      <c r="Z22" s="73">
        <v>0</v>
      </c>
      <c r="AA22" s="73">
        <v>14.595000000000001</v>
      </c>
      <c r="AB22" s="73">
        <v>0</v>
      </c>
      <c r="AC22" s="73">
        <v>0</v>
      </c>
      <c r="AD22" s="73">
        <v>3.3</v>
      </c>
      <c r="AE22" s="73">
        <v>0</v>
      </c>
      <c r="AF22" s="73">
        <v>70.956999999999994</v>
      </c>
      <c r="AG22" s="73">
        <v>0</v>
      </c>
      <c r="AH22" s="73">
        <v>4.234</v>
      </c>
      <c r="AI22" s="73">
        <v>0</v>
      </c>
      <c r="AJ22" s="73">
        <v>0</v>
      </c>
      <c r="AK22" s="73">
        <v>0</v>
      </c>
      <c r="AL22" s="73">
        <v>0</v>
      </c>
      <c r="AM22" s="73">
        <v>0</v>
      </c>
      <c r="AN22" s="73">
        <v>0</v>
      </c>
      <c r="AO22" s="73">
        <v>0</v>
      </c>
      <c r="AP22" s="73">
        <v>0</v>
      </c>
      <c r="AQ22" s="73">
        <v>0</v>
      </c>
      <c r="AR22" s="73">
        <v>0</v>
      </c>
      <c r="AS22" s="73">
        <v>17.687000000000001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4.0110000000000001</v>
      </c>
      <c r="CJ22" s="73">
        <v>0</v>
      </c>
      <c r="CK22" s="73">
        <v>3.194</v>
      </c>
      <c r="CL22" s="73">
        <v>0</v>
      </c>
      <c r="CM22" s="73">
        <v>2.3380000000000001</v>
      </c>
      <c r="CN22" s="73">
        <v>11.832000000000001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43.819000000000003</v>
      </c>
      <c r="DU22" s="73">
        <v>0</v>
      </c>
      <c r="DV22" s="73">
        <v>0</v>
      </c>
      <c r="DW22" s="73">
        <v>0</v>
      </c>
      <c r="DX22" s="73">
        <v>5.05</v>
      </c>
      <c r="DY22" s="73">
        <v>0</v>
      </c>
      <c r="DZ22" s="73">
        <v>14.316000000000001</v>
      </c>
      <c r="EA22" s="73">
        <v>0</v>
      </c>
      <c r="EB22" s="73">
        <v>14.595000000000001</v>
      </c>
      <c r="EC22" s="73">
        <v>0</v>
      </c>
      <c r="ED22" s="73">
        <v>0</v>
      </c>
      <c r="EE22" s="73">
        <v>3.3</v>
      </c>
      <c r="EF22" s="73">
        <v>0</v>
      </c>
      <c r="EG22" s="73">
        <v>70.956999999999994</v>
      </c>
      <c r="EH22" s="73">
        <v>0</v>
      </c>
      <c r="EI22" s="73">
        <v>4.234</v>
      </c>
      <c r="EJ22" s="73">
        <v>0</v>
      </c>
      <c r="EK22" s="73">
        <v>0</v>
      </c>
      <c r="EL22" s="73">
        <v>0</v>
      </c>
      <c r="EM22" s="73">
        <v>0</v>
      </c>
      <c r="EN22" s="73">
        <v>0</v>
      </c>
      <c r="EO22" s="73">
        <v>0</v>
      </c>
      <c r="EP22" s="73">
        <v>0</v>
      </c>
      <c r="EQ22" s="73">
        <v>0</v>
      </c>
      <c r="ER22" s="73">
        <v>0</v>
      </c>
      <c r="ES22" s="73">
        <v>0</v>
      </c>
      <c r="ET22" s="73">
        <v>17.687000000000001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4.0110000000000001</v>
      </c>
      <c r="GK22" s="73">
        <v>0</v>
      </c>
      <c r="GL22" s="73">
        <v>3.194</v>
      </c>
      <c r="GM22" s="73">
        <v>0</v>
      </c>
      <c r="GN22" s="73">
        <v>2.3380000000000001</v>
      </c>
      <c r="GO22" s="73">
        <v>11.832000000000001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156.27099999999999</v>
      </c>
      <c r="HL22" s="73">
        <v>17.687000000000001</v>
      </c>
      <c r="HM22" s="73">
        <v>0</v>
      </c>
      <c r="HN22" s="73">
        <v>0</v>
      </c>
      <c r="HO22" s="73">
        <v>0</v>
      </c>
      <c r="HP22" s="73">
        <v>0</v>
      </c>
      <c r="HQ22" s="73">
        <v>0</v>
      </c>
      <c r="HR22" s="73">
        <v>0</v>
      </c>
      <c r="HS22" s="73">
        <v>0</v>
      </c>
      <c r="HT22" s="73">
        <v>7.2050000000000001</v>
      </c>
      <c r="HU22" s="73">
        <v>2.3380000000000001</v>
      </c>
      <c r="HV22" s="73">
        <v>11.832000000000001</v>
      </c>
      <c r="HW22" s="73">
        <v>0</v>
      </c>
      <c r="HX22" s="73">
        <v>0</v>
      </c>
      <c r="HY22" s="73">
        <v>0</v>
      </c>
      <c r="HZ22" s="73">
        <v>0</v>
      </c>
      <c r="IA22" s="73">
        <v>0</v>
      </c>
      <c r="IB22" s="73">
        <v>0</v>
      </c>
      <c r="IC22" s="73">
        <v>0</v>
      </c>
      <c r="ID22" s="73">
        <v>0</v>
      </c>
      <c r="IE22" s="73">
        <v>0</v>
      </c>
      <c r="IF22" s="73">
        <v>156.27099999999999</v>
      </c>
      <c r="IG22" s="73">
        <v>17.687000000000001</v>
      </c>
      <c r="IH22" s="73">
        <v>0</v>
      </c>
      <c r="II22" s="73">
        <v>0</v>
      </c>
      <c r="IJ22" s="73">
        <v>0</v>
      </c>
      <c r="IK22" s="73">
        <v>0</v>
      </c>
      <c r="IL22" s="73">
        <v>0</v>
      </c>
      <c r="IM22" s="73">
        <v>0</v>
      </c>
      <c r="IN22" s="73">
        <v>0</v>
      </c>
      <c r="IO22" s="73">
        <v>7.2050000000000001</v>
      </c>
      <c r="IP22" s="73">
        <v>2.3380000000000001</v>
      </c>
      <c r="IQ22" s="73">
        <v>11.832000000000001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1</v>
      </c>
      <c r="JK22" s="71">
        <v>0</v>
      </c>
      <c r="JL22" s="71">
        <v>3</v>
      </c>
      <c r="JM22" s="71">
        <v>0</v>
      </c>
      <c r="JN22" s="71">
        <v>4</v>
      </c>
      <c r="JO22" s="71">
        <v>0</v>
      </c>
      <c r="JP22" s="71">
        <v>0</v>
      </c>
      <c r="JQ22" s="71">
        <v>1</v>
      </c>
      <c r="JR22" s="71">
        <v>0</v>
      </c>
      <c r="JS22" s="71">
        <v>1</v>
      </c>
      <c r="JT22" s="71">
        <v>0</v>
      </c>
      <c r="JU22" s="71">
        <v>1</v>
      </c>
      <c r="JV22" s="71">
        <v>0</v>
      </c>
      <c r="JW22" s="71">
        <v>0</v>
      </c>
      <c r="JX22" s="71">
        <v>0</v>
      </c>
      <c r="JY22" s="71">
        <v>0</v>
      </c>
      <c r="JZ22" s="71">
        <v>0</v>
      </c>
      <c r="KA22" s="71">
        <v>0</v>
      </c>
      <c r="KB22" s="71">
        <v>0</v>
      </c>
      <c r="KC22" s="71">
        <v>0</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1</v>
      </c>
      <c r="LY22" s="71">
        <v>0</v>
      </c>
      <c r="LZ22" s="71">
        <v>1</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1</v>
      </c>
      <c r="NL22" s="71">
        <v>0</v>
      </c>
      <c r="NM22" s="71">
        <v>3</v>
      </c>
      <c r="NN22" s="71">
        <v>0</v>
      </c>
      <c r="NO22" s="71">
        <v>4</v>
      </c>
      <c r="NP22" s="71">
        <v>0</v>
      </c>
      <c r="NQ22" s="71">
        <v>0</v>
      </c>
      <c r="NR22" s="71">
        <v>1</v>
      </c>
      <c r="NS22" s="71">
        <v>0</v>
      </c>
      <c r="NT22" s="71">
        <v>1</v>
      </c>
      <c r="NU22" s="71">
        <v>0</v>
      </c>
      <c r="NV22" s="71">
        <v>1</v>
      </c>
      <c r="NW22" s="71">
        <v>0</v>
      </c>
      <c r="NX22" s="71">
        <v>0</v>
      </c>
      <c r="NY22" s="71">
        <v>0</v>
      </c>
      <c r="NZ22" s="71">
        <v>0</v>
      </c>
      <c r="OA22" s="71">
        <v>0</v>
      </c>
      <c r="OB22" s="71">
        <v>0</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1</v>
      </c>
      <c r="PZ22" s="71">
        <v>0</v>
      </c>
      <c r="QA22" s="71">
        <v>1</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3</v>
      </c>
      <c r="QZ22" s="71">
        <v>0</v>
      </c>
      <c r="RA22" s="71">
        <v>0</v>
      </c>
      <c r="RB22" s="71">
        <v>0</v>
      </c>
      <c r="RC22" s="71">
        <v>0</v>
      </c>
      <c r="RD22" s="71">
        <v>0</v>
      </c>
      <c r="RE22" s="71">
        <v>0</v>
      </c>
      <c r="RF22" s="71">
        <v>0</v>
      </c>
      <c r="RG22" s="71">
        <v>2</v>
      </c>
      <c r="RH22" s="71">
        <v>1</v>
      </c>
      <c r="RI22" s="71">
        <v>2</v>
      </c>
      <c r="RJ22" s="71">
        <v>0</v>
      </c>
      <c r="RK22" s="71">
        <v>0</v>
      </c>
      <c r="RL22" s="71">
        <v>0</v>
      </c>
      <c r="RM22" s="71">
        <v>0</v>
      </c>
      <c r="RN22" s="71">
        <v>0</v>
      </c>
      <c r="RO22" s="71">
        <v>0</v>
      </c>
      <c r="RP22" s="71">
        <v>0</v>
      </c>
      <c r="RQ22" s="71">
        <v>0</v>
      </c>
      <c r="RR22" s="71">
        <v>0</v>
      </c>
      <c r="RS22" s="71">
        <v>12</v>
      </c>
      <c r="RT22" s="71">
        <v>3</v>
      </c>
      <c r="RU22" s="71">
        <v>0</v>
      </c>
      <c r="RV22" s="71">
        <v>0</v>
      </c>
      <c r="RW22" s="71">
        <v>0</v>
      </c>
      <c r="RX22" s="71">
        <v>0</v>
      </c>
      <c r="RY22" s="71">
        <v>0</v>
      </c>
      <c r="RZ22" s="71">
        <v>0</v>
      </c>
      <c r="SA22" s="71">
        <v>0</v>
      </c>
      <c r="SB22" s="71">
        <v>2</v>
      </c>
      <c r="SC22" s="71">
        <v>1</v>
      </c>
      <c r="SD22" s="71">
        <v>2</v>
      </c>
      <c r="SE22" s="71">
        <v>0</v>
      </c>
      <c r="SF22" s="71">
        <v>0</v>
      </c>
      <c r="SG22" s="71">
        <v>0</v>
      </c>
      <c r="SH22" s="71">
        <v>0</v>
      </c>
    </row>
    <row r="23" spans="1:502">
      <c r="A23" s="16" t="s">
        <v>1917</v>
      </c>
      <c r="B23" s="70">
        <v>15</v>
      </c>
      <c r="C23" s="70">
        <v>15</v>
      </c>
      <c r="D23" s="70">
        <v>1</v>
      </c>
      <c r="E23" s="70">
        <v>2018</v>
      </c>
      <c r="F23" s="70" t="s">
        <v>183</v>
      </c>
      <c r="G23" s="1073" t="s">
        <v>1902</v>
      </c>
      <c r="H23" s="70" t="s">
        <v>1903</v>
      </c>
      <c r="I23" s="1066"/>
      <c r="J23" s="73">
        <v>0</v>
      </c>
      <c r="K23" s="73">
        <v>0</v>
      </c>
      <c r="L23" s="73">
        <v>0</v>
      </c>
      <c r="M23" s="73">
        <v>0</v>
      </c>
      <c r="N23" s="73">
        <v>0</v>
      </c>
      <c r="O23" s="73">
        <v>0</v>
      </c>
      <c r="P23" s="73">
        <v>0</v>
      </c>
      <c r="Q23" s="73">
        <v>0</v>
      </c>
      <c r="R23" s="73">
        <v>0</v>
      </c>
      <c r="S23" s="73">
        <v>43.51</v>
      </c>
      <c r="T23" s="73">
        <v>0</v>
      </c>
      <c r="U23" s="73">
        <v>0</v>
      </c>
      <c r="V23" s="73">
        <v>0</v>
      </c>
      <c r="W23" s="73">
        <v>4.931</v>
      </c>
      <c r="X23" s="73">
        <v>0</v>
      </c>
      <c r="Y23" s="73">
        <v>17.170999999999999</v>
      </c>
      <c r="Z23" s="73">
        <v>0</v>
      </c>
      <c r="AA23" s="73">
        <v>13.78</v>
      </c>
      <c r="AB23" s="73">
        <v>0</v>
      </c>
      <c r="AC23" s="73">
        <v>0</v>
      </c>
      <c r="AD23" s="73">
        <v>3.2090000000000001</v>
      </c>
      <c r="AE23" s="73">
        <v>0</v>
      </c>
      <c r="AF23" s="73">
        <v>78.305000000000007</v>
      </c>
      <c r="AG23" s="73">
        <v>0</v>
      </c>
      <c r="AH23" s="73">
        <v>5.3010000000000002</v>
      </c>
      <c r="AI23" s="73">
        <v>0</v>
      </c>
      <c r="AJ23" s="73">
        <v>0</v>
      </c>
      <c r="AK23" s="73">
        <v>0</v>
      </c>
      <c r="AL23" s="73">
        <v>0</v>
      </c>
      <c r="AM23" s="73">
        <v>0</v>
      </c>
      <c r="AN23" s="73">
        <v>0</v>
      </c>
      <c r="AO23" s="73">
        <v>0</v>
      </c>
      <c r="AP23" s="73">
        <v>0</v>
      </c>
      <c r="AQ23" s="73">
        <v>0</v>
      </c>
      <c r="AR23" s="73">
        <v>0</v>
      </c>
      <c r="AS23" s="73">
        <v>15.77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4.782</v>
      </c>
      <c r="CJ23" s="73">
        <v>0</v>
      </c>
      <c r="CK23" s="73">
        <v>2.944</v>
      </c>
      <c r="CL23" s="73">
        <v>0</v>
      </c>
      <c r="CM23" s="73">
        <v>0</v>
      </c>
      <c r="CN23" s="73">
        <v>11.489000000000001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43.51</v>
      </c>
      <c r="DU23" s="73">
        <v>0</v>
      </c>
      <c r="DV23" s="73">
        <v>0</v>
      </c>
      <c r="DW23" s="73">
        <v>0</v>
      </c>
      <c r="DX23" s="73">
        <v>4.931</v>
      </c>
      <c r="DY23" s="73">
        <v>0</v>
      </c>
      <c r="DZ23" s="73">
        <v>17.170999999999999</v>
      </c>
      <c r="EA23" s="73">
        <v>0</v>
      </c>
      <c r="EB23" s="73">
        <v>13.78</v>
      </c>
      <c r="EC23" s="73">
        <v>0</v>
      </c>
      <c r="ED23" s="73">
        <v>0</v>
      </c>
      <c r="EE23" s="73">
        <v>3.2090000000000001</v>
      </c>
      <c r="EF23" s="73">
        <v>0</v>
      </c>
      <c r="EG23" s="73">
        <v>78.305000000000007</v>
      </c>
      <c r="EH23" s="73">
        <v>0</v>
      </c>
      <c r="EI23" s="73">
        <v>5.3010000000000002</v>
      </c>
      <c r="EJ23" s="73">
        <v>0</v>
      </c>
      <c r="EK23" s="73">
        <v>0</v>
      </c>
      <c r="EL23" s="73">
        <v>0</v>
      </c>
      <c r="EM23" s="73">
        <v>0</v>
      </c>
      <c r="EN23" s="73">
        <v>0</v>
      </c>
      <c r="EO23" s="73">
        <v>0</v>
      </c>
      <c r="EP23" s="73">
        <v>0</v>
      </c>
      <c r="EQ23" s="73">
        <v>0</v>
      </c>
      <c r="ER23" s="73">
        <v>0</v>
      </c>
      <c r="ES23" s="73">
        <v>0</v>
      </c>
      <c r="ET23" s="73">
        <v>15.77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4.782</v>
      </c>
      <c r="GK23" s="73">
        <v>0</v>
      </c>
      <c r="GL23" s="73">
        <v>2.944</v>
      </c>
      <c r="GM23" s="73">
        <v>0</v>
      </c>
      <c r="GN23" s="73">
        <v>0</v>
      </c>
      <c r="GO23" s="73">
        <v>11.489000000000001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166.20699999999999</v>
      </c>
      <c r="HL23" s="73">
        <v>15.77</v>
      </c>
      <c r="HM23" s="73">
        <v>0</v>
      </c>
      <c r="HN23" s="73">
        <v>0</v>
      </c>
      <c r="HO23" s="73">
        <v>0</v>
      </c>
      <c r="HP23" s="73">
        <v>0</v>
      </c>
      <c r="HQ23" s="73">
        <v>0</v>
      </c>
      <c r="HR23" s="73">
        <v>0</v>
      </c>
      <c r="HS23" s="73">
        <v>0</v>
      </c>
      <c r="HT23" s="73">
        <v>7.726</v>
      </c>
      <c r="HU23" s="73">
        <v>0</v>
      </c>
      <c r="HV23" s="73">
        <v>11.489000000000001</v>
      </c>
      <c r="HW23" s="73">
        <v>0</v>
      </c>
      <c r="HX23" s="73">
        <v>0</v>
      </c>
      <c r="HY23" s="73">
        <v>0</v>
      </c>
      <c r="HZ23" s="73">
        <v>0</v>
      </c>
      <c r="IA23" s="73">
        <v>0</v>
      </c>
      <c r="IB23" s="73">
        <v>0</v>
      </c>
      <c r="IC23" s="73">
        <v>0</v>
      </c>
      <c r="ID23" s="73">
        <v>0</v>
      </c>
      <c r="IE23" s="73">
        <v>0</v>
      </c>
      <c r="IF23" s="73">
        <v>166.20699999999999</v>
      </c>
      <c r="IG23" s="73">
        <v>15.77</v>
      </c>
      <c r="IH23" s="73">
        <v>0</v>
      </c>
      <c r="II23" s="73">
        <v>0</v>
      </c>
      <c r="IJ23" s="73">
        <v>0</v>
      </c>
      <c r="IK23" s="73">
        <v>0</v>
      </c>
      <c r="IL23" s="73">
        <v>0</v>
      </c>
      <c r="IM23" s="73">
        <v>0</v>
      </c>
      <c r="IN23" s="73">
        <v>0</v>
      </c>
      <c r="IO23" s="73">
        <v>7.726</v>
      </c>
      <c r="IP23" s="73">
        <v>0</v>
      </c>
      <c r="IQ23" s="73">
        <v>11.489000000000001</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1</v>
      </c>
      <c r="JK23" s="71">
        <v>0</v>
      </c>
      <c r="JL23" s="71">
        <v>4</v>
      </c>
      <c r="JM23" s="71">
        <v>0</v>
      </c>
      <c r="JN23" s="71">
        <v>4</v>
      </c>
      <c r="JO23" s="71">
        <v>0</v>
      </c>
      <c r="JP23" s="71">
        <v>0</v>
      </c>
      <c r="JQ23" s="71">
        <v>1</v>
      </c>
      <c r="JR23" s="71">
        <v>0</v>
      </c>
      <c r="JS23" s="71">
        <v>1</v>
      </c>
      <c r="JT23" s="71">
        <v>0</v>
      </c>
      <c r="JU23" s="71">
        <v>1</v>
      </c>
      <c r="JV23" s="71">
        <v>0</v>
      </c>
      <c r="JW23" s="71">
        <v>0</v>
      </c>
      <c r="JX23" s="71">
        <v>0</v>
      </c>
      <c r="JY23" s="71">
        <v>0</v>
      </c>
      <c r="JZ23" s="71">
        <v>0</v>
      </c>
      <c r="KA23" s="71">
        <v>0</v>
      </c>
      <c r="KB23" s="71">
        <v>0</v>
      </c>
      <c r="KC23" s="71">
        <v>0</v>
      </c>
      <c r="KD23" s="71">
        <v>0</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1</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1</v>
      </c>
      <c r="NL23" s="71">
        <v>0</v>
      </c>
      <c r="NM23" s="71">
        <v>4</v>
      </c>
      <c r="NN23" s="71">
        <v>0</v>
      </c>
      <c r="NO23" s="71">
        <v>4</v>
      </c>
      <c r="NP23" s="71">
        <v>0</v>
      </c>
      <c r="NQ23" s="71">
        <v>0</v>
      </c>
      <c r="NR23" s="71">
        <v>1</v>
      </c>
      <c r="NS23" s="71">
        <v>0</v>
      </c>
      <c r="NT23" s="71">
        <v>1</v>
      </c>
      <c r="NU23" s="71">
        <v>0</v>
      </c>
      <c r="NV23" s="71">
        <v>1</v>
      </c>
      <c r="NW23" s="71">
        <v>0</v>
      </c>
      <c r="NX23" s="71">
        <v>0</v>
      </c>
      <c r="NY23" s="71">
        <v>0</v>
      </c>
      <c r="NZ23" s="71">
        <v>0</v>
      </c>
      <c r="OA23" s="71">
        <v>0</v>
      </c>
      <c r="OB23" s="71">
        <v>0</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1</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3</v>
      </c>
      <c r="QZ23" s="71">
        <v>0</v>
      </c>
      <c r="RA23" s="71">
        <v>0</v>
      </c>
      <c r="RB23" s="71">
        <v>0</v>
      </c>
      <c r="RC23" s="71">
        <v>0</v>
      </c>
      <c r="RD23" s="71">
        <v>0</v>
      </c>
      <c r="RE23" s="71">
        <v>0</v>
      </c>
      <c r="RF23" s="71">
        <v>0</v>
      </c>
      <c r="RG23" s="71">
        <v>2</v>
      </c>
      <c r="RH23" s="71">
        <v>0</v>
      </c>
      <c r="RI23" s="71">
        <v>2</v>
      </c>
      <c r="RJ23" s="71">
        <v>0</v>
      </c>
      <c r="RK23" s="71">
        <v>0</v>
      </c>
      <c r="RL23" s="71">
        <v>0</v>
      </c>
      <c r="RM23" s="71">
        <v>0</v>
      </c>
      <c r="RN23" s="71">
        <v>0</v>
      </c>
      <c r="RO23" s="71">
        <v>0</v>
      </c>
      <c r="RP23" s="71">
        <v>0</v>
      </c>
      <c r="RQ23" s="71">
        <v>0</v>
      </c>
      <c r="RR23" s="71">
        <v>0</v>
      </c>
      <c r="RS23" s="71">
        <v>13</v>
      </c>
      <c r="RT23" s="71">
        <v>3</v>
      </c>
      <c r="RU23" s="71">
        <v>0</v>
      </c>
      <c r="RV23" s="71">
        <v>0</v>
      </c>
      <c r="RW23" s="71">
        <v>0</v>
      </c>
      <c r="RX23" s="71">
        <v>0</v>
      </c>
      <c r="RY23" s="71">
        <v>0</v>
      </c>
      <c r="RZ23" s="71">
        <v>0</v>
      </c>
      <c r="SA23" s="71">
        <v>0</v>
      </c>
      <c r="SB23" s="71">
        <v>2</v>
      </c>
      <c r="SC23" s="71">
        <v>0</v>
      </c>
      <c r="SD23" s="71">
        <v>2</v>
      </c>
      <c r="SE23" s="71">
        <v>0</v>
      </c>
      <c r="SF23" s="71">
        <v>0</v>
      </c>
      <c r="SG23" s="71">
        <v>0</v>
      </c>
      <c r="SH23" s="71">
        <v>0</v>
      </c>
    </row>
    <row r="24" spans="1:502">
      <c r="A24" s="16" t="s">
        <v>1918</v>
      </c>
      <c r="B24" s="70">
        <v>16</v>
      </c>
      <c r="C24" s="70">
        <v>16</v>
      </c>
      <c r="D24" s="70">
        <v>1</v>
      </c>
      <c r="E24" s="70">
        <v>2019</v>
      </c>
      <c r="F24" s="70" t="s">
        <v>158</v>
      </c>
      <c r="G24" s="1073" t="s">
        <v>1902</v>
      </c>
      <c r="H24" s="70" t="s">
        <v>1903</v>
      </c>
      <c r="I24" s="1066"/>
      <c r="J24" s="73">
        <v>0</v>
      </c>
      <c r="K24" s="73">
        <v>0</v>
      </c>
      <c r="L24" s="73">
        <v>0</v>
      </c>
      <c r="M24" s="73">
        <v>0</v>
      </c>
      <c r="N24" s="73">
        <v>0</v>
      </c>
      <c r="O24" s="73">
        <v>0</v>
      </c>
      <c r="P24" s="73">
        <v>0</v>
      </c>
      <c r="Q24" s="73">
        <v>0</v>
      </c>
      <c r="R24" s="73">
        <v>0</v>
      </c>
      <c r="S24" s="73">
        <v>43.04</v>
      </c>
      <c r="T24" s="73">
        <v>0</v>
      </c>
      <c r="U24" s="73">
        <v>8.8729999999999993</v>
      </c>
      <c r="V24" s="73">
        <v>0</v>
      </c>
      <c r="W24" s="73">
        <v>4.95</v>
      </c>
      <c r="X24" s="73">
        <v>0</v>
      </c>
      <c r="Y24" s="73">
        <v>12.574999999999999</v>
      </c>
      <c r="Z24" s="73">
        <v>0</v>
      </c>
      <c r="AA24" s="73">
        <v>12.7</v>
      </c>
      <c r="AB24" s="73">
        <v>0</v>
      </c>
      <c r="AC24" s="73">
        <v>0</v>
      </c>
      <c r="AD24" s="73">
        <v>3.34</v>
      </c>
      <c r="AE24" s="73">
        <v>2.5619999999999998</v>
      </c>
      <c r="AF24" s="73">
        <v>67.415999999999997</v>
      </c>
      <c r="AG24" s="73">
        <v>0</v>
      </c>
      <c r="AH24" s="73">
        <v>4.7590000000000003</v>
      </c>
      <c r="AI24" s="73">
        <v>0</v>
      </c>
      <c r="AJ24" s="73">
        <v>0</v>
      </c>
      <c r="AK24" s="73">
        <v>0</v>
      </c>
      <c r="AL24" s="73">
        <v>0</v>
      </c>
      <c r="AM24" s="73">
        <v>0</v>
      </c>
      <c r="AN24" s="73">
        <v>0</v>
      </c>
      <c r="AO24" s="73">
        <v>0</v>
      </c>
      <c r="AP24" s="73">
        <v>0</v>
      </c>
      <c r="AQ24" s="73">
        <v>0</v>
      </c>
      <c r="AR24" s="73">
        <v>0</v>
      </c>
      <c r="AS24" s="73">
        <v>12.285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5.15</v>
      </c>
      <c r="CJ24" s="73">
        <v>0</v>
      </c>
      <c r="CK24" s="73">
        <v>2.6859999999999999</v>
      </c>
      <c r="CL24" s="73">
        <v>0</v>
      </c>
      <c r="CM24" s="73">
        <v>0</v>
      </c>
      <c r="CN24" s="73">
        <v>11.645</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43.04</v>
      </c>
      <c r="DU24" s="73">
        <v>0</v>
      </c>
      <c r="DV24" s="73">
        <v>8.8729999999999993</v>
      </c>
      <c r="DW24" s="73">
        <v>0</v>
      </c>
      <c r="DX24" s="73">
        <v>4.95</v>
      </c>
      <c r="DY24" s="73">
        <v>0</v>
      </c>
      <c r="DZ24" s="73">
        <v>12.574999999999999</v>
      </c>
      <c r="EA24" s="73">
        <v>0</v>
      </c>
      <c r="EB24" s="73">
        <v>12.7</v>
      </c>
      <c r="EC24" s="73">
        <v>0</v>
      </c>
      <c r="ED24" s="73">
        <v>0</v>
      </c>
      <c r="EE24" s="73">
        <v>3.34</v>
      </c>
      <c r="EF24" s="73">
        <v>2.5619999999999998</v>
      </c>
      <c r="EG24" s="73">
        <v>67.415999999999997</v>
      </c>
      <c r="EH24" s="73">
        <v>0</v>
      </c>
      <c r="EI24" s="73">
        <v>4.7590000000000003</v>
      </c>
      <c r="EJ24" s="73">
        <v>0</v>
      </c>
      <c r="EK24" s="73">
        <v>0</v>
      </c>
      <c r="EL24" s="73">
        <v>0</v>
      </c>
      <c r="EM24" s="73">
        <v>0</v>
      </c>
      <c r="EN24" s="73">
        <v>0</v>
      </c>
      <c r="EO24" s="73">
        <v>0</v>
      </c>
      <c r="EP24" s="73">
        <v>0</v>
      </c>
      <c r="EQ24" s="73">
        <v>0</v>
      </c>
      <c r="ER24" s="73">
        <v>0</v>
      </c>
      <c r="ES24" s="73">
        <v>0</v>
      </c>
      <c r="ET24" s="73">
        <v>12.285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5.15</v>
      </c>
      <c r="GK24" s="73">
        <v>0</v>
      </c>
      <c r="GL24" s="73">
        <v>2.6859999999999999</v>
      </c>
      <c r="GM24" s="73">
        <v>0</v>
      </c>
      <c r="GN24" s="73">
        <v>0</v>
      </c>
      <c r="GO24" s="73">
        <v>11.645</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160.215</v>
      </c>
      <c r="HL24" s="73">
        <v>12.285</v>
      </c>
      <c r="HM24" s="73">
        <v>0</v>
      </c>
      <c r="HN24" s="73">
        <v>0</v>
      </c>
      <c r="HO24" s="73">
        <v>0</v>
      </c>
      <c r="HP24" s="73">
        <v>0</v>
      </c>
      <c r="HQ24" s="73">
        <v>0</v>
      </c>
      <c r="HR24" s="73">
        <v>0</v>
      </c>
      <c r="HS24" s="73">
        <v>0</v>
      </c>
      <c r="HT24" s="73">
        <v>7.8360000000000003</v>
      </c>
      <c r="HU24" s="73">
        <v>0</v>
      </c>
      <c r="HV24" s="73">
        <v>11.645</v>
      </c>
      <c r="HW24" s="73">
        <v>0</v>
      </c>
      <c r="HX24" s="73">
        <v>0</v>
      </c>
      <c r="HY24" s="73">
        <v>0</v>
      </c>
      <c r="HZ24" s="73">
        <v>0</v>
      </c>
      <c r="IA24" s="73">
        <v>0</v>
      </c>
      <c r="IB24" s="73">
        <v>0</v>
      </c>
      <c r="IC24" s="73">
        <v>0</v>
      </c>
      <c r="ID24" s="73">
        <v>0</v>
      </c>
      <c r="IE24" s="73">
        <v>0</v>
      </c>
      <c r="IF24" s="73">
        <v>160.215</v>
      </c>
      <c r="IG24" s="73">
        <v>12.285</v>
      </c>
      <c r="IH24" s="73">
        <v>0</v>
      </c>
      <c r="II24" s="73">
        <v>0</v>
      </c>
      <c r="IJ24" s="73">
        <v>0</v>
      </c>
      <c r="IK24" s="73">
        <v>0</v>
      </c>
      <c r="IL24" s="73">
        <v>0</v>
      </c>
      <c r="IM24" s="73">
        <v>0</v>
      </c>
      <c r="IN24" s="73">
        <v>0</v>
      </c>
      <c r="IO24" s="73">
        <v>7.8360000000000003</v>
      </c>
      <c r="IP24" s="73">
        <v>0</v>
      </c>
      <c r="IQ24" s="73">
        <v>11.645</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1</v>
      </c>
      <c r="JI24" s="71">
        <v>0</v>
      </c>
      <c r="JJ24" s="71">
        <v>1</v>
      </c>
      <c r="JK24" s="71">
        <v>0</v>
      </c>
      <c r="JL24" s="71">
        <v>3</v>
      </c>
      <c r="JM24" s="71">
        <v>0</v>
      </c>
      <c r="JN24" s="71">
        <v>4</v>
      </c>
      <c r="JO24" s="71">
        <v>0</v>
      </c>
      <c r="JP24" s="71">
        <v>0</v>
      </c>
      <c r="JQ24" s="71">
        <v>1</v>
      </c>
      <c r="JR24" s="71">
        <v>1</v>
      </c>
      <c r="JS24" s="71">
        <v>1</v>
      </c>
      <c r="JT24" s="71">
        <v>0</v>
      </c>
      <c r="JU24" s="71">
        <v>1</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1</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1</v>
      </c>
      <c r="NJ24" s="71">
        <v>0</v>
      </c>
      <c r="NK24" s="71">
        <v>1</v>
      </c>
      <c r="NL24" s="71">
        <v>0</v>
      </c>
      <c r="NM24" s="71">
        <v>3</v>
      </c>
      <c r="NN24" s="71">
        <v>0</v>
      </c>
      <c r="NO24" s="71">
        <v>4</v>
      </c>
      <c r="NP24" s="71">
        <v>0</v>
      </c>
      <c r="NQ24" s="71">
        <v>0</v>
      </c>
      <c r="NR24" s="71">
        <v>1</v>
      </c>
      <c r="NS24" s="71">
        <v>1</v>
      </c>
      <c r="NT24" s="71">
        <v>1</v>
      </c>
      <c r="NU24" s="71">
        <v>0</v>
      </c>
      <c r="NV24" s="71">
        <v>1</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1</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14</v>
      </c>
      <c r="QY24" s="71">
        <v>2</v>
      </c>
      <c r="QZ24" s="71">
        <v>0</v>
      </c>
      <c r="RA24" s="71">
        <v>0</v>
      </c>
      <c r="RB24" s="71">
        <v>0</v>
      </c>
      <c r="RC24" s="71">
        <v>0</v>
      </c>
      <c r="RD24" s="71">
        <v>0</v>
      </c>
      <c r="RE24" s="71">
        <v>0</v>
      </c>
      <c r="RF24" s="71">
        <v>0</v>
      </c>
      <c r="RG24" s="71">
        <v>2</v>
      </c>
      <c r="RH24" s="71">
        <v>0</v>
      </c>
      <c r="RI24" s="71">
        <v>2</v>
      </c>
      <c r="RJ24" s="71">
        <v>0</v>
      </c>
      <c r="RK24" s="71">
        <v>0</v>
      </c>
      <c r="RL24" s="71">
        <v>0</v>
      </c>
      <c r="RM24" s="71">
        <v>0</v>
      </c>
      <c r="RN24" s="71">
        <v>0</v>
      </c>
      <c r="RO24" s="71">
        <v>0</v>
      </c>
      <c r="RP24" s="71">
        <v>0</v>
      </c>
      <c r="RQ24" s="71">
        <v>0</v>
      </c>
      <c r="RR24" s="71">
        <v>0</v>
      </c>
      <c r="RS24" s="71">
        <v>14</v>
      </c>
      <c r="RT24" s="71">
        <v>2</v>
      </c>
      <c r="RU24" s="71">
        <v>0</v>
      </c>
      <c r="RV24" s="71">
        <v>0</v>
      </c>
      <c r="RW24" s="71">
        <v>0</v>
      </c>
      <c r="RX24" s="71">
        <v>0</v>
      </c>
      <c r="RY24" s="71">
        <v>0</v>
      </c>
      <c r="RZ24" s="71">
        <v>0</v>
      </c>
      <c r="SA24" s="71">
        <v>0</v>
      </c>
      <c r="SB24" s="71">
        <v>2</v>
      </c>
      <c r="SC24" s="71">
        <v>0</v>
      </c>
      <c r="SD24" s="71">
        <v>2</v>
      </c>
      <c r="SE24" s="71">
        <v>0</v>
      </c>
      <c r="SF24" s="71">
        <v>0</v>
      </c>
      <c r="SG24" s="71">
        <v>0</v>
      </c>
      <c r="SH24" s="71">
        <v>0</v>
      </c>
    </row>
    <row r="25" spans="1:502">
      <c r="A25" s="16" t="s">
        <v>1919</v>
      </c>
      <c r="B25" s="70">
        <v>17</v>
      </c>
      <c r="C25" s="70">
        <v>17</v>
      </c>
      <c r="D25" s="70">
        <v>1</v>
      </c>
      <c r="E25" s="70">
        <v>2020</v>
      </c>
      <c r="F25" s="70" t="s">
        <v>159</v>
      </c>
      <c r="G25" s="1073" t="s">
        <v>1902</v>
      </c>
      <c r="H25" s="70" t="s">
        <v>1903</v>
      </c>
      <c r="I25" s="1066"/>
      <c r="J25" s="73">
        <v>0</v>
      </c>
      <c r="K25" s="73">
        <v>0</v>
      </c>
      <c r="L25" s="73">
        <v>0</v>
      </c>
      <c r="M25" s="73">
        <v>0</v>
      </c>
      <c r="N25" s="73">
        <v>0</v>
      </c>
      <c r="O25" s="73">
        <v>0</v>
      </c>
      <c r="P25" s="73">
        <v>0</v>
      </c>
      <c r="Q25" s="73">
        <v>0</v>
      </c>
      <c r="R25" s="73">
        <v>0</v>
      </c>
      <c r="S25" s="73">
        <v>42.493000000000002</v>
      </c>
      <c r="T25" s="73">
        <v>0</v>
      </c>
      <c r="U25" s="73">
        <v>8.5139999999999993</v>
      </c>
      <c r="V25" s="73">
        <v>0</v>
      </c>
      <c r="W25" s="73">
        <v>4.83</v>
      </c>
      <c r="X25" s="73">
        <v>0</v>
      </c>
      <c r="Y25" s="73">
        <v>16.001999999999999</v>
      </c>
      <c r="Z25" s="73">
        <v>0</v>
      </c>
      <c r="AA25" s="73">
        <v>11.686999999999999</v>
      </c>
      <c r="AB25" s="73">
        <v>0</v>
      </c>
      <c r="AC25" s="73">
        <v>0</v>
      </c>
      <c r="AD25" s="73">
        <v>3.2570000000000001</v>
      </c>
      <c r="AE25" s="73">
        <v>0</v>
      </c>
      <c r="AF25" s="73">
        <v>59.395000000000003</v>
      </c>
      <c r="AG25" s="73">
        <v>0</v>
      </c>
      <c r="AH25" s="73">
        <v>4.5970000000000004</v>
      </c>
      <c r="AI25" s="73">
        <v>0</v>
      </c>
      <c r="AJ25" s="73">
        <v>0</v>
      </c>
      <c r="AK25" s="73">
        <v>0</v>
      </c>
      <c r="AL25" s="73">
        <v>0</v>
      </c>
      <c r="AM25" s="73">
        <v>0</v>
      </c>
      <c r="AN25" s="73">
        <v>0</v>
      </c>
      <c r="AO25" s="73">
        <v>0</v>
      </c>
      <c r="AP25" s="73">
        <v>0</v>
      </c>
      <c r="AQ25" s="73">
        <v>0</v>
      </c>
      <c r="AR25" s="73">
        <v>0</v>
      </c>
      <c r="AS25" s="73">
        <v>14.382999999999999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4.758</v>
      </c>
      <c r="CJ25" s="73">
        <v>0</v>
      </c>
      <c r="CK25" s="73">
        <v>2.2839999999999998</v>
      </c>
      <c r="CL25" s="73">
        <v>0</v>
      </c>
      <c r="CM25" s="73">
        <v>0</v>
      </c>
      <c r="CN25" s="73">
        <v>13.042999999999999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42.493000000000002</v>
      </c>
      <c r="DU25" s="73">
        <v>0</v>
      </c>
      <c r="DV25" s="73">
        <v>8.5139999999999993</v>
      </c>
      <c r="DW25" s="73">
        <v>0</v>
      </c>
      <c r="DX25" s="73">
        <v>4.83</v>
      </c>
      <c r="DY25" s="73">
        <v>0</v>
      </c>
      <c r="DZ25" s="73">
        <v>16.001999999999999</v>
      </c>
      <c r="EA25" s="73">
        <v>0</v>
      </c>
      <c r="EB25" s="73">
        <v>11.686999999999999</v>
      </c>
      <c r="EC25" s="73">
        <v>0</v>
      </c>
      <c r="ED25" s="73">
        <v>0</v>
      </c>
      <c r="EE25" s="73">
        <v>3.2570000000000001</v>
      </c>
      <c r="EF25" s="73">
        <v>0</v>
      </c>
      <c r="EG25" s="73">
        <v>59.395000000000003</v>
      </c>
      <c r="EH25" s="73">
        <v>0</v>
      </c>
      <c r="EI25" s="73">
        <v>4.5970000000000004</v>
      </c>
      <c r="EJ25" s="73">
        <v>0</v>
      </c>
      <c r="EK25" s="73">
        <v>0</v>
      </c>
      <c r="EL25" s="73">
        <v>0</v>
      </c>
      <c r="EM25" s="73">
        <v>0</v>
      </c>
      <c r="EN25" s="73">
        <v>0</v>
      </c>
      <c r="EO25" s="73">
        <v>0</v>
      </c>
      <c r="EP25" s="73">
        <v>0</v>
      </c>
      <c r="EQ25" s="73">
        <v>0</v>
      </c>
      <c r="ER25" s="73">
        <v>0</v>
      </c>
      <c r="ES25" s="73">
        <v>0</v>
      </c>
      <c r="ET25" s="73">
        <v>14.382999999999999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4.758</v>
      </c>
      <c r="GK25" s="73">
        <v>0</v>
      </c>
      <c r="GL25" s="73">
        <v>2.2839999999999998</v>
      </c>
      <c r="GM25" s="73">
        <v>0</v>
      </c>
      <c r="GN25" s="73">
        <v>0</v>
      </c>
      <c r="GO25" s="73">
        <v>13.042999999999999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150.77500000000001</v>
      </c>
      <c r="HL25" s="73">
        <v>14.382999999999999</v>
      </c>
      <c r="HM25" s="73">
        <v>0</v>
      </c>
      <c r="HN25" s="73">
        <v>0</v>
      </c>
      <c r="HO25" s="73">
        <v>0</v>
      </c>
      <c r="HP25" s="73">
        <v>0</v>
      </c>
      <c r="HQ25" s="73">
        <v>0</v>
      </c>
      <c r="HR25" s="73">
        <v>0</v>
      </c>
      <c r="HS25" s="73">
        <v>0</v>
      </c>
      <c r="HT25" s="73">
        <v>7.0419999999999998</v>
      </c>
      <c r="HU25" s="73">
        <v>0</v>
      </c>
      <c r="HV25" s="73">
        <v>13.042999999999999</v>
      </c>
      <c r="HW25" s="73">
        <v>0</v>
      </c>
      <c r="HX25" s="73">
        <v>0</v>
      </c>
      <c r="HY25" s="73">
        <v>0</v>
      </c>
      <c r="HZ25" s="73">
        <v>0</v>
      </c>
      <c r="IA25" s="73">
        <v>0</v>
      </c>
      <c r="IB25" s="73">
        <v>0</v>
      </c>
      <c r="IC25" s="73">
        <v>0</v>
      </c>
      <c r="ID25" s="73">
        <v>0</v>
      </c>
      <c r="IE25" s="73">
        <v>0</v>
      </c>
      <c r="IF25" s="73">
        <v>150.77500000000001</v>
      </c>
      <c r="IG25" s="73">
        <v>14.382999999999999</v>
      </c>
      <c r="IH25" s="73">
        <v>0</v>
      </c>
      <c r="II25" s="73">
        <v>0</v>
      </c>
      <c r="IJ25" s="73">
        <v>0</v>
      </c>
      <c r="IK25" s="73">
        <v>0</v>
      </c>
      <c r="IL25" s="73">
        <v>0</v>
      </c>
      <c r="IM25" s="73">
        <v>0</v>
      </c>
      <c r="IN25" s="73">
        <v>0</v>
      </c>
      <c r="IO25" s="73">
        <v>7.0419999999999998</v>
      </c>
      <c r="IP25" s="73">
        <v>0</v>
      </c>
      <c r="IQ25" s="73">
        <v>13.042999999999999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1</v>
      </c>
      <c r="JI25" s="71">
        <v>0</v>
      </c>
      <c r="JJ25" s="71">
        <v>1</v>
      </c>
      <c r="JK25" s="71">
        <v>0</v>
      </c>
      <c r="JL25" s="71">
        <v>4</v>
      </c>
      <c r="JM25" s="71">
        <v>0</v>
      </c>
      <c r="JN25" s="71">
        <v>4</v>
      </c>
      <c r="JO25" s="71">
        <v>0</v>
      </c>
      <c r="JP25" s="71">
        <v>0</v>
      </c>
      <c r="JQ25" s="71">
        <v>1</v>
      </c>
      <c r="JR25" s="71">
        <v>0</v>
      </c>
      <c r="JS25" s="71">
        <v>1</v>
      </c>
      <c r="JT25" s="71">
        <v>0</v>
      </c>
      <c r="JU25" s="71">
        <v>1</v>
      </c>
      <c r="JV25" s="71">
        <v>0</v>
      </c>
      <c r="JW25" s="71">
        <v>0</v>
      </c>
      <c r="JX25" s="71">
        <v>0</v>
      </c>
      <c r="JY25" s="71">
        <v>0</v>
      </c>
      <c r="JZ25" s="71">
        <v>0</v>
      </c>
      <c r="KA25" s="71">
        <v>0</v>
      </c>
      <c r="KB25" s="71">
        <v>0</v>
      </c>
      <c r="KC25" s="71">
        <v>0</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1</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1</v>
      </c>
      <c r="NJ25" s="71">
        <v>0</v>
      </c>
      <c r="NK25" s="71">
        <v>1</v>
      </c>
      <c r="NL25" s="71">
        <v>0</v>
      </c>
      <c r="NM25" s="71">
        <v>4</v>
      </c>
      <c r="NN25" s="71">
        <v>0</v>
      </c>
      <c r="NO25" s="71">
        <v>4</v>
      </c>
      <c r="NP25" s="71">
        <v>0</v>
      </c>
      <c r="NQ25" s="71">
        <v>0</v>
      </c>
      <c r="NR25" s="71">
        <v>1</v>
      </c>
      <c r="NS25" s="71">
        <v>0</v>
      </c>
      <c r="NT25" s="71">
        <v>1</v>
      </c>
      <c r="NU25" s="71">
        <v>0</v>
      </c>
      <c r="NV25" s="71">
        <v>1</v>
      </c>
      <c r="NW25" s="71">
        <v>0</v>
      </c>
      <c r="NX25" s="71">
        <v>0</v>
      </c>
      <c r="NY25" s="71">
        <v>0</v>
      </c>
      <c r="NZ25" s="71">
        <v>0</v>
      </c>
      <c r="OA25" s="71">
        <v>0</v>
      </c>
      <c r="OB25" s="71">
        <v>0</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1</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14</v>
      </c>
      <c r="QY25" s="71">
        <v>3</v>
      </c>
      <c r="QZ25" s="71">
        <v>0</v>
      </c>
      <c r="RA25" s="71">
        <v>0</v>
      </c>
      <c r="RB25" s="71">
        <v>0</v>
      </c>
      <c r="RC25" s="71">
        <v>0</v>
      </c>
      <c r="RD25" s="71">
        <v>0</v>
      </c>
      <c r="RE25" s="71">
        <v>0</v>
      </c>
      <c r="RF25" s="71">
        <v>0</v>
      </c>
      <c r="RG25" s="71">
        <v>2</v>
      </c>
      <c r="RH25" s="71">
        <v>0</v>
      </c>
      <c r="RI25" s="71">
        <v>2</v>
      </c>
      <c r="RJ25" s="71">
        <v>0</v>
      </c>
      <c r="RK25" s="71">
        <v>0</v>
      </c>
      <c r="RL25" s="71">
        <v>0</v>
      </c>
      <c r="RM25" s="71">
        <v>0</v>
      </c>
      <c r="RN25" s="71">
        <v>0</v>
      </c>
      <c r="RO25" s="71">
        <v>0</v>
      </c>
      <c r="RP25" s="71">
        <v>0</v>
      </c>
      <c r="RQ25" s="71">
        <v>0</v>
      </c>
      <c r="RR25" s="71">
        <v>0</v>
      </c>
      <c r="RS25" s="71">
        <v>14</v>
      </c>
      <c r="RT25" s="71">
        <v>3</v>
      </c>
      <c r="RU25" s="71">
        <v>0</v>
      </c>
      <c r="RV25" s="71">
        <v>0</v>
      </c>
      <c r="RW25" s="71">
        <v>0</v>
      </c>
      <c r="RX25" s="71">
        <v>0</v>
      </c>
      <c r="RY25" s="71">
        <v>0</v>
      </c>
      <c r="RZ25" s="71">
        <v>0</v>
      </c>
      <c r="SA25" s="71">
        <v>0</v>
      </c>
      <c r="SB25" s="71">
        <v>2</v>
      </c>
      <c r="SC25" s="71">
        <v>0</v>
      </c>
      <c r="SD25" s="71">
        <v>2</v>
      </c>
      <c r="SE25" s="71">
        <v>0</v>
      </c>
      <c r="SF25" s="71">
        <v>0</v>
      </c>
      <c r="SG25" s="71">
        <v>0</v>
      </c>
      <c r="SH25" s="71">
        <v>0</v>
      </c>
    </row>
    <row r="26" spans="1:502">
      <c r="A26" s="16" t="s">
        <v>1920</v>
      </c>
      <c r="B26" s="70">
        <v>18</v>
      </c>
      <c r="C26" s="70">
        <v>18</v>
      </c>
      <c r="D26" s="70">
        <v>1</v>
      </c>
      <c r="E26" s="70">
        <v>2021</v>
      </c>
      <c r="F26" s="70" t="s">
        <v>160</v>
      </c>
      <c r="G26" s="1073" t="s">
        <v>1902</v>
      </c>
      <c r="H26" s="70" t="s">
        <v>1903</v>
      </c>
      <c r="I26" s="1066"/>
      <c r="J26" s="73">
        <v>0</v>
      </c>
      <c r="K26" s="73">
        <v>0</v>
      </c>
      <c r="L26" s="73">
        <v>0</v>
      </c>
      <c r="M26" s="73">
        <v>0</v>
      </c>
      <c r="N26" s="73">
        <v>0</v>
      </c>
      <c r="O26" s="73">
        <v>0</v>
      </c>
      <c r="P26" s="73">
        <v>0</v>
      </c>
      <c r="Q26" s="73">
        <v>0</v>
      </c>
      <c r="R26" s="73">
        <v>0</v>
      </c>
      <c r="S26" s="73">
        <v>41.206000000000003</v>
      </c>
      <c r="T26" s="73">
        <v>0</v>
      </c>
      <c r="U26" s="73">
        <v>10.467000000000001</v>
      </c>
      <c r="V26" s="73">
        <v>0</v>
      </c>
      <c r="W26" s="73">
        <v>4.827</v>
      </c>
      <c r="X26" s="73">
        <v>0</v>
      </c>
      <c r="Y26" s="73">
        <v>15.617000000000001</v>
      </c>
      <c r="Z26" s="73">
        <v>0</v>
      </c>
      <c r="AA26" s="73">
        <v>11.522</v>
      </c>
      <c r="AB26" s="73">
        <v>0</v>
      </c>
      <c r="AC26" s="73">
        <v>0</v>
      </c>
      <c r="AD26" s="73">
        <v>3.1459999999999999</v>
      </c>
      <c r="AE26" s="73">
        <v>0</v>
      </c>
      <c r="AF26" s="73">
        <v>59.363999999999997</v>
      </c>
      <c r="AG26" s="73">
        <v>0</v>
      </c>
      <c r="AH26" s="73">
        <v>4.3019999999999996</v>
      </c>
      <c r="AI26" s="73">
        <v>0</v>
      </c>
      <c r="AJ26" s="73">
        <v>0</v>
      </c>
      <c r="AK26" s="73">
        <v>0</v>
      </c>
      <c r="AL26" s="73">
        <v>0</v>
      </c>
      <c r="AM26" s="73">
        <v>0</v>
      </c>
      <c r="AN26" s="73">
        <v>0</v>
      </c>
      <c r="AO26" s="73">
        <v>0</v>
      </c>
      <c r="AP26" s="73">
        <v>0</v>
      </c>
      <c r="AQ26" s="73">
        <v>0</v>
      </c>
      <c r="AR26" s="73">
        <v>0</v>
      </c>
      <c r="AS26" s="73">
        <v>15.021000000000001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4.8209999999999997</v>
      </c>
      <c r="CJ26" s="73">
        <v>0</v>
      </c>
      <c r="CK26" s="73">
        <v>0</v>
      </c>
      <c r="CL26" s="73">
        <v>0</v>
      </c>
      <c r="CM26" s="73">
        <v>0</v>
      </c>
      <c r="CN26" s="73">
        <v>11.260999999999999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41.206000000000003</v>
      </c>
      <c r="DU26" s="73">
        <v>0</v>
      </c>
      <c r="DV26" s="73">
        <v>10.467000000000001</v>
      </c>
      <c r="DW26" s="73">
        <v>0</v>
      </c>
      <c r="DX26" s="73">
        <v>4.827</v>
      </c>
      <c r="DY26" s="73">
        <v>0</v>
      </c>
      <c r="DZ26" s="73">
        <v>15.617000000000001</v>
      </c>
      <c r="EA26" s="73">
        <v>0</v>
      </c>
      <c r="EB26" s="73">
        <v>11.522</v>
      </c>
      <c r="EC26" s="73">
        <v>0</v>
      </c>
      <c r="ED26" s="73">
        <v>0</v>
      </c>
      <c r="EE26" s="73">
        <v>3.1459999999999999</v>
      </c>
      <c r="EF26" s="73">
        <v>0</v>
      </c>
      <c r="EG26" s="73">
        <v>59.363999999999997</v>
      </c>
      <c r="EH26" s="73">
        <v>0</v>
      </c>
      <c r="EI26" s="73">
        <v>4.3019999999999996</v>
      </c>
      <c r="EJ26" s="73">
        <v>0</v>
      </c>
      <c r="EK26" s="73">
        <v>0</v>
      </c>
      <c r="EL26" s="73">
        <v>0</v>
      </c>
      <c r="EM26" s="73">
        <v>0</v>
      </c>
      <c r="EN26" s="73">
        <v>0</v>
      </c>
      <c r="EO26" s="73">
        <v>0</v>
      </c>
      <c r="EP26" s="73">
        <v>0</v>
      </c>
      <c r="EQ26" s="73">
        <v>0</v>
      </c>
      <c r="ER26" s="73">
        <v>0</v>
      </c>
      <c r="ES26" s="73">
        <v>0</v>
      </c>
      <c r="ET26" s="73">
        <v>15.021000000000001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4.8209999999999997</v>
      </c>
      <c r="GK26" s="73">
        <v>0</v>
      </c>
      <c r="GL26" s="73">
        <v>0</v>
      </c>
      <c r="GM26" s="73">
        <v>0</v>
      </c>
      <c r="GN26" s="73">
        <v>0</v>
      </c>
      <c r="GO26" s="73">
        <v>11.260999999999999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150.45099999999999</v>
      </c>
      <c r="HL26" s="73">
        <v>15.021000000000001</v>
      </c>
      <c r="HM26" s="73">
        <v>0</v>
      </c>
      <c r="HN26" s="73">
        <v>0</v>
      </c>
      <c r="HO26" s="73">
        <v>0</v>
      </c>
      <c r="HP26" s="73">
        <v>0</v>
      </c>
      <c r="HQ26" s="73">
        <v>0</v>
      </c>
      <c r="HR26" s="73">
        <v>0</v>
      </c>
      <c r="HS26" s="73">
        <v>0</v>
      </c>
      <c r="HT26" s="73">
        <v>4.8209999999999997</v>
      </c>
      <c r="HU26" s="73">
        <v>0</v>
      </c>
      <c r="HV26" s="73">
        <v>11.260999999999999</v>
      </c>
      <c r="HW26" s="73">
        <v>0</v>
      </c>
      <c r="HX26" s="73">
        <v>0</v>
      </c>
      <c r="HY26" s="73">
        <v>0</v>
      </c>
      <c r="HZ26" s="73">
        <v>0</v>
      </c>
      <c r="IA26" s="73">
        <v>0</v>
      </c>
      <c r="IB26" s="73">
        <v>0</v>
      </c>
      <c r="IC26" s="73">
        <v>0</v>
      </c>
      <c r="ID26" s="73">
        <v>0</v>
      </c>
      <c r="IE26" s="73">
        <v>0</v>
      </c>
      <c r="IF26" s="73">
        <v>150.45099999999999</v>
      </c>
      <c r="IG26" s="73">
        <v>15.021000000000001</v>
      </c>
      <c r="IH26" s="73">
        <v>0</v>
      </c>
      <c r="II26" s="73">
        <v>0</v>
      </c>
      <c r="IJ26" s="73">
        <v>0</v>
      </c>
      <c r="IK26" s="73">
        <v>0</v>
      </c>
      <c r="IL26" s="73">
        <v>0</v>
      </c>
      <c r="IM26" s="73">
        <v>0</v>
      </c>
      <c r="IN26" s="73">
        <v>0</v>
      </c>
      <c r="IO26" s="73">
        <v>4.8209999999999997</v>
      </c>
      <c r="IP26" s="73">
        <v>0</v>
      </c>
      <c r="IQ26" s="73">
        <v>11.260999999999999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1</v>
      </c>
      <c r="JI26" s="71">
        <v>0</v>
      </c>
      <c r="JJ26" s="71">
        <v>1</v>
      </c>
      <c r="JK26" s="71">
        <v>0</v>
      </c>
      <c r="JL26" s="71">
        <v>4</v>
      </c>
      <c r="JM26" s="71">
        <v>0</v>
      </c>
      <c r="JN26" s="71">
        <v>4</v>
      </c>
      <c r="JO26" s="71">
        <v>0</v>
      </c>
      <c r="JP26" s="71">
        <v>0</v>
      </c>
      <c r="JQ26" s="71">
        <v>1</v>
      </c>
      <c r="JR26" s="71">
        <v>0</v>
      </c>
      <c r="JS26" s="71">
        <v>1</v>
      </c>
      <c r="JT26" s="71">
        <v>0</v>
      </c>
      <c r="JU26" s="71">
        <v>1</v>
      </c>
      <c r="JV26" s="71">
        <v>0</v>
      </c>
      <c r="JW26" s="71">
        <v>0</v>
      </c>
      <c r="JX26" s="71">
        <v>0</v>
      </c>
      <c r="JY26" s="71">
        <v>0</v>
      </c>
      <c r="JZ26" s="71">
        <v>0</v>
      </c>
      <c r="KA26" s="71">
        <v>0</v>
      </c>
      <c r="KB26" s="71">
        <v>0</v>
      </c>
      <c r="KC26" s="71">
        <v>0</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1</v>
      </c>
      <c r="NJ26" s="71">
        <v>0</v>
      </c>
      <c r="NK26" s="71">
        <v>1</v>
      </c>
      <c r="NL26" s="71">
        <v>0</v>
      </c>
      <c r="NM26" s="71">
        <v>4</v>
      </c>
      <c r="NN26" s="71">
        <v>0</v>
      </c>
      <c r="NO26" s="71">
        <v>4</v>
      </c>
      <c r="NP26" s="71">
        <v>0</v>
      </c>
      <c r="NQ26" s="71">
        <v>0</v>
      </c>
      <c r="NR26" s="71">
        <v>1</v>
      </c>
      <c r="NS26" s="71">
        <v>0</v>
      </c>
      <c r="NT26" s="71">
        <v>1</v>
      </c>
      <c r="NU26" s="71">
        <v>0</v>
      </c>
      <c r="NV26" s="71">
        <v>1</v>
      </c>
      <c r="NW26" s="71">
        <v>0</v>
      </c>
      <c r="NX26" s="71">
        <v>0</v>
      </c>
      <c r="NY26" s="71">
        <v>0</v>
      </c>
      <c r="NZ26" s="71">
        <v>0</v>
      </c>
      <c r="OA26" s="71">
        <v>0</v>
      </c>
      <c r="OB26" s="71">
        <v>0</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3</v>
      </c>
      <c r="QZ26" s="71">
        <v>0</v>
      </c>
      <c r="RA26" s="71">
        <v>0</v>
      </c>
      <c r="RB26" s="71">
        <v>0</v>
      </c>
      <c r="RC26" s="71">
        <v>0</v>
      </c>
      <c r="RD26" s="71">
        <v>0</v>
      </c>
      <c r="RE26" s="71">
        <v>0</v>
      </c>
      <c r="RF26" s="71">
        <v>0</v>
      </c>
      <c r="RG26" s="71">
        <v>1</v>
      </c>
      <c r="RH26" s="71">
        <v>0</v>
      </c>
      <c r="RI26" s="71">
        <v>2</v>
      </c>
      <c r="RJ26" s="71">
        <v>0</v>
      </c>
      <c r="RK26" s="71">
        <v>0</v>
      </c>
      <c r="RL26" s="71">
        <v>0</v>
      </c>
      <c r="RM26" s="71">
        <v>0</v>
      </c>
      <c r="RN26" s="71">
        <v>0</v>
      </c>
      <c r="RO26" s="71">
        <v>0</v>
      </c>
      <c r="RP26" s="71">
        <v>0</v>
      </c>
      <c r="RQ26" s="71">
        <v>0</v>
      </c>
      <c r="RR26" s="71">
        <v>0</v>
      </c>
      <c r="RS26" s="71">
        <v>14</v>
      </c>
      <c r="RT26" s="71">
        <v>3</v>
      </c>
      <c r="RU26" s="71">
        <v>0</v>
      </c>
      <c r="RV26" s="71">
        <v>0</v>
      </c>
      <c r="RW26" s="71">
        <v>0</v>
      </c>
      <c r="RX26" s="71">
        <v>0</v>
      </c>
      <c r="RY26" s="71">
        <v>0</v>
      </c>
      <c r="RZ26" s="71">
        <v>0</v>
      </c>
      <c r="SA26" s="71">
        <v>0</v>
      </c>
      <c r="SB26" s="71">
        <v>1</v>
      </c>
      <c r="SC26" s="71">
        <v>0</v>
      </c>
      <c r="SD26" s="71">
        <v>2</v>
      </c>
      <c r="SE26" s="71">
        <v>0</v>
      </c>
      <c r="SF26" s="71">
        <v>0</v>
      </c>
      <c r="SG26" s="71">
        <v>0</v>
      </c>
      <c r="SH26" s="71">
        <v>0</v>
      </c>
    </row>
    <row r="27" spans="1:502">
      <c r="A27" s="16" t="s">
        <v>1921</v>
      </c>
      <c r="B27" s="70">
        <v>19</v>
      </c>
      <c r="C27" s="70">
        <v>19</v>
      </c>
      <c r="D27" s="70">
        <v>1</v>
      </c>
      <c r="E27" s="70">
        <v>2022</v>
      </c>
      <c r="F27" s="70" t="s">
        <v>161</v>
      </c>
      <c r="G27" s="1073" t="s">
        <v>1902</v>
      </c>
      <c r="H27" s="70" t="s">
        <v>1903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1922</v>
      </c>
      <c r="B28" s="70">
        <v>20</v>
      </c>
      <c r="C28" s="70">
        <v>20</v>
      </c>
      <c r="D28" s="70">
        <v>1</v>
      </c>
      <c r="E28" s="70">
        <v>2023</v>
      </c>
      <c r="F28" s="70" t="s">
        <v>1539</v>
      </c>
      <c r="G28" s="1073" t="s">
        <v>1902</v>
      </c>
      <c r="H28" s="70" t="s">
        <v>1903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1923</v>
      </c>
      <c r="B29" s="70">
        <v>21</v>
      </c>
      <c r="C29" s="70">
        <v>21</v>
      </c>
      <c r="D29" s="70">
        <v>1</v>
      </c>
      <c r="E29" s="70">
        <v>2024</v>
      </c>
      <c r="F29" s="70" t="s">
        <v>1558</v>
      </c>
      <c r="G29" s="1073" t="s">
        <v>1902</v>
      </c>
      <c r="H29" s="70" t="s">
        <v>1903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1902</v>
      </c>
      <c r="H30" s="70" t="s">
        <v>1903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1902</v>
      </c>
      <c r="H31" s="70" t="s">
        <v>1903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1902</v>
      </c>
      <c r="H32" s="70" t="s">
        <v>1903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1902</v>
      </c>
      <c r="H33" s="70" t="s">
        <v>1903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1902</v>
      </c>
      <c r="H34" s="70" t="s">
        <v>1903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1902</v>
      </c>
      <c r="H35" s="70" t="s">
        <v>1903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1558</v>
      </c>
      <c r="G10" s="1073" t="s">
        <v>2447</v>
      </c>
      <c r="H10" s="70" t="s">
        <v>2448</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2342</v>
      </c>
      <c r="B11" s="70">
        <v>3</v>
      </c>
      <c r="C11" s="70">
        <v>18</v>
      </c>
      <c r="D11" s="70">
        <v>3</v>
      </c>
      <c r="E11" s="70">
        <v>2024</v>
      </c>
      <c r="F11" s="70" t="s">
        <v>1558</v>
      </c>
      <c r="G11" s="1073" t="s">
        <v>2339</v>
      </c>
      <c r="H11" s="70" t="s">
        <v>2340</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2470</v>
      </c>
      <c r="B12" s="70">
        <v>4</v>
      </c>
      <c r="C12" s="70">
        <v>18</v>
      </c>
      <c r="D12" s="70">
        <v>4</v>
      </c>
      <c r="E12" s="70">
        <v>2024</v>
      </c>
      <c r="F12" s="70" t="s">
        <v>1558</v>
      </c>
      <c r="G12" s="1073" t="s">
        <v>2467</v>
      </c>
      <c r="H12" s="70" t="s">
        <v>2468</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1558</v>
      </c>
      <c r="G14" s="1073" t="s">
        <v>2427</v>
      </c>
      <c r="H14" s="70" t="s">
        <v>2428</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2314</v>
      </c>
      <c r="B16" s="70">
        <v>8</v>
      </c>
      <c r="C16" s="70">
        <v>18</v>
      </c>
      <c r="D16" s="70">
        <v>8</v>
      </c>
      <c r="E16" s="70">
        <v>2024</v>
      </c>
      <c r="F16" s="70" t="s">
        <v>1558</v>
      </c>
      <c r="G16" s="1073" t="s">
        <v>2311</v>
      </c>
      <c r="H16" s="70" t="s">
        <v>2312</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1900</v>
      </c>
      <c r="B17" s="70">
        <v>9</v>
      </c>
      <c r="C17" s="70">
        <v>18</v>
      </c>
      <c r="D17" s="70">
        <v>9</v>
      </c>
      <c r="E17" s="70">
        <v>2024</v>
      </c>
      <c r="F17" s="70" t="s">
        <v>1558</v>
      </c>
      <c r="G17" s="1073" t="s">
        <v>1879</v>
      </c>
      <c r="H17" s="70" t="s">
        <v>1880</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2462</v>
      </c>
      <c r="B18" s="70">
        <v>10</v>
      </c>
      <c r="C18" s="70">
        <v>18</v>
      </c>
      <c r="D18" s="70">
        <v>10</v>
      </c>
      <c r="E18" s="70">
        <v>2024</v>
      </c>
      <c r="F18" s="70" t="s">
        <v>1558</v>
      </c>
      <c r="G18" s="1073" t="s">
        <v>2459</v>
      </c>
      <c r="H18" s="70" t="s">
        <v>2460</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1558</v>
      </c>
      <c r="G19" s="1073" t="s">
        <v>2343</v>
      </c>
      <c r="H19" s="70" t="s">
        <v>2344</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2394</v>
      </c>
      <c r="B20" s="70">
        <v>12</v>
      </c>
      <c r="C20" s="70">
        <v>18</v>
      </c>
      <c r="D20" s="70">
        <v>12</v>
      </c>
      <c r="E20" s="70">
        <v>2024</v>
      </c>
      <c r="F20" s="70" t="s">
        <v>1558</v>
      </c>
      <c r="G20" s="1073" t="s">
        <v>2391</v>
      </c>
      <c r="H20" s="70" t="s">
        <v>2392</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1558</v>
      </c>
      <c r="G22" s="1073" t="s">
        <v>2399</v>
      </c>
      <c r="H22" s="70" t="s">
        <v>2400</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1558</v>
      </c>
      <c r="G23" s="1073" t="s">
        <v>2355</v>
      </c>
      <c r="H23" s="70" t="s">
        <v>2356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2318</v>
      </c>
      <c r="B24" s="70">
        <v>16</v>
      </c>
      <c r="C24" s="70">
        <v>18</v>
      </c>
      <c r="D24" s="70">
        <v>16</v>
      </c>
      <c r="E24" s="70">
        <v>2024</v>
      </c>
      <c r="F24" s="70" t="s">
        <v>1558</v>
      </c>
      <c r="G24" s="1073" t="s">
        <v>2315</v>
      </c>
      <c r="H24" s="70" t="s">
        <v>2316</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1558</v>
      </c>
      <c r="G25" s="1073" t="s">
        <v>2331</v>
      </c>
      <c r="H25" s="70" t="s">
        <v>2332</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1558</v>
      </c>
      <c r="G27" s="1073" t="s">
        <v>2435</v>
      </c>
      <c r="H27" s="70" t="s">
        <v>2436</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1558</v>
      </c>
      <c r="G28" s="1073" t="s">
        <v>2319</v>
      </c>
      <c r="H28" s="70" t="s">
        <v>2320</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2386</v>
      </c>
      <c r="B29" s="70">
        <v>21</v>
      </c>
      <c r="C29" s="70">
        <v>18</v>
      </c>
      <c r="D29" s="70">
        <v>21</v>
      </c>
      <c r="E29" s="70">
        <v>2024</v>
      </c>
      <c r="F29" s="70" t="s">
        <v>1558</v>
      </c>
      <c r="G29" s="1073" t="s">
        <v>2383</v>
      </c>
      <c r="H29" s="70" t="s">
        <v>2384</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2398</v>
      </c>
      <c r="B30" s="70">
        <v>22</v>
      </c>
      <c r="C30" s="70">
        <v>18</v>
      </c>
      <c r="D30" s="70">
        <v>22</v>
      </c>
      <c r="E30" s="70">
        <v>2024</v>
      </c>
      <c r="F30" s="70" t="s">
        <v>1558</v>
      </c>
      <c r="G30" s="1073" t="s">
        <v>2395</v>
      </c>
      <c r="H30" s="70" t="s">
        <v>2396</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2354</v>
      </c>
      <c r="B31" s="70">
        <v>23</v>
      </c>
      <c r="C31" s="70">
        <v>18</v>
      </c>
      <c r="D31" s="70">
        <v>23</v>
      </c>
      <c r="E31" s="70">
        <v>2024</v>
      </c>
      <c r="F31" s="70" t="s">
        <v>1558</v>
      </c>
      <c r="G31" s="1073" t="s">
        <v>2351</v>
      </c>
      <c r="H31" s="70" t="s">
        <v>2352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1923</v>
      </c>
      <c r="B32" s="70">
        <v>24</v>
      </c>
      <c r="C32" s="70">
        <v>18</v>
      </c>
      <c r="D32" s="70">
        <v>24</v>
      </c>
      <c r="E32" s="70">
        <v>2024</v>
      </c>
      <c r="F32" s="70" t="s">
        <v>1558</v>
      </c>
      <c r="G32" s="1073" t="s">
        <v>1902</v>
      </c>
      <c r="H32" s="70" t="s">
        <v>1903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2458</v>
      </c>
      <c r="B33" s="70">
        <v>25</v>
      </c>
      <c r="C33" s="70">
        <v>18</v>
      </c>
      <c r="D33" s="70">
        <v>25</v>
      </c>
      <c r="E33" s="70">
        <v>2024</v>
      </c>
      <c r="F33" s="70" t="s">
        <v>1558</v>
      </c>
      <c r="G33" s="1073" t="s">
        <v>2455</v>
      </c>
      <c r="H33" s="70" t="s">
        <v>2456</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2350</v>
      </c>
      <c r="B34" s="70">
        <v>26</v>
      </c>
      <c r="C34" s="70">
        <v>18</v>
      </c>
      <c r="D34" s="70">
        <v>26</v>
      </c>
      <c r="E34" s="70">
        <v>2024</v>
      </c>
      <c r="F34" s="70" t="s">
        <v>1558</v>
      </c>
      <c r="G34" s="1073" t="s">
        <v>2347</v>
      </c>
      <c r="H34" s="70" t="s">
        <v>2348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2454</v>
      </c>
      <c r="B37" s="70">
        <v>29</v>
      </c>
      <c r="C37" s="70">
        <v>18</v>
      </c>
      <c r="D37" s="70">
        <v>29</v>
      </c>
      <c r="E37" s="70">
        <v>2024</v>
      </c>
      <c r="F37" s="70" t="s">
        <v>1558</v>
      </c>
      <c r="G37" s="1073" t="s">
        <v>2451</v>
      </c>
      <c r="H37" s="70" t="s">
        <v>2452</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2478</v>
      </c>
      <c r="B38" s="70">
        <v>30</v>
      </c>
      <c r="C38" s="70">
        <v>18</v>
      </c>
      <c r="D38" s="70">
        <v>30</v>
      </c>
      <c r="E38" s="70">
        <v>2024</v>
      </c>
      <c r="F38" s="70" t="s">
        <v>1558</v>
      </c>
      <c r="G38" s="1073" t="s">
        <v>2475</v>
      </c>
      <c r="H38" s="70" t="s">
        <v>2476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2446</v>
      </c>
      <c r="B39" s="70">
        <v>31</v>
      </c>
      <c r="C39" s="70">
        <v>18</v>
      </c>
      <c r="D39" s="70">
        <v>31</v>
      </c>
      <c r="E39" s="70">
        <v>2024</v>
      </c>
      <c r="F39" s="70" t="s">
        <v>1558</v>
      </c>
      <c r="G39" s="1073" t="s">
        <v>2443</v>
      </c>
      <c r="H39" s="70" t="s">
        <v>2444</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2378</v>
      </c>
      <c r="B40" s="70">
        <v>32</v>
      </c>
      <c r="C40" s="70">
        <v>18</v>
      </c>
      <c r="D40" s="70">
        <v>32</v>
      </c>
      <c r="E40" s="70">
        <v>2024</v>
      </c>
      <c r="F40" s="70" t="s">
        <v>1558</v>
      </c>
      <c r="G40" s="1073" t="s">
        <v>2375</v>
      </c>
      <c r="H40" s="70" t="s">
        <v>2376</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1558</v>
      </c>
      <c r="G41" s="1073" t="s">
        <v>2367</v>
      </c>
      <c r="H41" s="70" t="s">
        <v>2368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1558</v>
      </c>
      <c r="G43" s="1073" t="s">
        <v>2363</v>
      </c>
      <c r="H43" s="70" t="s">
        <v>2364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2382</v>
      </c>
      <c r="B44" s="70">
        <v>36</v>
      </c>
      <c r="C44" s="70">
        <v>18</v>
      </c>
      <c r="D44" s="70">
        <v>36</v>
      </c>
      <c r="E44" s="70">
        <v>2024</v>
      </c>
      <c r="F44" s="70" t="s">
        <v>1558</v>
      </c>
      <c r="G44" s="1073" t="s">
        <v>2379</v>
      </c>
      <c r="H44" s="70" t="s">
        <v>2380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1558</v>
      </c>
      <c r="G45" s="1073" t="s">
        <v>2387</v>
      </c>
      <c r="H45" s="70" t="s">
        <v>2388</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2362</v>
      </c>
      <c r="B46" s="70">
        <v>38</v>
      </c>
      <c r="C46" s="70">
        <v>18</v>
      </c>
      <c r="D46" s="70">
        <v>38</v>
      </c>
      <c r="E46" s="70">
        <v>2024</v>
      </c>
      <c r="F46" s="70" t="s">
        <v>1558</v>
      </c>
      <c r="G46" s="1073" t="s">
        <v>2359</v>
      </c>
      <c r="H46" s="70" t="s">
        <v>2360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2426</v>
      </c>
      <c r="B47" s="70">
        <v>39</v>
      </c>
      <c r="C47" s="70">
        <v>18</v>
      </c>
      <c r="D47" s="70">
        <v>39</v>
      </c>
      <c r="E47" s="70">
        <v>2024</v>
      </c>
      <c r="F47" s="70" t="s">
        <v>1558</v>
      </c>
      <c r="G47" s="1073" t="s">
        <v>2423</v>
      </c>
      <c r="H47" s="70" t="s">
        <v>2424</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2422</v>
      </c>
      <c r="B48" s="70">
        <v>40</v>
      </c>
      <c r="C48" s="70">
        <v>18</v>
      </c>
      <c r="D48" s="70">
        <v>40</v>
      </c>
      <c r="E48" s="70">
        <v>2024</v>
      </c>
      <c r="F48" s="70" t="s">
        <v>1558</v>
      </c>
      <c r="G48" s="1073" t="s">
        <v>2419</v>
      </c>
      <c r="H48" s="70" t="s">
        <v>2420</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1558</v>
      </c>
      <c r="G49" s="1073" t="s">
        <v>2371</v>
      </c>
      <c r="H49" s="70" t="s">
        <v>2372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2414</v>
      </c>
      <c r="B50" s="70">
        <v>42</v>
      </c>
      <c r="C50" s="70">
        <v>18</v>
      </c>
      <c r="D50" s="70">
        <v>42</v>
      </c>
      <c r="E50" s="70">
        <v>2024</v>
      </c>
      <c r="F50" s="70" t="s">
        <v>1558</v>
      </c>
      <c r="G50" s="1073" t="s">
        <v>2411</v>
      </c>
      <c r="H50" s="70" t="s">
        <v>2412</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1854</v>
      </c>
      <c r="B51" s="70">
        <v>43</v>
      </c>
      <c r="C51" s="70">
        <v>18</v>
      </c>
      <c r="D51" s="70">
        <v>43</v>
      </c>
      <c r="E51" s="70">
        <v>2024</v>
      </c>
      <c r="F51" s="70" t="s">
        <v>1558</v>
      </c>
      <c r="G51" s="1073" t="s">
        <v>1833</v>
      </c>
      <c r="H51" s="70" t="s">
        <v>1834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2338</v>
      </c>
      <c r="B52" s="70">
        <v>44</v>
      </c>
      <c r="C52" s="70">
        <v>18</v>
      </c>
      <c r="D52" s="70">
        <v>44</v>
      </c>
      <c r="E52" s="70">
        <v>2024</v>
      </c>
      <c r="F52" s="70" t="s">
        <v>1558</v>
      </c>
      <c r="G52" s="1073" t="s">
        <v>2335</v>
      </c>
      <c r="H52" s="70" t="s">
        <v>2336</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2466</v>
      </c>
      <c r="B54" s="70">
        <v>46</v>
      </c>
      <c r="C54" s="70">
        <v>18</v>
      </c>
      <c r="D54" s="70">
        <v>46</v>
      </c>
      <c r="E54" s="70">
        <v>2024</v>
      </c>
      <c r="F54" s="70" t="s">
        <v>1558</v>
      </c>
      <c r="G54" s="1073" t="s">
        <v>2463</v>
      </c>
      <c r="H54" s="70" t="s">
        <v>2464</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1558</v>
      </c>
      <c r="G57" s="1073" t="s">
        <v>2471</v>
      </c>
      <c r="H57" s="70" t="s">
        <v>2472</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2330</v>
      </c>
      <c r="B58" s="70">
        <v>50</v>
      </c>
      <c r="C58" s="70">
        <v>18</v>
      </c>
      <c r="D58" s="70">
        <v>50</v>
      </c>
      <c r="E58" s="70">
        <v>2024</v>
      </c>
      <c r="F58" s="70" t="s">
        <v>1558</v>
      </c>
      <c r="G58" s="1073" t="s">
        <v>2327</v>
      </c>
      <c r="H58" s="70" t="s">
        <v>2328</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2434</v>
      </c>
      <c r="B59" s="70">
        <v>51</v>
      </c>
      <c r="C59" s="70">
        <v>18</v>
      </c>
      <c r="D59" s="70">
        <v>51</v>
      </c>
      <c r="E59" s="70">
        <v>2024</v>
      </c>
      <c r="F59" s="70" t="s">
        <v>1558</v>
      </c>
      <c r="G59" s="1073" t="s">
        <v>2431</v>
      </c>
      <c r="H59" s="70" t="s">
        <v>2432</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2442</v>
      </c>
      <c r="B60" s="70">
        <v>52</v>
      </c>
      <c r="C60" s="70">
        <v>18</v>
      </c>
      <c r="D60" s="70">
        <v>52</v>
      </c>
      <c r="E60" s="70">
        <v>2024</v>
      </c>
      <c r="F60" s="70" t="s">
        <v>1558</v>
      </c>
      <c r="G60" s="1073" t="s">
        <v>2439</v>
      </c>
      <c r="H60" s="70" t="s">
        <v>2440</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1558</v>
      </c>
      <c r="G61" s="1073" t="s">
        <v>2415</v>
      </c>
      <c r="H61" s="70" t="s">
        <v>2416</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1558</v>
      </c>
      <c r="G62" s="1073" t="s">
        <v>2407</v>
      </c>
      <c r="H62" s="70" t="s">
        <v>2408</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2341</v>
      </c>
      <c r="B191" s="70">
        <v>183</v>
      </c>
      <c r="C191" s="70">
        <v>16</v>
      </c>
      <c r="D191" s="70">
        <v>3</v>
      </c>
      <c r="E191" s="70">
        <v>2022</v>
      </c>
      <c r="F191" s="70" t="s">
        <v>161</v>
      </c>
      <c r="G191" s="1073" t="s">
        <v>2339</v>
      </c>
      <c r="H191" s="70" t="s">
        <v>2340</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2469</v>
      </c>
      <c r="B192" s="70">
        <v>184</v>
      </c>
      <c r="C192" s="70">
        <v>16</v>
      </c>
      <c r="D192" s="70">
        <v>4</v>
      </c>
      <c r="E192" s="70">
        <v>2022</v>
      </c>
      <c r="F192" s="70" t="s">
        <v>161</v>
      </c>
      <c r="G192" s="1073" t="s">
        <v>2467</v>
      </c>
      <c r="H192" s="70" t="s">
        <v>2468</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2313</v>
      </c>
      <c r="B196" s="70">
        <v>188</v>
      </c>
      <c r="C196" s="70">
        <v>16</v>
      </c>
      <c r="D196" s="70">
        <v>8</v>
      </c>
      <c r="E196" s="70">
        <v>2022</v>
      </c>
      <c r="F196" s="70" t="s">
        <v>161</v>
      </c>
      <c r="G196" s="1073" t="s">
        <v>2311</v>
      </c>
      <c r="H196" s="70" t="s">
        <v>2312</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1898</v>
      </c>
      <c r="B197" s="70">
        <v>189</v>
      </c>
      <c r="C197" s="70">
        <v>16</v>
      </c>
      <c r="D197" s="70">
        <v>9</v>
      </c>
      <c r="E197" s="70">
        <v>2022</v>
      </c>
      <c r="F197" s="70" t="s">
        <v>161</v>
      </c>
      <c r="G197" s="1073" t="s">
        <v>1879</v>
      </c>
      <c r="H197" s="70" t="s">
        <v>1880</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2461</v>
      </c>
      <c r="B198" s="70">
        <v>190</v>
      </c>
      <c r="C198" s="70">
        <v>16</v>
      </c>
      <c r="D198" s="70">
        <v>10</v>
      </c>
      <c r="E198" s="70">
        <v>2022</v>
      </c>
      <c r="F198" s="70" t="s">
        <v>161</v>
      </c>
      <c r="G198" s="1073" t="s">
        <v>2459</v>
      </c>
      <c r="H198" s="70" t="s">
        <v>2460</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2393</v>
      </c>
      <c r="B200" s="70">
        <v>192</v>
      </c>
      <c r="C200" s="70">
        <v>16</v>
      </c>
      <c r="D200" s="70">
        <v>12</v>
      </c>
      <c r="E200" s="70">
        <v>2022</v>
      </c>
      <c r="F200" s="70" t="s">
        <v>161</v>
      </c>
      <c r="G200" s="1073" t="s">
        <v>2391</v>
      </c>
      <c r="H200" s="70" t="s">
        <v>2392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2317</v>
      </c>
      <c r="B204" s="70">
        <v>196</v>
      </c>
      <c r="C204" s="70">
        <v>16</v>
      </c>
      <c r="D204" s="70">
        <v>16</v>
      </c>
      <c r="E204" s="70">
        <v>2022</v>
      </c>
      <c r="F204" s="70" t="s">
        <v>161</v>
      </c>
      <c r="G204" s="1073" t="s">
        <v>2315</v>
      </c>
      <c r="H204" s="70" t="s">
        <v>2316</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2385</v>
      </c>
      <c r="B209" s="70">
        <v>201</v>
      </c>
      <c r="C209" s="70">
        <v>16</v>
      </c>
      <c r="D209" s="70">
        <v>21</v>
      </c>
      <c r="E209" s="70">
        <v>2022</v>
      </c>
      <c r="F209" s="70" t="s">
        <v>161</v>
      </c>
      <c r="G209" s="1073" t="s">
        <v>2383</v>
      </c>
      <c r="H209" s="70" t="s">
        <v>2384</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2397</v>
      </c>
      <c r="B210" s="70">
        <v>202</v>
      </c>
      <c r="C210" s="70">
        <v>16</v>
      </c>
      <c r="D210" s="70">
        <v>22</v>
      </c>
      <c r="E210" s="70">
        <v>2022</v>
      </c>
      <c r="F210" s="70" t="s">
        <v>161</v>
      </c>
      <c r="G210" s="1073" t="s">
        <v>2395</v>
      </c>
      <c r="H210" s="70" t="s">
        <v>2396</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2353</v>
      </c>
      <c r="B211" s="70">
        <v>203</v>
      </c>
      <c r="C211" s="70">
        <v>16</v>
      </c>
      <c r="D211" s="70">
        <v>23</v>
      </c>
      <c r="E211" s="70">
        <v>2022</v>
      </c>
      <c r="F211" s="70" t="s">
        <v>161</v>
      </c>
      <c r="G211" s="1073" t="s">
        <v>2351</v>
      </c>
      <c r="H211" s="70" t="s">
        <v>2352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1921</v>
      </c>
      <c r="B212" s="70">
        <v>204</v>
      </c>
      <c r="C212" s="70">
        <v>16</v>
      </c>
      <c r="D212" s="70">
        <v>24</v>
      </c>
      <c r="E212" s="70">
        <v>2022</v>
      </c>
      <c r="F212" s="70" t="s">
        <v>161</v>
      </c>
      <c r="G212" s="1073" t="s">
        <v>1902</v>
      </c>
      <c r="H212" s="70" t="s">
        <v>1903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2457</v>
      </c>
      <c r="B213" s="70">
        <v>205</v>
      </c>
      <c r="C213" s="70">
        <v>16</v>
      </c>
      <c r="D213" s="70">
        <v>25</v>
      </c>
      <c r="E213" s="70">
        <v>2022</v>
      </c>
      <c r="F213" s="70" t="s">
        <v>161</v>
      </c>
      <c r="G213" s="1073" t="s">
        <v>2455</v>
      </c>
      <c r="H213" s="70" t="s">
        <v>2456</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2349</v>
      </c>
      <c r="B214" s="70">
        <v>206</v>
      </c>
      <c r="C214" s="70">
        <v>16</v>
      </c>
      <c r="D214" s="70">
        <v>26</v>
      </c>
      <c r="E214" s="70">
        <v>2022</v>
      </c>
      <c r="F214" s="70" t="s">
        <v>161</v>
      </c>
      <c r="G214" s="1073" t="s">
        <v>2347</v>
      </c>
      <c r="H214" s="70" t="s">
        <v>2348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2453</v>
      </c>
      <c r="B217" s="70">
        <v>209</v>
      </c>
      <c r="C217" s="70">
        <v>16</v>
      </c>
      <c r="D217" s="70">
        <v>29</v>
      </c>
      <c r="E217" s="70">
        <v>2022</v>
      </c>
      <c r="F217" s="70" t="s">
        <v>161</v>
      </c>
      <c r="G217" s="1073" t="s">
        <v>2451</v>
      </c>
      <c r="H217" s="70" t="s">
        <v>2452</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2477</v>
      </c>
      <c r="B218" s="70">
        <v>210</v>
      </c>
      <c r="C218" s="70">
        <v>16</v>
      </c>
      <c r="D218" s="70">
        <v>30</v>
      </c>
      <c r="E218" s="70">
        <v>2022</v>
      </c>
      <c r="F218" s="70" t="s">
        <v>161</v>
      </c>
      <c r="G218" s="1073" t="s">
        <v>2475</v>
      </c>
      <c r="H218" s="70" t="s">
        <v>2476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2445</v>
      </c>
      <c r="B219" s="70">
        <v>211</v>
      </c>
      <c r="C219" s="70">
        <v>16</v>
      </c>
      <c r="D219" s="70">
        <v>31</v>
      </c>
      <c r="E219" s="70">
        <v>2022</v>
      </c>
      <c r="F219" s="70" t="s">
        <v>161</v>
      </c>
      <c r="G219" s="1073" t="s">
        <v>2443</v>
      </c>
      <c r="H219" s="70" t="s">
        <v>2444</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2377</v>
      </c>
      <c r="B220" s="70">
        <v>212</v>
      </c>
      <c r="C220" s="70">
        <v>16</v>
      </c>
      <c r="D220" s="70">
        <v>32</v>
      </c>
      <c r="E220" s="70">
        <v>2022</v>
      </c>
      <c r="F220" s="70" t="s">
        <v>161</v>
      </c>
      <c r="G220" s="1073" t="s">
        <v>2375</v>
      </c>
      <c r="H220" s="70" t="s">
        <v>2376</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2381</v>
      </c>
      <c r="B224" s="70">
        <v>216</v>
      </c>
      <c r="C224" s="70">
        <v>16</v>
      </c>
      <c r="D224" s="70">
        <v>36</v>
      </c>
      <c r="E224" s="70">
        <v>2022</v>
      </c>
      <c r="F224" s="70" t="s">
        <v>161</v>
      </c>
      <c r="G224" s="1073" t="s">
        <v>2379</v>
      </c>
      <c r="H224" s="70" t="s">
        <v>2380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2361</v>
      </c>
      <c r="B226" s="70">
        <v>218</v>
      </c>
      <c r="C226" s="70">
        <v>16</v>
      </c>
      <c r="D226" s="70">
        <v>38</v>
      </c>
      <c r="E226" s="70">
        <v>2022</v>
      </c>
      <c r="F226" s="70" t="s">
        <v>161</v>
      </c>
      <c r="G226" s="1073" t="s">
        <v>2359</v>
      </c>
      <c r="H226" s="70" t="s">
        <v>2360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2425</v>
      </c>
      <c r="B227" s="70">
        <v>219</v>
      </c>
      <c r="C227" s="70">
        <v>16</v>
      </c>
      <c r="D227" s="70">
        <v>39</v>
      </c>
      <c r="E227" s="70">
        <v>2022</v>
      </c>
      <c r="F227" s="70" t="s">
        <v>161</v>
      </c>
      <c r="G227" s="1073" t="s">
        <v>2423</v>
      </c>
      <c r="H227" s="70" t="s">
        <v>2424</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2421</v>
      </c>
      <c r="B228" s="70">
        <v>220</v>
      </c>
      <c r="C228" s="70">
        <v>16</v>
      </c>
      <c r="D228" s="70">
        <v>40</v>
      </c>
      <c r="E228" s="70">
        <v>2022</v>
      </c>
      <c r="F228" s="70" t="s">
        <v>161</v>
      </c>
      <c r="G228" s="1073" t="s">
        <v>2419</v>
      </c>
      <c r="H228" s="70" t="s">
        <v>2420</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2413</v>
      </c>
      <c r="B230" s="70">
        <v>222</v>
      </c>
      <c r="C230" s="70">
        <v>16</v>
      </c>
      <c r="D230" s="70">
        <v>42</v>
      </c>
      <c r="E230" s="70">
        <v>2022</v>
      </c>
      <c r="F230" s="70" t="s">
        <v>161</v>
      </c>
      <c r="G230" s="1073" t="s">
        <v>2411</v>
      </c>
      <c r="H230" s="70" t="s">
        <v>2412</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1852</v>
      </c>
      <c r="B231" s="70">
        <v>223</v>
      </c>
      <c r="C231" s="70">
        <v>16</v>
      </c>
      <c r="D231" s="70">
        <v>43</v>
      </c>
      <c r="E231" s="70">
        <v>2022</v>
      </c>
      <c r="F231" s="70" t="s">
        <v>161</v>
      </c>
      <c r="G231" s="1073" t="s">
        <v>1833</v>
      </c>
      <c r="H231" s="70" t="s">
        <v>1834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2337</v>
      </c>
      <c r="B232" s="70">
        <v>224</v>
      </c>
      <c r="C232" s="70">
        <v>16</v>
      </c>
      <c r="D232" s="70">
        <v>44</v>
      </c>
      <c r="E232" s="70">
        <v>2022</v>
      </c>
      <c r="F232" s="70" t="s">
        <v>161</v>
      </c>
      <c r="G232" s="1073" t="s">
        <v>2335</v>
      </c>
      <c r="H232" s="70" t="s">
        <v>2336</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2465</v>
      </c>
      <c r="B234" s="70">
        <v>226</v>
      </c>
      <c r="C234" s="70">
        <v>16</v>
      </c>
      <c r="D234" s="70">
        <v>46</v>
      </c>
      <c r="E234" s="70">
        <v>2022</v>
      </c>
      <c r="F234" s="70" t="s">
        <v>161</v>
      </c>
      <c r="G234" s="1073" t="s">
        <v>2463</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2329</v>
      </c>
      <c r="B238" s="70">
        <v>230</v>
      </c>
      <c r="C238" s="70">
        <v>16</v>
      </c>
      <c r="D238" s="70">
        <v>50</v>
      </c>
      <c r="E238" s="70">
        <v>2022</v>
      </c>
      <c r="F238" s="70" t="s">
        <v>161</v>
      </c>
      <c r="G238" s="1073" t="s">
        <v>2327</v>
      </c>
      <c r="H238" s="70" t="s">
        <v>2328</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2433</v>
      </c>
      <c r="B239" s="70">
        <v>231</v>
      </c>
      <c r="C239" s="70">
        <v>16</v>
      </c>
      <c r="D239" s="70">
        <v>51</v>
      </c>
      <c r="E239" s="70">
        <v>2022</v>
      </c>
      <c r="F239" s="70" t="s">
        <v>161</v>
      </c>
      <c r="G239" s="1073" t="s">
        <v>2431</v>
      </c>
      <c r="H239" s="70" t="s">
        <v>2432</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2441</v>
      </c>
      <c r="B240" s="70">
        <v>232</v>
      </c>
      <c r="C240" s="70">
        <v>16</v>
      </c>
      <c r="D240" s="70">
        <v>52</v>
      </c>
      <c r="E240" s="70">
        <v>2022</v>
      </c>
      <c r="F240" s="70" t="s">
        <v>161</v>
      </c>
      <c r="G240" s="1073" t="s">
        <v>2439</v>
      </c>
      <c r="H240" s="70" t="s">
        <v>2440</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1902</v>
      </c>
      <c r="H6" s="77" t="s">
        <v>1903</v>
      </c>
      <c r="I6" s="77" t="s">
        <v>2500</v>
      </c>
      <c r="J6" s="77" t="s">
        <v>2501</v>
      </c>
      <c r="K6" s="1080">
        <v>6</v>
      </c>
      <c r="L6" s="1081">
        <v>15</v>
      </c>
      <c r="M6" s="1044"/>
      <c r="N6" s="988">
        <v>1</v>
      </c>
      <c r="O6" s="77" t="s">
        <v>1649</v>
      </c>
      <c r="P6" s="77" t="s">
        <v>1650</v>
      </c>
      <c r="Q6" s="77" t="s">
        <v>1501</v>
      </c>
      <c r="R6" s="16"/>
      <c r="S6" s="77">
        <v>1</v>
      </c>
      <c r="T6" s="77" t="s">
        <v>1902</v>
      </c>
      <c r="U6" s="77" t="s">
        <v>1903</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2339</v>
      </c>
      <c r="AE8" s="77" t="s">
        <v>2340</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2467</v>
      </c>
      <c r="AE9" s="77" t="s">
        <v>2468</v>
      </c>
      <c r="AF9" s="77" t="s">
        <v>1501</v>
      </c>
    </row>
    <row r="10" spans="1:32" ht="12">
      <c r="A10" s="16"/>
      <c r="B10" s="16"/>
      <c r="C10" s="16"/>
      <c r="D10" s="16"/>
      <c r="F10" s="75" t="s">
        <v>1501</v>
      </c>
      <c r="G10" s="76" t="s">
        <v>1902</v>
      </c>
      <c r="H10" s="77" t="s">
        <v>1903</v>
      </c>
      <c r="I10" s="77" t="s">
        <v>2500</v>
      </c>
      <c r="J10" s="77" t="s">
        <v>2501</v>
      </c>
      <c r="K10" s="1079">
        <v>6</v>
      </c>
      <c r="L10" s="1045">
        <v>15</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2427</v>
      </c>
      <c r="AE11" s="77" t="s">
        <v>2428</v>
      </c>
      <c r="AF11" s="77" t="s">
        <v>1501</v>
      </c>
    </row>
    <row r="12" spans="1:32" ht="12">
      <c r="A12" s="16"/>
      <c r="B12" s="16"/>
      <c r="C12" s="16"/>
      <c r="D12" s="16"/>
      <c r="F12" s="75" t="s">
        <v>1505</v>
      </c>
      <c r="G12" s="76" t="s">
        <v>1902</v>
      </c>
      <c r="H12" s="77"/>
      <c r="I12" s="77" t="s">
        <v>1902</v>
      </c>
      <c r="J12" s="77"/>
      <c r="K12" s="1079" t="s">
        <v>1548</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2311</v>
      </c>
      <c r="AE13" s="77" t="s">
        <v>2312</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1879</v>
      </c>
      <c r="AE14" s="77" t="s">
        <v>1880</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2459</v>
      </c>
      <c r="AE15" s="77" t="s">
        <v>2460</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2391</v>
      </c>
      <c r="AE17" s="77" t="s">
        <v>2392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2315</v>
      </c>
      <c r="AE21" s="77" t="s">
        <v>2316</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2383</v>
      </c>
      <c r="AE26" s="77" t="s">
        <v>2384</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2395</v>
      </c>
      <c r="AE27" s="77" t="s">
        <v>2396</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2351</v>
      </c>
      <c r="AE28" s="77" t="s">
        <v>2352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1902</v>
      </c>
      <c r="AE29" s="77" t="s">
        <v>1903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2455</v>
      </c>
      <c r="AE30" s="77" t="s">
        <v>2456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2347</v>
      </c>
      <c r="AE31" s="77" t="s">
        <v>2348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2451</v>
      </c>
      <c r="AE34" s="77" t="s">
        <v>2452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2475</v>
      </c>
      <c r="AE35" s="77" t="s">
        <v>2476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2443</v>
      </c>
      <c r="AE36" s="77" t="s">
        <v>2444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2375</v>
      </c>
      <c r="AE37" s="77" t="s">
        <v>2376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2379</v>
      </c>
      <c r="AE41" s="77" t="s">
        <v>2380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2359</v>
      </c>
      <c r="AE43" s="77" t="s">
        <v>2360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2423</v>
      </c>
      <c r="AE44" s="77" t="s">
        <v>2424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2419</v>
      </c>
      <c r="AE45" s="77" t="s">
        <v>2420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2411</v>
      </c>
      <c r="AE47" s="77" t="s">
        <v>2412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1833</v>
      </c>
      <c r="AE48" s="77" t="s">
        <v>1834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2335</v>
      </c>
      <c r="AE49" s="77" t="s">
        <v>2336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2463</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2327</v>
      </c>
      <c r="AE55" s="77" t="s">
        <v>2328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2431</v>
      </c>
      <c r="AE56" s="77" t="s">
        <v>2432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2439</v>
      </c>
      <c r="AE57" s="77" t="s">
        <v>2440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佐倉市</v>
      </c>
      <c r="K4" s="70" t="str">
        <f>HLOOKUP(K3,比較地域マスタ!$E$5:$L$6,2,0)</f>
        <v>12212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1412.7502179500182</v>
      </c>
      <c r="BB5" s="29"/>
      <c r="BC5" s="17"/>
      <c r="BD5" s="1005">
        <f>SUM(BC6:BC8)</f>
        <v>972.04959326394976</v>
      </c>
      <c r="BE5" s="29"/>
      <c r="BF5" s="17"/>
      <c r="BG5" s="1005">
        <f>AK35</f>
        <v>819.59929498033034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1393.539429695521</v>
      </c>
      <c r="BA6" s="17"/>
      <c r="BB6" s="29"/>
      <c r="BC6" s="1005">
        <f>O32</f>
        <v>957.3128798947763</v>
      </c>
      <c r="BD6" s="17"/>
      <c r="BE6" s="29"/>
      <c r="BF6" s="1005">
        <f>AK36</f>
        <v>799.06716729188258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6.1726323662117606</v>
      </c>
      <c r="BA7" s="17"/>
      <c r="BB7" s="29"/>
      <c r="BC7" s="1005">
        <f>O33</f>
        <v>7.3355963422609607</v>
      </c>
      <c r="BD7" s="17"/>
      <c r="BE7" s="29"/>
      <c r="BF7" s="1005">
        <f t="shared" ref="BF7:BF8" si="0">AK37</f>
        <v>6.0272771809395866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13.03815588828542</v>
      </c>
      <c r="BA8" s="17"/>
      <c r="BB8" s="29"/>
      <c r="BC8" s="1005">
        <f>O34</f>
        <v>7.4011170269125497</v>
      </c>
      <c r="BD8" s="17"/>
      <c r="BE8" s="29"/>
      <c r="BF8" s="1005">
        <f t="shared" si="0"/>
        <v>14.504850507508245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2006.5418072590664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156.70261500321081</v>
      </c>
      <c r="BA9" s="1005">
        <f>AZ9</f>
        <v>156.70261500321081</v>
      </c>
      <c r="BB9" s="29"/>
      <c r="BC9" s="1005">
        <f>O35</f>
        <v>229.1494402705205</v>
      </c>
      <c r="BD9" s="1005">
        <f>BC9</f>
        <v>229.1494402705205</v>
      </c>
      <c r="BE9" s="29"/>
      <c r="BF9" s="1005">
        <f>AK39</f>
        <v>192.12074924283846</v>
      </c>
      <c r="BG9" s="1005">
        <f>AK39</f>
        <v>192.12074924283846</v>
      </c>
      <c r="BH9" s="29"/>
    </row>
    <row r="10" spans="1:62" ht="17.100000000000001" customHeight="1" thickBot="1">
      <c r="B10" s="323"/>
      <c r="C10" s="324"/>
      <c r="D10" s="326"/>
      <c r="E10" s="326"/>
      <c r="F10" s="326"/>
      <c r="G10" s="325"/>
      <c r="H10" s="325"/>
      <c r="I10" s="326"/>
      <c r="J10" s="327"/>
      <c r="K10" s="334"/>
      <c r="L10" s="246" t="s">
        <v>114</v>
      </c>
      <c r="M10" s="246"/>
      <c r="N10" s="563"/>
      <c r="O10" s="906">
        <f>SUM(O11:O13)</f>
        <v>1412.7502179500182</v>
      </c>
      <c r="P10" s="453">
        <f t="shared" ref="P10:P22" si="1">O10/$O$9</f>
        <v>0.70407215680187252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173.63799998228731</v>
      </c>
      <c r="BA10" s="1005">
        <f>AZ10</f>
        <v>173.63799998228731</v>
      </c>
      <c r="BB10" s="29"/>
      <c r="BC10" s="1005">
        <f>O36</f>
        <v>249.92797723578749</v>
      </c>
      <c r="BD10" s="1005">
        <f>BC10</f>
        <v>249.92797723578749</v>
      </c>
      <c r="BE10" s="29"/>
      <c r="BF10" s="1005">
        <f>AK40</f>
        <v>208.75467300953542</v>
      </c>
      <c r="BG10" s="1005">
        <f>AK40</f>
        <v>208.75467300953542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1393.539429695521</v>
      </c>
      <c r="P11" s="454">
        <f t="shared" si="1"/>
        <v>0.69449807856188861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243.7351157741916</v>
      </c>
      <c r="BB11" s="29"/>
      <c r="BC11" s="1005"/>
      <c r="BD11" s="1005">
        <f>SUM(BC12:BC14)</f>
        <v>233.37546328020028</v>
      </c>
      <c r="BE11" s="29"/>
      <c r="BF11" s="17"/>
      <c r="BG11" s="1005">
        <f>AK41</f>
        <v>202.57762524334186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6.1726323662117606</v>
      </c>
      <c r="P12" s="454">
        <f t="shared" si="1"/>
        <v>3.0762540525599955E-3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233.42605293867919</v>
      </c>
      <c r="BA12" s="17"/>
      <c r="BB12" s="29"/>
      <c r="BC12" s="1005">
        <f>O38</f>
        <v>219.63321168719779</v>
      </c>
      <c r="BD12" s="17"/>
      <c r="BE12" s="29"/>
      <c r="BF12" s="1005">
        <f>AK42</f>
        <v>192.48380204707718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13.03815588828542</v>
      </c>
      <c r="P13" s="454">
        <f t="shared" si="1"/>
        <v>6.4978241874239957E-3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10.3090628355124</v>
      </c>
      <c r="BA13" s="17"/>
      <c r="BB13" s="29"/>
      <c r="BC13" s="1005">
        <f>O41</f>
        <v>13.7422515930025</v>
      </c>
      <c r="BD13" s="17"/>
      <c r="BE13" s="29"/>
      <c r="BF13" s="1005">
        <f>AK45</f>
        <v>10.093823196264667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156.70261500321081</v>
      </c>
      <c r="P14" s="453">
        <f t="shared" si="1"/>
        <v>7.8095863458367901E-2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173.63799998228731</v>
      </c>
      <c r="P15" s="453">
        <f t="shared" si="1"/>
        <v>8.6535949240687193E-2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19.715858549358369</v>
      </c>
      <c r="BA15" s="1005">
        <f>AZ15</f>
        <v>19.715858549358369</v>
      </c>
      <c r="BB15" s="29"/>
      <c r="BC15" s="1005">
        <f>O43</f>
        <v>17.33553295685682</v>
      </c>
      <c r="BD15" s="1005">
        <f>BC15</f>
        <v>17.33553295685682</v>
      </c>
      <c r="BE15" s="29"/>
      <c r="BF15" s="1005">
        <f>AK47</f>
        <v>19.673423688297198</v>
      </c>
      <c r="BG15" s="1005">
        <f>AK47</f>
        <v>19.673423688297198</v>
      </c>
      <c r="BH15" s="29"/>
    </row>
    <row r="16" spans="1:62" ht="17.100000000000001" customHeight="1" thickBot="1">
      <c r="B16" s="323"/>
      <c r="C16" s="324"/>
      <c r="D16" s="326"/>
      <c r="E16" s="326"/>
      <c r="F16" s="326"/>
      <c r="G16" s="325"/>
      <c r="H16" s="325"/>
      <c r="I16" s="326"/>
      <c r="J16" s="327"/>
      <c r="K16" s="335"/>
      <c r="L16" s="246" t="s">
        <v>128</v>
      </c>
      <c r="M16" s="344"/>
      <c r="N16" s="345"/>
      <c r="O16" s="906">
        <f>SUM(O18:O21)</f>
        <v>243.7351157741916</v>
      </c>
      <c r="P16" s="453">
        <f t="shared" si="1"/>
        <v>0.12147024043677089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233.42605293867919</v>
      </c>
      <c r="P17" s="454">
        <f t="shared" si="1"/>
        <v>0.11633251402697603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164.45290426248181</v>
      </c>
      <c r="P18" s="454">
        <f t="shared" si="1"/>
        <v>8.1958374187639918E-2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68.973148676197383</v>
      </c>
      <c r="P19" s="454">
        <f t="shared" si="1"/>
        <v>3.4374139839336126E-2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10.3090628355124</v>
      </c>
      <c r="P20" s="454">
        <f t="shared" si="1"/>
        <v>5.137726409794853E-3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19.715858549358369</v>
      </c>
      <c r="P22" s="612">
        <f t="shared" si="1"/>
        <v>9.8257900623013716E-3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1103.0052113499976</v>
      </c>
      <c r="AZ22" s="1005">
        <f t="shared" si="3"/>
        <v>924.26557565608005</v>
      </c>
      <c r="BA22" s="1005">
        <f t="shared" si="3"/>
        <v>955.4608120156596</v>
      </c>
      <c r="BB22" s="1005">
        <f t="shared" si="3"/>
        <v>876.16546428842548</v>
      </c>
      <c r="BC22" s="1005">
        <f t="shared" si="3"/>
        <v>972.04959326394976</v>
      </c>
      <c r="BD22" s="1005">
        <f t="shared" si="3"/>
        <v>935.90294654748982</v>
      </c>
      <c r="BE22" s="1005">
        <f t="shared" si="3"/>
        <v>991.53794491211761</v>
      </c>
      <c r="BF22" s="1005">
        <f t="shared" si="3"/>
        <v>1157.0981500796468</v>
      </c>
      <c r="BG22" s="1005">
        <f t="shared" si="3"/>
        <v>1105.61932654675</v>
      </c>
      <c r="BH22" s="1005">
        <f t="shared" si="3"/>
        <v>1025.9956329939012</v>
      </c>
      <c r="BI22" s="1005">
        <f t="shared" si="3"/>
        <v>1054.3210783031827</v>
      </c>
      <c r="BJ22" s="1005">
        <f t="shared" si="3"/>
        <v>909.96299018205525</v>
      </c>
      <c r="BK22" s="1005">
        <f t="shared" si="3"/>
        <v>996.33245625526126</v>
      </c>
      <c r="BL22" s="1005">
        <f t="shared" si="3"/>
        <v>819.59929498033034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178.83384042733061</v>
      </c>
      <c r="AZ23" s="1005">
        <f t="shared" ref="AZ23:BL23" si="4">Y39</f>
        <v>178.512514023302</v>
      </c>
      <c r="BA23" s="1005">
        <f t="shared" si="4"/>
        <v>206.81561915337929</v>
      </c>
      <c r="BB23" s="1005">
        <f t="shared" si="4"/>
        <v>231.1170353609352</v>
      </c>
      <c r="BC23" s="1005">
        <f t="shared" si="4"/>
        <v>229.1494402705205</v>
      </c>
      <c r="BD23" s="1005">
        <f t="shared" si="4"/>
        <v>220.4060847830869</v>
      </c>
      <c r="BE23" s="1005">
        <f t="shared" si="4"/>
        <v>223.9246605429089</v>
      </c>
      <c r="BF23" s="1005">
        <f t="shared" si="4"/>
        <v>192.580680402773</v>
      </c>
      <c r="BG23" s="1005">
        <f t="shared" si="4"/>
        <v>195.39530656876005</v>
      </c>
      <c r="BH23" s="1005">
        <f t="shared" si="4"/>
        <v>199.35342308224102</v>
      </c>
      <c r="BI23" s="1005">
        <f t="shared" si="4"/>
        <v>181.98263118862207</v>
      </c>
      <c r="BJ23" s="1005">
        <f t="shared" si="4"/>
        <v>176.42690933509081</v>
      </c>
      <c r="BK23" s="1005">
        <f t="shared" si="4"/>
        <v>194.53440608094164</v>
      </c>
      <c r="BL23" s="1005">
        <f t="shared" si="4"/>
        <v>192.12074924283846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191.9280576750393</v>
      </c>
      <c r="AZ24" s="1005">
        <f t="shared" ref="AZ24:BL24" si="5">Y40</f>
        <v>198.47945820499311</v>
      </c>
      <c r="BA24" s="1005">
        <f t="shared" si="5"/>
        <v>210.48303461485949</v>
      </c>
      <c r="BB24" s="1005">
        <f t="shared" si="5"/>
        <v>238.4617814149909</v>
      </c>
      <c r="BC24" s="1005">
        <f t="shared" si="5"/>
        <v>249.92797723578749</v>
      </c>
      <c r="BD24" s="1005">
        <f t="shared" si="5"/>
        <v>208.03243149953619</v>
      </c>
      <c r="BE24" s="1005">
        <f t="shared" si="5"/>
        <v>195.30569622116889</v>
      </c>
      <c r="BF24" s="1005">
        <f t="shared" si="5"/>
        <v>206.54220453402101</v>
      </c>
      <c r="BG24" s="1005">
        <f t="shared" si="5"/>
        <v>230.45055591339735</v>
      </c>
      <c r="BH24" s="1005">
        <f t="shared" si="5"/>
        <v>195.00325608953685</v>
      </c>
      <c r="BI24" s="1005">
        <f t="shared" si="5"/>
        <v>187.06752609248881</v>
      </c>
      <c r="BJ24" s="1005">
        <f t="shared" si="5"/>
        <v>183.82163524971472</v>
      </c>
      <c r="BK24" s="1005">
        <f t="shared" si="5"/>
        <v>189.19906389494872</v>
      </c>
      <c r="BL24" s="1005">
        <f t="shared" si="5"/>
        <v>208.75467300953542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233.28722845926251</v>
      </c>
      <c r="AZ25" s="1005">
        <f t="shared" ref="AZ25:BL25" si="6">Y41</f>
        <v>235.67562875434885</v>
      </c>
      <c r="BA25" s="1005">
        <f t="shared" si="6"/>
        <v>234.14872028113257</v>
      </c>
      <c r="BB25" s="1005">
        <f t="shared" si="6"/>
        <v>237.10346595877022</v>
      </c>
      <c r="BC25" s="1005">
        <f t="shared" si="6"/>
        <v>233.37546328020028</v>
      </c>
      <c r="BD25" s="1005">
        <f t="shared" si="6"/>
        <v>227.1430073470261</v>
      </c>
      <c r="BE25" s="1005">
        <f t="shared" si="6"/>
        <v>226.53081970589542</v>
      </c>
      <c r="BF25" s="1005">
        <f t="shared" si="6"/>
        <v>224.90442466634585</v>
      </c>
      <c r="BG25" s="1005">
        <f t="shared" si="6"/>
        <v>222.92957050009954</v>
      </c>
      <c r="BH25" s="1005">
        <f t="shared" si="6"/>
        <v>220.31811781222316</v>
      </c>
      <c r="BI25" s="1005">
        <f t="shared" si="6"/>
        <v>217.05814475701874</v>
      </c>
      <c r="BJ25" s="1005">
        <f t="shared" si="6"/>
        <v>197.17429487553343</v>
      </c>
      <c r="BK25" s="1005">
        <f t="shared" si="6"/>
        <v>196.22385113036577</v>
      </c>
      <c r="BL25" s="1005">
        <f t="shared" si="6"/>
        <v>202.57762524334186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20.387949060602828</v>
      </c>
      <c r="AZ26" s="1005">
        <f t="shared" si="7"/>
        <v>18.173041833771091</v>
      </c>
      <c r="BA26" s="1005">
        <f t="shared" si="7"/>
        <v>18.847472764430719</v>
      </c>
      <c r="BB26" s="1005">
        <f t="shared" si="7"/>
        <v>19.021284396435991</v>
      </c>
      <c r="BC26" s="1005">
        <f t="shared" si="7"/>
        <v>17.33553295685682</v>
      </c>
      <c r="BD26" s="1005">
        <f t="shared" si="7"/>
        <v>17.740107547313912</v>
      </c>
      <c r="BE26" s="1005">
        <f t="shared" si="7"/>
        <v>20.626507359391439</v>
      </c>
      <c r="BF26" s="1005">
        <f t="shared" si="7"/>
        <v>23.429672682875001</v>
      </c>
      <c r="BG26" s="1005">
        <f t="shared" si="7"/>
        <v>18.738623615466953</v>
      </c>
      <c r="BH26" s="1005">
        <f t="shared" si="7"/>
        <v>22.503998868211703</v>
      </c>
      <c r="BI26" s="1005">
        <f t="shared" si="7"/>
        <v>23.129193262033652</v>
      </c>
      <c r="BJ26" s="1005">
        <f t="shared" si="7"/>
        <v>13.249114709937359</v>
      </c>
      <c r="BK26" s="1005">
        <f t="shared" si="7"/>
        <v>16.931726531098722</v>
      </c>
      <c r="BL26" s="1005">
        <f t="shared" si="7"/>
        <v>19.673423688297198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1727.4422869722328</v>
      </c>
      <c r="AZ27" s="1005">
        <f t="shared" si="8"/>
        <v>1555.1062184724951</v>
      </c>
      <c r="BA27" s="1005">
        <f t="shared" si="8"/>
        <v>1625.7556588294615</v>
      </c>
      <c r="BB27" s="1005">
        <f t="shared" si="8"/>
        <v>1601.8690314195576</v>
      </c>
      <c r="BC27" s="1005">
        <f t="shared" si="8"/>
        <v>1701.8380070073151</v>
      </c>
      <c r="BD27" s="1005">
        <f t="shared" si="8"/>
        <v>1609.224577724453</v>
      </c>
      <c r="BE27" s="1005">
        <f t="shared" si="8"/>
        <v>1657.9256287414823</v>
      </c>
      <c r="BF27" s="1005">
        <f t="shared" si="8"/>
        <v>1804.5551323656616</v>
      </c>
      <c r="BG27" s="1005">
        <f t="shared" si="8"/>
        <v>1773.1333831444738</v>
      </c>
      <c r="BH27" s="1005">
        <f t="shared" si="8"/>
        <v>1663.1744288461139</v>
      </c>
      <c r="BI27" s="1005">
        <f t="shared" si="8"/>
        <v>1663.5585736033458</v>
      </c>
      <c r="BJ27" s="1005">
        <f t="shared" si="8"/>
        <v>1480.6349443523316</v>
      </c>
      <c r="BK27" s="1005">
        <f t="shared" si="8"/>
        <v>1593.2215038926163</v>
      </c>
      <c r="BL27" s="1005">
        <f t="shared" si="8"/>
        <v>1442.7257661643432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1701.8380070073151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972.04959326394976</v>
      </c>
      <c r="P31" s="453">
        <f t="shared" ref="P31:P43" si="9">O31/$O$30</f>
        <v>0.57117633362372755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957.3128798947763</v>
      </c>
      <c r="P32" s="454">
        <f t="shared" si="9"/>
        <v>0.56251704095985755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7.3355963422609607</v>
      </c>
      <c r="P33" s="454">
        <f t="shared" si="9"/>
        <v>4.3103963550330023E-3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7.4011170269125497</v>
      </c>
      <c r="P34" s="454">
        <f t="shared" si="9"/>
        <v>4.3488963088369531E-3</v>
      </c>
      <c r="Q34" s="328"/>
      <c r="R34" s="13"/>
      <c r="S34" s="323"/>
      <c r="T34" s="563" t="s">
        <v>112</v>
      </c>
      <c r="U34" s="332"/>
      <c r="V34" s="332"/>
      <c r="W34" s="332"/>
      <c r="X34" s="893">
        <f>X35+X39+X40+X41+X47</f>
        <v>1727.4422869722328</v>
      </c>
      <c r="Y34" s="894">
        <f t="shared" ref="Y34:AK34" si="10">Y35+Y39+Y40+Y41+Y47</f>
        <v>1555.1062184724951</v>
      </c>
      <c r="Z34" s="894">
        <f t="shared" si="10"/>
        <v>1625.7556588294615</v>
      </c>
      <c r="AA34" s="894">
        <f t="shared" si="10"/>
        <v>1601.8690314195576</v>
      </c>
      <c r="AB34" s="894">
        <f t="shared" si="10"/>
        <v>1701.8380070073151</v>
      </c>
      <c r="AC34" s="894">
        <f t="shared" si="10"/>
        <v>1609.224577724453</v>
      </c>
      <c r="AD34" s="894">
        <f t="shared" si="10"/>
        <v>1657.9256287414823</v>
      </c>
      <c r="AE34" s="894">
        <f t="shared" si="10"/>
        <v>1804.5551323656616</v>
      </c>
      <c r="AF34" s="894">
        <f t="shared" si="10"/>
        <v>1773.1333831444738</v>
      </c>
      <c r="AG34" s="894">
        <f t="shared" si="10"/>
        <v>1663.1744288461139</v>
      </c>
      <c r="AH34" s="894">
        <f t="shared" si="10"/>
        <v>1663.5585736033458</v>
      </c>
      <c r="AI34" s="894">
        <f t="shared" si="10"/>
        <v>1480.6349443523316</v>
      </c>
      <c r="AJ34" s="894">
        <f t="shared" si="10"/>
        <v>1593.2215038926163</v>
      </c>
      <c r="AK34" s="895">
        <f t="shared" si="10"/>
        <v>1442.7257661643432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229.1494402705205</v>
      </c>
      <c r="P35" s="453">
        <f t="shared" si="9"/>
        <v>0.13464820936363983</v>
      </c>
      <c r="Q35" s="328"/>
      <c r="R35" s="13"/>
      <c r="S35" s="323"/>
      <c r="T35" s="334"/>
      <c r="U35" s="246" t="s">
        <v>114</v>
      </c>
      <c r="V35" s="344"/>
      <c r="W35" s="344"/>
      <c r="X35" s="896">
        <f>SUM(X36:X38)</f>
        <v>1103.0052113499976</v>
      </c>
      <c r="Y35" s="897">
        <f t="shared" ref="Y35:AK35" si="11">SUM(Y36:Y38)</f>
        <v>924.26557565608005</v>
      </c>
      <c r="Z35" s="897">
        <f t="shared" si="11"/>
        <v>955.4608120156596</v>
      </c>
      <c r="AA35" s="897">
        <f t="shared" si="11"/>
        <v>876.16546428842548</v>
      </c>
      <c r="AB35" s="897">
        <f t="shared" si="11"/>
        <v>972.04959326394976</v>
      </c>
      <c r="AC35" s="897">
        <f t="shared" si="11"/>
        <v>935.90294654748982</v>
      </c>
      <c r="AD35" s="897">
        <f t="shared" si="11"/>
        <v>991.53794491211761</v>
      </c>
      <c r="AE35" s="897">
        <f t="shared" si="11"/>
        <v>1157.0981500796468</v>
      </c>
      <c r="AF35" s="897">
        <f t="shared" si="11"/>
        <v>1105.61932654675</v>
      </c>
      <c r="AG35" s="897">
        <f t="shared" si="11"/>
        <v>1025.9956329939012</v>
      </c>
      <c r="AH35" s="897">
        <f t="shared" si="11"/>
        <v>1054.3210783031827</v>
      </c>
      <c r="AI35" s="897">
        <f t="shared" si="11"/>
        <v>909.96299018205525</v>
      </c>
      <c r="AJ35" s="897">
        <f t="shared" si="11"/>
        <v>996.33245625526126</v>
      </c>
      <c r="AK35" s="898">
        <f t="shared" si="11"/>
        <v>819.59929498033034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249.92797723578749</v>
      </c>
      <c r="P36" s="453">
        <f t="shared" si="9"/>
        <v>0.14685767752671491</v>
      </c>
      <c r="Q36" s="328"/>
      <c r="R36" s="13"/>
      <c r="S36" s="356" t="s">
        <v>184</v>
      </c>
      <c r="T36" s="335"/>
      <c r="U36" s="346"/>
      <c r="V36" s="336" t="s">
        <v>184</v>
      </c>
      <c r="W36" s="357"/>
      <c r="X36" s="899">
        <f>VLOOKUP(年度マスタ!$K$4&amp;"_"&amp;X$33,データシート1!$A:$BT,MATCH("aa_"&amp;$S36,データシート1!$A$1:$BT$1,0),0)</f>
        <v>1090.0900924866939</v>
      </c>
      <c r="Y36" s="900">
        <f>VLOOKUP(年度マスタ!$K$4&amp;"_"&amp;Y$33,データシート1!$A:$BT,MATCH("aa_"&amp;$S36,データシート1!$A$1:$BT$1,0),0)</f>
        <v>911.45149574192828</v>
      </c>
      <c r="Z36" s="900">
        <f>VLOOKUP(年度マスタ!$K$4&amp;"_"&amp;Z$33,データシート1!$A:$BT,MATCH("aa_"&amp;$S36,データシート1!$A$1:$BT$1,0),0)</f>
        <v>939.79572642032497</v>
      </c>
      <c r="AA36" s="900">
        <f>VLOOKUP(年度マスタ!$K$4&amp;"_"&amp;AA$33,データシート1!$A:$BT,MATCH("aa_"&amp;$S36,データシート1!$A$1:$BT$1,0),0)</f>
        <v>860.5358854647684</v>
      </c>
      <c r="AB36" s="900">
        <f>VLOOKUP(年度マスタ!$K$4&amp;"_"&amp;AB$33,データシート1!$A:$BT,MATCH("aa_"&amp;$S36,データシート1!$A$1:$BT$1,0),0)</f>
        <v>957.3128798947763</v>
      </c>
      <c r="AC36" s="900">
        <f>VLOOKUP(年度マスタ!$K$4&amp;"_"&amp;AC$33,データシート1!$A:$BT,MATCH("aa_"&amp;$S36,データシート1!$A$1:$BT$1,0),0)</f>
        <v>918.97491085355603</v>
      </c>
      <c r="AD36" s="900">
        <f>VLOOKUP(年度マスタ!$K$4&amp;"_"&amp;AD$33,データシート1!$A:$BT,MATCH("aa_"&amp;$S36,データシート1!$A$1:$BT$1,0),0)</f>
        <v>974.11587325173525</v>
      </c>
      <c r="AE36" s="900">
        <f>VLOOKUP(年度マスタ!$K$4&amp;"_"&amp;AE$33,データシート1!$A:$BT,MATCH("aa_"&amp;$S36,データシート1!$A$1:$BT$1,0),0)</f>
        <v>1138.0750444910932</v>
      </c>
      <c r="AF36" s="900">
        <f>VLOOKUP(年度マスタ!$K$4&amp;"_"&amp;AF$33,データシート1!$A:$BT,MATCH("aa_"&amp;$S36,データシート1!$A$1:$BT$1,0),0)</f>
        <v>1087.6678122593428</v>
      </c>
      <c r="AG36" s="900">
        <f>VLOOKUP(年度マスタ!$K$4&amp;"_"&amp;AG$33,データシート1!$A:$BT,MATCH("aa_"&amp;$S36,データシート1!$A$1:$BT$1,0),0)</f>
        <v>1009.153039625903</v>
      </c>
      <c r="AH36" s="900">
        <f>VLOOKUP(年度マスタ!$K$4&amp;"_"&amp;AH$33,データシート1!$A:$BT,MATCH("aa_"&amp;$S36,データシート1!$A$1:$BT$1,0),0)</f>
        <v>1037.8886950495801</v>
      </c>
      <c r="AI36" s="900">
        <f>VLOOKUP(年度マスタ!$K$4&amp;"_"&amp;AI$33,データシート1!$A:$BT,MATCH("aa_"&amp;$S36,データシート1!$A$1:$BT$1,0),0)</f>
        <v>885.72310159642393</v>
      </c>
      <c r="AJ36" s="900">
        <f>VLOOKUP(年度マスタ!$K$4&amp;"_"&amp;AJ$33,データシート1!$A:$BT,MATCH("aa_"&amp;$S36,データシート1!$A$1:$BT$1,0),0)</f>
        <v>972.89417893426321</v>
      </c>
      <c r="AK36" s="901">
        <f>VLOOKUP(年度マスタ!$K$4&amp;"_"&amp;AK$33,データシート1!$A:$BT,MATCH("aa_"&amp;$S36,データシート1!$A$1:$BT$1,0),0)</f>
        <v>799.06716729188258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233.37546328020028</v>
      </c>
      <c r="P37" s="453">
        <f t="shared" si="9"/>
        <v>0.13713142045205079</v>
      </c>
      <c r="Q37" s="328"/>
      <c r="R37" s="13"/>
      <c r="S37" s="356" t="s">
        <v>187</v>
      </c>
      <c r="T37" s="335"/>
      <c r="U37" s="346"/>
      <c r="V37" s="336" t="s">
        <v>194</v>
      </c>
      <c r="W37" s="357"/>
      <c r="X37" s="899">
        <f>VLOOKUP(年度マスタ!$K$4&amp;"_"&amp;X$33,データシート1!$A:$BT,MATCH("aa_"&amp;$S37,データシート1!$A$1:$BT$1,0),0)</f>
        <v>4.9307569298114284</v>
      </c>
      <c r="Y37" s="900">
        <f>VLOOKUP(年度マスタ!$K$4&amp;"_"&amp;Y$33,データシート1!$A:$BT,MATCH("aa_"&amp;$S37,データシート1!$A$1:$BT$1,0),0)</f>
        <v>5.254832033670743</v>
      </c>
      <c r="Z37" s="900">
        <f>VLOOKUP(年度マスタ!$K$4&amp;"_"&amp;Z$33,データシート1!$A:$BT,MATCH("aa_"&amp;$S37,データシート1!$A$1:$BT$1,0),0)</f>
        <v>8.2952585842018305</v>
      </c>
      <c r="AA37" s="900">
        <f>VLOOKUP(年度マスタ!$K$4&amp;"_"&amp;AA$33,データシート1!$A:$BT,MATCH("aa_"&amp;$S37,データシート1!$A$1:$BT$1,0),0)</f>
        <v>8.2303407310418333</v>
      </c>
      <c r="AB37" s="900">
        <f>VLOOKUP(年度マスタ!$K$4&amp;"_"&amp;AB$33,データシート1!$A:$BT,MATCH("aa_"&amp;$S37,データシート1!$A$1:$BT$1,0),0)</f>
        <v>7.3355963422609607</v>
      </c>
      <c r="AC37" s="900">
        <f>VLOOKUP(年度マスタ!$K$4&amp;"_"&amp;AC$33,データシート1!$A:$BT,MATCH("aa_"&amp;$S37,データシート1!$A$1:$BT$1,0),0)</f>
        <v>6.2690084016681018</v>
      </c>
      <c r="AD37" s="900">
        <f>VLOOKUP(年度マスタ!$K$4&amp;"_"&amp;AD$33,データシート1!$A:$BT,MATCH("aa_"&amp;$S37,データシート1!$A$1:$BT$1,0),0)</f>
        <v>6.2256463376654114</v>
      </c>
      <c r="AE37" s="900">
        <f>VLOOKUP(年度マスタ!$K$4&amp;"_"&amp;AE$33,データシート1!$A:$BT,MATCH("aa_"&amp;$S37,データシート1!$A$1:$BT$1,0),0)</f>
        <v>5.9996868787190962</v>
      </c>
      <c r="AF37" s="900">
        <f>VLOOKUP(年度マスタ!$K$4&amp;"_"&amp;AF$33,データシート1!$A:$BT,MATCH("aa_"&amp;$S37,データシート1!$A$1:$BT$1,0),0)</f>
        <v>6.0055224550241864</v>
      </c>
      <c r="AG37" s="900">
        <f>VLOOKUP(年度マスタ!$K$4&amp;"_"&amp;AG$33,データシート1!$A:$BT,MATCH("aa_"&amp;$S37,データシート1!$A$1:$BT$1,0),0)</f>
        <v>5.6707530427683013</v>
      </c>
      <c r="AH37" s="900">
        <f>VLOOKUP(年度マスタ!$K$4&amp;"_"&amp;AH$33,データシート1!$A:$BT,MATCH("aa_"&amp;$S37,データシート1!$A$1:$BT$1,0),0)</f>
        <v>5.1676816897778233</v>
      </c>
      <c r="AI37" s="900">
        <f>VLOOKUP(年度マスタ!$K$4&amp;"_"&amp;AI$33,データシート1!$A:$BT,MATCH("aa_"&amp;$S37,データシート1!$A$1:$BT$1,0),0)</f>
        <v>5.7768779362185452</v>
      </c>
      <c r="AJ37" s="900">
        <f>VLOOKUP(年度マスタ!$K$4&amp;"_"&amp;AJ$33,データシート1!$A:$BT,MATCH("aa_"&amp;$S37,データシート1!$A$1:$BT$1,0),0)</f>
        <v>6.2857122574214985</v>
      </c>
      <c r="AK37" s="901">
        <f>VLOOKUP(年度マスタ!$K$4&amp;"_"&amp;AK$33,データシート1!$A:$BT,MATCH("aa_"&amp;$S37,データシート1!$A$1:$BT$1,0),0)</f>
        <v>6.0272771809395866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219.63321168719779</v>
      </c>
      <c r="P38" s="454">
        <f t="shared" si="9"/>
        <v>0.12905647352031063</v>
      </c>
      <c r="Q38" s="328"/>
      <c r="R38" s="13"/>
      <c r="S38" s="356" t="s">
        <v>188</v>
      </c>
      <c r="T38" s="335"/>
      <c r="U38" s="348"/>
      <c r="V38" s="358" t="s">
        <v>197</v>
      </c>
      <c r="W38" s="358"/>
      <c r="X38" s="899">
        <f>VLOOKUP(年度マスタ!$K$4&amp;"_"&amp;X$33,データシート1!$A:$BT,MATCH("aa_"&amp;$S38,データシート1!$A$1:$BT$1,0),0)</f>
        <v>7.9843619334921963</v>
      </c>
      <c r="Y38" s="900">
        <f>VLOOKUP(年度マスタ!$K$4&amp;"_"&amp;Y$33,データシート1!$A:$BT,MATCH("aa_"&amp;$S38,データシート1!$A$1:$BT$1,0),0)</f>
        <v>7.559247880481073</v>
      </c>
      <c r="Z38" s="900">
        <f>VLOOKUP(年度マスタ!$K$4&amp;"_"&amp;Z$33,データシート1!$A:$BT,MATCH("aa_"&amp;$S38,データシート1!$A$1:$BT$1,0),0)</f>
        <v>7.3698270111327346</v>
      </c>
      <c r="AA38" s="900">
        <f>VLOOKUP(年度マスタ!$K$4&amp;"_"&amp;AA$33,データシート1!$A:$BT,MATCH("aa_"&amp;$S38,データシート1!$A$1:$BT$1,0),0)</f>
        <v>7.3992380926152546</v>
      </c>
      <c r="AB38" s="900">
        <f>VLOOKUP(年度マスタ!$K$4&amp;"_"&amp;AB$33,データシート1!$A:$BT,MATCH("aa_"&amp;$S38,データシート1!$A$1:$BT$1,0),0)</f>
        <v>7.4011170269125497</v>
      </c>
      <c r="AC38" s="900">
        <f>VLOOKUP(年度マスタ!$K$4&amp;"_"&amp;AC$33,データシート1!$A:$BT,MATCH("aa_"&amp;$S38,データシート1!$A$1:$BT$1,0),0)</f>
        <v>10.65902729226571</v>
      </c>
      <c r="AD38" s="900">
        <f>VLOOKUP(年度マスタ!$K$4&amp;"_"&amp;AD$33,データシート1!$A:$BT,MATCH("aa_"&amp;$S38,データシート1!$A$1:$BT$1,0),0)</f>
        <v>11.196425322716911</v>
      </c>
      <c r="AE38" s="900">
        <f>VLOOKUP(年度マスタ!$K$4&amp;"_"&amp;AE$33,データシート1!$A:$BT,MATCH("aa_"&amp;$S38,データシート1!$A$1:$BT$1,0),0)</f>
        <v>13.023418709834566</v>
      </c>
      <c r="AF38" s="900">
        <f>VLOOKUP(年度マスタ!$K$4&amp;"_"&amp;AF$33,データシート1!$A:$BT,MATCH("aa_"&amp;$S38,データシート1!$A$1:$BT$1,0),0)</f>
        <v>11.945991832383051</v>
      </c>
      <c r="AG38" s="900">
        <f>VLOOKUP(年度マスタ!$K$4&amp;"_"&amp;AG$33,データシート1!$A:$BT,MATCH("aa_"&amp;$S38,データシート1!$A$1:$BT$1,0),0)</f>
        <v>11.17184032522977</v>
      </c>
      <c r="AH38" s="900">
        <f>VLOOKUP(年度マスタ!$K$4&amp;"_"&amp;AH$33,データシート1!$A:$BT,MATCH("aa_"&amp;$S38,データシート1!$A$1:$BT$1,0),0)</f>
        <v>11.264701563824898</v>
      </c>
      <c r="AI38" s="900">
        <f>VLOOKUP(年度マスタ!$K$4&amp;"_"&amp;AI$33,データシート1!$A:$BT,MATCH("aa_"&amp;$S38,データシート1!$A$1:$BT$1,0),0)</f>
        <v>18.463010649412798</v>
      </c>
      <c r="AJ38" s="900">
        <f>VLOOKUP(年度マスタ!$K$4&amp;"_"&amp;AJ$33,データシート1!$A:$BT,MATCH("aa_"&amp;$S38,データシート1!$A$1:$BT$1,0),0)</f>
        <v>17.152565063576532</v>
      </c>
      <c r="AK38" s="901">
        <f>VLOOKUP(年度マスタ!$K$4&amp;"_"&amp;AK$33,データシート1!$A:$BT,MATCH("aa_"&amp;$S38,データシート1!$A$1:$BT$1,0),0)</f>
        <v>14.504850507508245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151.88109084176591</v>
      </c>
      <c r="P39" s="454">
        <f t="shared" si="9"/>
        <v>8.9245327825795279E-2</v>
      </c>
      <c r="Q39" s="328"/>
      <c r="R39" s="13"/>
      <c r="S39" s="356" t="s">
        <v>189</v>
      </c>
      <c r="T39" s="335"/>
      <c r="U39" s="343" t="s">
        <v>199</v>
      </c>
      <c r="V39" s="344"/>
      <c r="W39" s="344"/>
      <c r="X39" s="896">
        <f>VLOOKUP(年度マスタ!$K$4&amp;"_"&amp;X$33,データシート1!$A:$BT,MATCH("aa_"&amp;$S39,データシート1!$A$1:$BT$1,0),0)</f>
        <v>178.83384042733061</v>
      </c>
      <c r="Y39" s="897">
        <f>VLOOKUP(年度マスタ!$K$4&amp;"_"&amp;Y$33,データシート1!$A:$BT,MATCH("aa_"&amp;$S39,データシート1!$A$1:$BT$1,0),0)</f>
        <v>178.512514023302</v>
      </c>
      <c r="Z39" s="897">
        <f>VLOOKUP(年度マスタ!$K$4&amp;"_"&amp;Z$33,データシート1!$A:$BT,MATCH("aa_"&amp;$S39,データシート1!$A$1:$BT$1,0),0)</f>
        <v>206.81561915337929</v>
      </c>
      <c r="AA39" s="897">
        <f>VLOOKUP(年度マスタ!$K$4&amp;"_"&amp;AA$33,データシート1!$A:$BT,MATCH("aa_"&amp;$S39,データシート1!$A$1:$BT$1,0),0)</f>
        <v>231.1170353609352</v>
      </c>
      <c r="AB39" s="897">
        <f>VLOOKUP(年度マスタ!$K$4&amp;"_"&amp;AB$33,データシート1!$A:$BT,MATCH("aa_"&amp;$S39,データシート1!$A$1:$BT$1,0),0)</f>
        <v>229.1494402705205</v>
      </c>
      <c r="AC39" s="897">
        <f>VLOOKUP(年度マスタ!$K$4&amp;"_"&amp;AC$33,データシート1!$A:$BT,MATCH("aa_"&amp;$S39,データシート1!$A$1:$BT$1,0),0)</f>
        <v>220.4060847830869</v>
      </c>
      <c r="AD39" s="897">
        <f>VLOOKUP(年度マスタ!$K$4&amp;"_"&amp;AD$33,データシート1!$A:$BT,MATCH("aa_"&amp;$S39,データシート1!$A$1:$BT$1,0),0)</f>
        <v>223.9246605429089</v>
      </c>
      <c r="AE39" s="897">
        <f>VLOOKUP(年度マスタ!$K$4&amp;"_"&amp;AE$33,データシート1!$A:$BT,MATCH("aa_"&amp;$S39,データシート1!$A$1:$BT$1,0),0)</f>
        <v>192.580680402773</v>
      </c>
      <c r="AF39" s="897">
        <f>VLOOKUP(年度マスタ!$K$4&amp;"_"&amp;AF$33,データシート1!$A:$BT,MATCH("aa_"&amp;$S39,データシート1!$A$1:$BT$1,0),0)</f>
        <v>195.39530656876005</v>
      </c>
      <c r="AG39" s="897">
        <f>VLOOKUP(年度マスタ!$K$4&amp;"_"&amp;AG$33,データシート1!$A:$BT,MATCH("aa_"&amp;$S39,データシート1!$A$1:$BT$1,0),0)</f>
        <v>199.35342308224102</v>
      </c>
      <c r="AH39" s="897">
        <f>VLOOKUP(年度マスタ!$K$4&amp;"_"&amp;AH$33,データシート1!$A:$BT,MATCH("aa_"&amp;$S39,データシート1!$A$1:$BT$1,0),0)</f>
        <v>181.98263118862207</v>
      </c>
      <c r="AI39" s="897">
        <f>VLOOKUP(年度マスタ!$K$4&amp;"_"&amp;AI$33,データシート1!$A:$BT,MATCH("aa_"&amp;$S39,データシート1!$A$1:$BT$1,0),0)</f>
        <v>176.42690933509081</v>
      </c>
      <c r="AJ39" s="897">
        <f>VLOOKUP(年度マスタ!$K$4&amp;"_"&amp;AJ$33,データシート1!$A:$BT,MATCH("aa_"&amp;$S39,データシート1!$A$1:$BT$1,0),0)</f>
        <v>194.53440608094164</v>
      </c>
      <c r="AK39" s="898">
        <f>VLOOKUP(年度マスタ!$K$4&amp;"_"&amp;AK$33,データシート1!$A:$BT,MATCH("aa_"&amp;$S39,データシート1!$A$1:$BT$1,0),0)</f>
        <v>192.12074924283846</v>
      </c>
      <c r="AL39" s="330"/>
      <c r="AW39" s="17" t="str">
        <f>年度マスタ!K4</f>
        <v>12212</v>
      </c>
      <c r="AX39" s="17" t="s">
        <v>200</v>
      </c>
      <c r="AY39" s="17">
        <f>VLOOKUP($AW39&amp;"_"&amp;$AY$34,データシート1!$A:$BT,MATCH($AY$31&amp;"_"&amp;AY$36,データシート1!$A$1:$BT$1,0),0)</f>
        <v>799.06716729188258</v>
      </c>
      <c r="AZ39" s="17">
        <f>VLOOKUP($AW39&amp;"_"&amp;$AY$34,データシート1!$A:$BT,MATCH($AY$31&amp;"_"&amp;AZ$36,データシート1!$A$1:$BT$1,0),0)</f>
        <v>6.0272771809395866</v>
      </c>
      <c r="BA39" s="17">
        <f>VLOOKUP($AW39&amp;"_"&amp;$AY$34,データシート1!$A:$BT,MATCH($AY$31&amp;"_"&amp;BA$36,データシート1!$A$1:$BT$1,0),0)</f>
        <v>14.504850507508245</v>
      </c>
      <c r="BB39" s="17">
        <f>VLOOKUP($AW39&amp;"_"&amp;$AY$34,データシート1!$A:$BT,MATCH($AY$31&amp;"_"&amp;BB$36,データシート1!$A$1:$BT$1,0),0)</f>
        <v>192.12074924283846</v>
      </c>
      <c r="BC39" s="17">
        <f>VLOOKUP($AW39&amp;"_"&amp;$AY$34,データシート1!$A:$BT,MATCH($AY$31&amp;"_"&amp;BC$36,データシート1!$A$1:$BT$1,0),0)</f>
        <v>208.75467300953542</v>
      </c>
      <c r="BD39" s="17">
        <f>VLOOKUP($AW39&amp;"_"&amp;$AY$34,データシート1!$A:$BT,MATCH($AY$31&amp;"_"&amp;BD$36,データシート1!$A$1:$BT$1,0),0)</f>
        <v>122.05083213321723</v>
      </c>
      <c r="BE39" s="17">
        <f>VLOOKUP($AW39&amp;"_"&amp;$AY$34,データシート1!$A:$BT,MATCH($AY$31&amp;"_"&amp;BE$36,データシート1!$A$1:$BT$1,0),0)</f>
        <v>70.432969913859964</v>
      </c>
      <c r="BF39" s="17">
        <f>VLOOKUP($AW39&amp;"_"&amp;$AY$34,データシート1!$A:$BT,MATCH($AY$31&amp;"_"&amp;BF$36,データシート1!$A$1:$BT$1,0),0)</f>
        <v>10.093823196264667</v>
      </c>
      <c r="BG39" s="17">
        <f>VLOOKUP($AW39&amp;"_"&amp;$AY$34,データシート1!$A:$BT,MATCH($AY$31&amp;"_"&amp;BG$36,データシート1!$A$1:$BT$1,0),0)</f>
        <v>0</v>
      </c>
      <c r="BH39" s="17">
        <f>VLOOKUP($AW39&amp;"_"&amp;$AY$34,データシート1!$A:$BT,MATCH($AY$31&amp;"_"&amp;BH$36,データシート1!$A$1:$BT$1,0),0)</f>
        <v>19.673423688297198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67.752120845431861</v>
      </c>
      <c r="P40" s="454">
        <f t="shared" si="9"/>
        <v>3.9811145694515354E-2</v>
      </c>
      <c r="Q40" s="328"/>
      <c r="R40" s="13"/>
      <c r="S40" s="356" t="s">
        <v>165</v>
      </c>
      <c r="T40" s="335"/>
      <c r="U40" s="343" t="s">
        <v>165</v>
      </c>
      <c r="V40" s="344"/>
      <c r="W40" s="344"/>
      <c r="X40" s="896">
        <f>VLOOKUP(年度マスタ!$K$4&amp;"_"&amp;X$33,データシート1!$A:$BT,MATCH("aa_"&amp;$S40,データシート1!$A$1:$BT$1,0),0)</f>
        <v>191.9280576750393</v>
      </c>
      <c r="Y40" s="897">
        <f>VLOOKUP(年度マスタ!$K$4&amp;"_"&amp;Y$33,データシート1!$A:$BT,MATCH("aa_"&amp;$S40,データシート1!$A$1:$BT$1,0),0)</f>
        <v>198.47945820499311</v>
      </c>
      <c r="Z40" s="897">
        <f>VLOOKUP(年度マスタ!$K$4&amp;"_"&amp;Z$33,データシート1!$A:$BT,MATCH("aa_"&amp;$S40,データシート1!$A$1:$BT$1,0),0)</f>
        <v>210.48303461485949</v>
      </c>
      <c r="AA40" s="897">
        <f>VLOOKUP(年度マスタ!$K$4&amp;"_"&amp;AA$33,データシート1!$A:$BT,MATCH("aa_"&amp;$S40,データシート1!$A$1:$BT$1,0),0)</f>
        <v>238.4617814149909</v>
      </c>
      <c r="AB40" s="897">
        <f>VLOOKUP(年度マスタ!$K$4&amp;"_"&amp;AB$33,データシート1!$A:$BT,MATCH("aa_"&amp;$S40,データシート1!$A$1:$BT$1,0),0)</f>
        <v>249.92797723578749</v>
      </c>
      <c r="AC40" s="897">
        <f>VLOOKUP(年度マスタ!$K$4&amp;"_"&amp;AC$33,データシート1!$A:$BT,MATCH("aa_"&amp;$S40,データシート1!$A$1:$BT$1,0),0)</f>
        <v>208.03243149953619</v>
      </c>
      <c r="AD40" s="897">
        <f>VLOOKUP(年度マスタ!$K$4&amp;"_"&amp;AD$33,データシート1!$A:$BT,MATCH("aa_"&amp;$S40,データシート1!$A$1:$BT$1,0),0)</f>
        <v>195.30569622116889</v>
      </c>
      <c r="AE40" s="897">
        <f>VLOOKUP(年度マスタ!$K$4&amp;"_"&amp;AE$33,データシート1!$A:$BT,MATCH("aa_"&amp;$S40,データシート1!$A$1:$BT$1,0),0)</f>
        <v>206.54220453402101</v>
      </c>
      <c r="AF40" s="897">
        <f>VLOOKUP(年度マスタ!$K$4&amp;"_"&amp;AF$33,データシート1!$A:$BT,MATCH("aa_"&amp;$S40,データシート1!$A$1:$BT$1,0),0)</f>
        <v>230.45055591339735</v>
      </c>
      <c r="AG40" s="897">
        <f>VLOOKUP(年度マスタ!$K$4&amp;"_"&amp;AG$33,データシート1!$A:$BT,MATCH("aa_"&amp;$S40,データシート1!$A$1:$BT$1,0),0)</f>
        <v>195.00325608953685</v>
      </c>
      <c r="AH40" s="897">
        <f>VLOOKUP(年度マスタ!$K$4&amp;"_"&amp;AH$33,データシート1!$A:$BT,MATCH("aa_"&amp;$S40,データシート1!$A$1:$BT$1,0),0)</f>
        <v>187.06752609248881</v>
      </c>
      <c r="AI40" s="897">
        <f>VLOOKUP(年度マスタ!$K$4&amp;"_"&amp;AI$33,データシート1!$A:$BT,MATCH("aa_"&amp;$S40,データシート1!$A$1:$BT$1,0),0)</f>
        <v>183.82163524971472</v>
      </c>
      <c r="AJ40" s="897">
        <f>VLOOKUP(年度マスタ!$K$4&amp;"_"&amp;AJ$33,データシート1!$A:$BT,MATCH("aa_"&amp;$S40,データシート1!$A$1:$BT$1,0),0)</f>
        <v>189.19906389494872</v>
      </c>
      <c r="AK40" s="898">
        <f>VLOOKUP(年度マスタ!$K$4&amp;"_"&amp;AK$33,データシート1!$A:$BT,MATCH("aa_"&amp;$S40,データシート1!$A$1:$BT$1,0),0)</f>
        <v>208.75467300953542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13.7422515930025</v>
      </c>
      <c r="P41" s="454">
        <f t="shared" si="9"/>
        <v>8.074946931740155E-3</v>
      </c>
      <c r="Q41" s="328"/>
      <c r="R41" s="13"/>
      <c r="S41" s="356" t="s">
        <v>201</v>
      </c>
      <c r="T41" s="335"/>
      <c r="U41" s="246" t="s">
        <v>128</v>
      </c>
      <c r="V41" s="344"/>
      <c r="W41" s="344"/>
      <c r="X41" s="896">
        <f>X42+X45+X46</f>
        <v>233.28722845926251</v>
      </c>
      <c r="Y41" s="897">
        <f t="shared" ref="Y41:AH41" si="12">Y42+Y45+Y46</f>
        <v>235.67562875434885</v>
      </c>
      <c r="Z41" s="897">
        <f t="shared" si="12"/>
        <v>234.14872028113257</v>
      </c>
      <c r="AA41" s="897">
        <f t="shared" si="12"/>
        <v>237.10346595877022</v>
      </c>
      <c r="AB41" s="897">
        <f t="shared" si="12"/>
        <v>233.37546328020028</v>
      </c>
      <c r="AC41" s="897">
        <f t="shared" si="12"/>
        <v>227.1430073470261</v>
      </c>
      <c r="AD41" s="897">
        <f t="shared" si="12"/>
        <v>226.53081970589542</v>
      </c>
      <c r="AE41" s="897">
        <f t="shared" si="12"/>
        <v>224.90442466634585</v>
      </c>
      <c r="AF41" s="897">
        <f t="shared" si="12"/>
        <v>222.92957050009954</v>
      </c>
      <c r="AG41" s="897">
        <f t="shared" si="12"/>
        <v>220.31811781222316</v>
      </c>
      <c r="AH41" s="897">
        <f t="shared" si="12"/>
        <v>217.05814475701874</v>
      </c>
      <c r="AI41" s="897">
        <f>AI42+AI45+AI46</f>
        <v>197.17429487553343</v>
      </c>
      <c r="AJ41" s="897">
        <f>AJ42+AJ45+AJ46</f>
        <v>196.22385113036577</v>
      </c>
      <c r="AK41" s="898">
        <f>AK42+AK45+AK46</f>
        <v>202.57762524334186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223.0319069613206</v>
      </c>
      <c r="Y42" s="900">
        <f t="shared" ref="Y42:AK42" si="13">SUM(Y43:Y44)</f>
        <v>224.95768891767804</v>
      </c>
      <c r="Z42" s="900">
        <f t="shared" si="13"/>
        <v>221.79250817668117</v>
      </c>
      <c r="AA42" s="900">
        <f t="shared" si="13"/>
        <v>223.55151225381633</v>
      </c>
      <c r="AB42" s="900">
        <f t="shared" si="13"/>
        <v>219.63321168719779</v>
      </c>
      <c r="AC42" s="900">
        <f t="shared" si="13"/>
        <v>213.96192056552371</v>
      </c>
      <c r="AD42" s="900">
        <f t="shared" si="13"/>
        <v>213.66698171734612</v>
      </c>
      <c r="AE42" s="900">
        <f t="shared" si="13"/>
        <v>212.42063753579461</v>
      </c>
      <c r="AF42" s="900">
        <f t="shared" si="13"/>
        <v>210.88841161092935</v>
      </c>
      <c r="AG42" s="900">
        <f t="shared" si="13"/>
        <v>209.17367573648266</v>
      </c>
      <c r="AH42" s="900">
        <f t="shared" si="13"/>
        <v>206.25607937694375</v>
      </c>
      <c r="AI42" s="900">
        <f t="shared" si="13"/>
        <v>186.93759303973644</v>
      </c>
      <c r="AJ42" s="900">
        <f t="shared" si="13"/>
        <v>186.16772284909058</v>
      </c>
      <c r="AK42" s="901">
        <f t="shared" si="13"/>
        <v>192.48380204707718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17.33553295685682</v>
      </c>
      <c r="P43" s="612">
        <f t="shared" si="9"/>
        <v>1.0186359033866792E-2</v>
      </c>
      <c r="Q43" s="328"/>
      <c r="R43" s="13"/>
      <c r="S43" s="356" t="s">
        <v>190</v>
      </c>
      <c r="T43" s="359"/>
      <c r="U43" s="346"/>
      <c r="V43" s="360"/>
      <c r="W43" s="347" t="s">
        <v>190</v>
      </c>
      <c r="X43" s="899">
        <f>VLOOKUP(年度マスタ!$K$4&amp;"_"&amp;X$33,データシート1!$A:$BT,MATCH("aa_"&amp;$S43,データシート1!$A$1:$BT$1,0),0)</f>
        <v>157.89543728577229</v>
      </c>
      <c r="Y43" s="900">
        <f>VLOOKUP(年度マスタ!$K$4&amp;"_"&amp;Y$33,データシート1!$A:$BT,MATCH("aa_"&amp;$S43,データシート1!$A$1:$BT$1,0),0)</f>
        <v>158.08661178549329</v>
      </c>
      <c r="Z43" s="900">
        <f>VLOOKUP(年度マスタ!$K$4&amp;"_"&amp;Z$33,データシート1!$A:$BT,MATCH("aa_"&amp;$S43,データシート1!$A$1:$BT$1,0),0)</f>
        <v>156.2996700116943</v>
      </c>
      <c r="AA43" s="900">
        <f>VLOOKUP(年度マスタ!$K$4&amp;"_"&amp;AA$33,データシート1!$A:$BT,MATCH("aa_"&amp;$S43,データシート1!$A$1:$BT$1,0),0)</f>
        <v>156.65091700682405</v>
      </c>
      <c r="AB43" s="900">
        <f>VLOOKUP(年度マスタ!$K$4&amp;"_"&amp;AB$33,データシート1!$A:$BT,MATCH("aa_"&amp;$S43,データシート1!$A$1:$BT$1,0),0)</f>
        <v>151.88109084176591</v>
      </c>
      <c r="AC43" s="900">
        <f>VLOOKUP(年度マスタ!$K$4&amp;"_"&amp;AC$33,データシート1!$A:$BT,MATCH("aa_"&amp;$S43,データシート1!$A$1:$BT$1,0),0)</f>
        <v>145.37558695402831</v>
      </c>
      <c r="AD43" s="900">
        <f>VLOOKUP(年度マスタ!$K$4&amp;"_"&amp;AD$33,データシート1!$A:$BT,MATCH("aa_"&amp;$S43,データシート1!$A$1:$BT$1,0),0)</f>
        <v>144.85560082350671</v>
      </c>
      <c r="AE43" s="900">
        <f>VLOOKUP(年度マスタ!$K$4&amp;"_"&amp;AE$33,データシート1!$A:$BT,MATCH("aa_"&amp;$S43,データシート1!$A$1:$BT$1,0),0)</f>
        <v>144.11672458676904</v>
      </c>
      <c r="AF43" s="900">
        <f>VLOOKUP(年度マスタ!$K$4&amp;"_"&amp;AF$33,データシート1!$A:$BT,MATCH("aa_"&amp;$S43,データシート1!$A$1:$BT$1,0),0)</f>
        <v>142.44748220744972</v>
      </c>
      <c r="AG43" s="900">
        <f>VLOOKUP(年度マスタ!$K$4&amp;"_"&amp;AG$33,データシート1!$A:$BT,MATCH("aa_"&amp;$S43,データシート1!$A$1:$BT$1,0),0)</f>
        <v>139.99439769419644</v>
      </c>
      <c r="AH43" s="900">
        <f>VLOOKUP(年度マスタ!$K$4&amp;"_"&amp;AH$33,データシート1!$A:$BT,MATCH("aa_"&amp;$S43,データシート1!$A$1:$BT$1,0),0)</f>
        <v>136.35281532711053</v>
      </c>
      <c r="AI43" s="900">
        <f>VLOOKUP(年度マスタ!$K$4&amp;"_"&amp;AI$33,データシート1!$A:$BT,MATCH("aa_"&amp;$S43,データシート1!$A$1:$BT$1,0),0)</f>
        <v>119.44895038708644</v>
      </c>
      <c r="AJ43" s="900">
        <f>VLOOKUP(年度マスタ!$K$4&amp;"_"&amp;AJ$33,データシート1!$A:$BT,MATCH("aa_"&amp;$S43,データシート1!$A$1:$BT$1,0),0)</f>
        <v>115.84592859785326</v>
      </c>
      <c r="AK43" s="901">
        <f>VLOOKUP(年度マスタ!$K$4&amp;"_"&amp;AK$33,データシート1!$A:$BT,MATCH("aa_"&amp;$S43,データシート1!$A$1:$BT$1,0),0)</f>
        <v>122.05083213321723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65.136469675548327</v>
      </c>
      <c r="Y44" s="900">
        <f>VLOOKUP(年度マスタ!$K$4&amp;"_"&amp;Y$33,データシート1!$A:$BT,MATCH("aa_"&amp;$S44,データシート1!$A$1:$BT$1,0),0)</f>
        <v>66.871077132184752</v>
      </c>
      <c r="Z44" s="900">
        <f>VLOOKUP(年度マスタ!$K$4&amp;"_"&amp;Z$33,データシート1!$A:$BT,MATCH("aa_"&amp;$S44,データシート1!$A$1:$BT$1,0),0)</f>
        <v>65.49283816498685</v>
      </c>
      <c r="AA44" s="900">
        <f>VLOOKUP(年度マスタ!$K$4&amp;"_"&amp;AA$33,データシート1!$A:$BT,MATCH("aa_"&amp;$S44,データシート1!$A$1:$BT$1,0),0)</f>
        <v>66.900595246992296</v>
      </c>
      <c r="AB44" s="900">
        <f>VLOOKUP(年度マスタ!$K$4&amp;"_"&amp;AB$33,データシート1!$A:$BT,MATCH("aa_"&amp;$S44,データシート1!$A$1:$BT$1,0),0)</f>
        <v>67.752120845431861</v>
      </c>
      <c r="AC44" s="900">
        <f>VLOOKUP(年度マスタ!$K$4&amp;"_"&amp;AC$33,データシート1!$A:$BT,MATCH("aa_"&amp;$S44,データシート1!$A$1:$BT$1,0),0)</f>
        <v>68.586333611495419</v>
      </c>
      <c r="AD44" s="900">
        <f>VLOOKUP(年度マスタ!$K$4&amp;"_"&amp;AD$33,データシート1!$A:$BT,MATCH("aa_"&amp;$S44,データシート1!$A$1:$BT$1,0),0)</f>
        <v>68.811380893839399</v>
      </c>
      <c r="AE44" s="900">
        <f>VLOOKUP(年度マスタ!$K$4&amp;"_"&amp;AE$33,データシート1!$A:$BT,MATCH("aa_"&amp;$S44,データシート1!$A$1:$BT$1,0),0)</f>
        <v>68.303912949025573</v>
      </c>
      <c r="AF44" s="900">
        <f>VLOOKUP(年度マスタ!$K$4&amp;"_"&amp;AF$33,データシート1!$A:$BT,MATCH("aa_"&amp;$S44,データシート1!$A$1:$BT$1,0),0)</f>
        <v>68.440929403479629</v>
      </c>
      <c r="AG44" s="900">
        <f>VLOOKUP(年度マスタ!$K$4&amp;"_"&amp;AG$33,データシート1!$A:$BT,MATCH("aa_"&amp;$S44,データシート1!$A$1:$BT$1,0),0)</f>
        <v>69.179278042286214</v>
      </c>
      <c r="AH44" s="900">
        <f>VLOOKUP(年度マスタ!$K$4&amp;"_"&amp;AH$33,データシート1!$A:$BT,MATCH("aa_"&amp;$S44,データシート1!$A$1:$BT$1,0),0)</f>
        <v>69.903264049833211</v>
      </c>
      <c r="AI44" s="900">
        <f>VLOOKUP(年度マスタ!$K$4&amp;"_"&amp;AI$33,データシート1!$A:$BT,MATCH("aa_"&amp;$S44,データシート1!$A$1:$BT$1,0),0)</f>
        <v>67.488642652649986</v>
      </c>
      <c r="AJ44" s="900">
        <f>VLOOKUP(年度マスタ!$K$4&amp;"_"&amp;AJ$33,データシート1!$A:$BT,MATCH("aa_"&amp;$S44,データシート1!$A$1:$BT$1,0),0)</f>
        <v>70.321794251237336</v>
      </c>
      <c r="AK44" s="901">
        <f>VLOOKUP(年度マスタ!$K$4&amp;"_"&amp;AK$33,データシート1!$A:$BT,MATCH("aa_"&amp;$S44,データシート1!$A$1:$BT$1,0),0)</f>
        <v>70.432969913859964</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10.2553214979419</v>
      </c>
      <c r="Y45" s="900">
        <f>VLOOKUP(年度マスタ!$K$4&amp;"_"&amp;Y$33,データシート1!$A:$BT,MATCH("aa_"&amp;$S45,データシート1!$A$1:$BT$1,0),0)</f>
        <v>10.7179398366708</v>
      </c>
      <c r="Z45" s="900">
        <f>VLOOKUP(年度マスタ!$K$4&amp;"_"&amp;Z$33,データシート1!$A:$BT,MATCH("aa_"&amp;$S45,データシート1!$A$1:$BT$1,0),0)</f>
        <v>12.3562121044514</v>
      </c>
      <c r="AA45" s="900">
        <f>VLOOKUP(年度マスタ!$K$4&amp;"_"&amp;AA$33,データシート1!$A:$BT,MATCH("aa_"&amp;$S45,データシート1!$A$1:$BT$1,0),0)</f>
        <v>13.551953704953901</v>
      </c>
      <c r="AB45" s="900">
        <f>VLOOKUP(年度マスタ!$K$4&amp;"_"&amp;AB$33,データシート1!$A:$BT,MATCH("aa_"&amp;$S45,データシート1!$A$1:$BT$1,0),0)</f>
        <v>13.7422515930025</v>
      </c>
      <c r="AC45" s="900">
        <f>VLOOKUP(年度マスタ!$K$4&amp;"_"&amp;AC$33,データシート1!$A:$BT,MATCH("aa_"&amp;$S45,データシート1!$A$1:$BT$1,0),0)</f>
        <v>13.181086781502399</v>
      </c>
      <c r="AD45" s="900">
        <f>VLOOKUP(年度マスタ!$K$4&amp;"_"&amp;AD$33,データシート1!$A:$BT,MATCH("aa_"&amp;$S45,データシート1!$A$1:$BT$1,0),0)</f>
        <v>12.863837988549299</v>
      </c>
      <c r="AE45" s="900">
        <f>VLOOKUP(年度マスタ!$K$4&amp;"_"&amp;AE$33,データシート1!$A:$BT,MATCH("aa_"&amp;$S45,データシート1!$A$1:$BT$1,0),0)</f>
        <v>12.48378713055124</v>
      </c>
      <c r="AF45" s="900">
        <f>VLOOKUP(年度マスタ!$K$4&amp;"_"&amp;AF$33,データシート1!$A:$BT,MATCH("aa_"&amp;$S45,データシート1!$A$1:$BT$1,0),0)</f>
        <v>12.0411588891702</v>
      </c>
      <c r="AG45" s="900">
        <f>VLOOKUP(年度マスタ!$K$4&amp;"_"&amp;AG$33,データシート1!$A:$BT,MATCH("aa_"&amp;$S45,データシート1!$A$1:$BT$1,0),0)</f>
        <v>11.1444420757405</v>
      </c>
      <c r="AH45" s="900">
        <f>VLOOKUP(年度マスタ!$K$4&amp;"_"&amp;AH$33,データシート1!$A:$BT,MATCH("aa_"&amp;$S45,データシート1!$A$1:$BT$1,0),0)</f>
        <v>10.802065380075</v>
      </c>
      <c r="AI45" s="900">
        <f>VLOOKUP(年度マスタ!$K$4&amp;"_"&amp;AI$33,データシート1!$A:$BT,MATCH("aa_"&amp;$S45,データシート1!$A$1:$BT$1,0),0)</f>
        <v>10.236701835797</v>
      </c>
      <c r="AJ45" s="900">
        <f>VLOOKUP(年度マスタ!$K$4&amp;"_"&amp;AJ$33,データシート1!$A:$BT,MATCH("aa_"&amp;$S45,データシート1!$A$1:$BT$1,0),0)</f>
        <v>10.0561282812752</v>
      </c>
      <c r="AK45" s="901">
        <f>VLOOKUP(年度マスタ!$K$4&amp;"_"&amp;AK$33,データシート1!$A:$BT,MATCH("aa_"&amp;$S45,データシート1!$A$1:$BT$1,0),0)</f>
        <v>10.093823196264667</v>
      </c>
      <c r="AL45" s="330"/>
      <c r="AW45" s="17" t="str">
        <f>AW48</f>
        <v>佐倉市</v>
      </c>
      <c r="AX45" s="1010">
        <f t="shared" ref="AX45:BB45" si="15">AX48/$BC48</f>
        <v>0.56809084179547986</v>
      </c>
      <c r="AY45" s="1010">
        <f t="shared" si="15"/>
        <v>0.133165119628808</v>
      </c>
      <c r="AZ45" s="1010">
        <f t="shared" si="15"/>
        <v>0.14469463144373887</v>
      </c>
      <c r="BA45" s="1010">
        <f t="shared" si="15"/>
        <v>0.14041311938437087</v>
      </c>
      <c r="BB45" s="1010">
        <f t="shared" si="15"/>
        <v>1.3636287747602456E-2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20.387949060602828</v>
      </c>
      <c r="Y47" s="903">
        <f>VLOOKUP(年度マスタ!$K$4&amp;"_"&amp;Y$33,データシート1!$A:$BT,MATCH("aa_"&amp;$S47,データシート1!$A$1:$BT$1,0),0)</f>
        <v>18.173041833771091</v>
      </c>
      <c r="Z47" s="903">
        <f>VLOOKUP(年度マスタ!$K$4&amp;"_"&amp;Z$33,データシート1!$A:$BT,MATCH("aa_"&amp;$S47,データシート1!$A$1:$BT$1,0),0)</f>
        <v>18.847472764430719</v>
      </c>
      <c r="AA47" s="903">
        <f>VLOOKUP(年度マスタ!$K$4&amp;"_"&amp;AA$33,データシート1!$A:$BT,MATCH("aa_"&amp;$S47,データシート1!$A$1:$BT$1,0),0)</f>
        <v>19.021284396435991</v>
      </c>
      <c r="AB47" s="903">
        <f>VLOOKUP(年度マスタ!$K$4&amp;"_"&amp;AB$33,データシート1!$A:$BT,MATCH("aa_"&amp;$S47,データシート1!$A$1:$BT$1,0),0)</f>
        <v>17.33553295685682</v>
      </c>
      <c r="AC47" s="903">
        <f>VLOOKUP(年度マスタ!$K$4&amp;"_"&amp;AC$33,データシート1!$A:$BT,MATCH("aa_"&amp;$S47,データシート1!$A$1:$BT$1,0),0)</f>
        <v>17.740107547313912</v>
      </c>
      <c r="AD47" s="903">
        <f>VLOOKUP(年度マスタ!$K$4&amp;"_"&amp;AD$33,データシート1!$A:$BT,MATCH("aa_"&amp;$S47,データシート1!$A$1:$BT$1,0),0)</f>
        <v>20.626507359391439</v>
      </c>
      <c r="AE47" s="903">
        <f>VLOOKUP(年度マスタ!$K$4&amp;"_"&amp;AE$33,データシート1!$A:$BT,MATCH("aa_"&amp;$S47,データシート1!$A$1:$BT$1,0),0)</f>
        <v>23.429672682875001</v>
      </c>
      <c r="AF47" s="903">
        <f>VLOOKUP(年度マスタ!$K$4&amp;"_"&amp;AF$33,データシート1!$A:$BT,MATCH("aa_"&amp;$S47,データシート1!$A$1:$BT$1,0),0)</f>
        <v>18.738623615466953</v>
      </c>
      <c r="AG47" s="903">
        <f>VLOOKUP(年度マスタ!$K$4&amp;"_"&amp;AG$33,データシート1!$A:$BT,MATCH("aa_"&amp;$S47,データシート1!$A$1:$BT$1,0),0)</f>
        <v>22.503998868211703</v>
      </c>
      <c r="AH47" s="903">
        <f>VLOOKUP(年度マスタ!$K$4&amp;"_"&amp;AH$33,データシート1!$A:$BT,MATCH("aa_"&amp;$S47,データシート1!$A$1:$BT$1,0),0)</f>
        <v>23.129193262033652</v>
      </c>
      <c r="AI47" s="903">
        <f>VLOOKUP(年度マスタ!$K$4&amp;"_"&amp;AI$33,データシート1!$A:$BT,MATCH("aa_"&amp;$S47,データシート1!$A$1:$BT$1,0),0)</f>
        <v>13.249114709937359</v>
      </c>
      <c r="AJ47" s="903">
        <f>VLOOKUP(年度マスタ!$K$4&amp;"_"&amp;AJ$33,データシート1!$A:$BT,MATCH("aa_"&amp;$S47,データシート1!$A$1:$BT$1,0),0)</f>
        <v>16.931726531098722</v>
      </c>
      <c r="AK47" s="904">
        <f>VLOOKUP(年度マスタ!$K$4&amp;"_"&amp;AK$33,データシート1!$A:$BT,MATCH("aa_"&amp;$S47,データシート1!$A$1:$BT$1,0),0)</f>
        <v>19.673423688297198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佐倉市</v>
      </c>
      <c r="AX48" s="1011">
        <f>SUM(AY39:BA39)</f>
        <v>819.59929498033034</v>
      </c>
      <c r="AY48" s="1011">
        <f>BB39</f>
        <v>192.12074924283846</v>
      </c>
      <c r="AZ48" s="1011">
        <f>BC39</f>
        <v>208.75467300953542</v>
      </c>
      <c r="BA48" s="1011">
        <f>SUM(BD39:BG39)</f>
        <v>202.57762524334186</v>
      </c>
      <c r="BB48" s="1011">
        <f>BH39</f>
        <v>19.673423688297198</v>
      </c>
      <c r="BC48" s="1011">
        <f>SUM(AX48:BB48)</f>
        <v>1442.7257661643432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1442.7257661643432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819.59929498033034</v>
      </c>
      <c r="P52" s="453">
        <f t="shared" ref="P52:P64" si="18">O52/$O$51</f>
        <v>0.56809084179547986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799.06716729188258</v>
      </c>
      <c r="P53" s="454">
        <f t="shared" si="18"/>
        <v>0.55385935846719991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6.0272771809395866</v>
      </c>
      <c r="P54" s="454">
        <f t="shared" si="18"/>
        <v>4.1777012113423427E-3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14.504850507508245</v>
      </c>
      <c r="P55" s="454">
        <f t="shared" si="18"/>
        <v>1.0053782116937651E-2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192.12074924283846</v>
      </c>
      <c r="P56" s="453">
        <f t="shared" si="18"/>
        <v>0.133165119628808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208.75467300953542</v>
      </c>
      <c r="P57" s="453">
        <f t="shared" si="18"/>
        <v>0.14469463144373887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202.57762524334186</v>
      </c>
      <c r="P58" s="453">
        <f t="shared" si="18"/>
        <v>0.14041311938437087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192.48380204707718</v>
      </c>
      <c r="P59" s="454">
        <f t="shared" si="18"/>
        <v>0.13341676329717053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122.05083213321723</v>
      </c>
      <c r="P60" s="454">
        <f t="shared" si="18"/>
        <v>8.4597388495877335E-2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70.432969913859964</v>
      </c>
      <c r="P61" s="454">
        <f t="shared" si="18"/>
        <v>4.8819374801293204E-2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10.093823196264667</v>
      </c>
      <c r="P62" s="454">
        <f t="shared" si="18"/>
        <v>6.9963560872003333E-3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19.673423688297198</v>
      </c>
      <c r="P64" s="612">
        <f t="shared" si="18"/>
        <v>1.3636287747602456E-2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3103.6576</v>
      </c>
      <c r="AI7" s="78">
        <f>VLOOKUP(年度マスタ!$K$4&amp;"_"&amp;$AG7,データシート1!$A:$BT,MATCH("ab_"&amp;AI$2,データシート1!$A$1:$BT$1,0),0)</f>
        <v>3320</v>
      </c>
      <c r="AJ7" s="78">
        <f>VLOOKUP(年度マスタ!$K$4&amp;"_"&amp;$AG7,データシート1!$A:$BT,MATCH("ab_"&amp;AJ$2,データシート1!$A$1:$BT$1,0),0)</f>
        <v>144</v>
      </c>
      <c r="AK7" s="78">
        <f>VLOOKUP(年度マスタ!$K$4&amp;"_"&amp;$AG7,データシート1!$A:$BT,MATCH("ab_"&amp;AK$2,データシート1!$A$1:$BT$1,0),0)</f>
        <v>40413</v>
      </c>
      <c r="AL7" s="78">
        <f>VLOOKUP(年度マスタ!$K$4&amp;"_"&amp;$AG7,データシート1!$A:$BT,MATCH("ab_"&amp;AL$2,データシート1!$A$1:$BT$1,0),0)</f>
        <v>70144</v>
      </c>
      <c r="AM7" s="78">
        <f>VLOOKUP(年度マスタ!$K$4&amp;"_"&amp;$AG7,データシート1!$A:$BT,MATCH("ab_"&amp;AM$2,データシート1!$A$1:$BT$1,0),0)</f>
        <v>79820</v>
      </c>
      <c r="AN7" s="78">
        <f>VLOOKUP(年度マスタ!$K$4&amp;"_"&amp;$AG7,データシート1!$A:$BT,MATCH("ab_"&amp;AN$2,データシート1!$A$1:$BT$1,0),0)</f>
        <v>13110</v>
      </c>
      <c r="AO7" s="78">
        <f>VLOOKUP(年度マスタ!$K$4&amp;"_"&amp;$AG7,データシート1!$A:$BT,MATCH("ab_"&amp;AO$2,データシート1!$A$1:$BT$1,0),0)</f>
        <v>175914</v>
      </c>
      <c r="AP7" s="78">
        <f>VLOOKUP(年度マスタ!$K$4&amp;"_"&amp;$AG7,データシート1!$A:$BT,MATCH("ab_"&amp;AP$2,データシート1!$A$1:$BT$1,0),0)</f>
        <v>0</v>
      </c>
      <c r="AQ7" s="954">
        <f>VLOOKUP(年度マスタ!$K$4&amp;"_"&amp;$AG7,データシート1!$A:$BT,MATCH("ab_"&amp;AQ$2,データシート1!$A$1:$BT$1,0),0)</f>
        <v>20.387949060602828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2354.8892000000001</v>
      </c>
      <c r="AI8" s="78">
        <f>VLOOKUP(年度マスタ!$K$4&amp;"_"&amp;$AG8,データシート1!$A:$BT,MATCH("ab_"&amp;AI$2,データシート1!$A$1:$BT$1,0),0)</f>
        <v>3320</v>
      </c>
      <c r="AJ8" s="78">
        <f>VLOOKUP(年度マスタ!$K$4&amp;"_"&amp;$AG8,データシート1!$A:$BT,MATCH("ab_"&amp;AJ$2,データシート1!$A$1:$BT$1,0),0)</f>
        <v>144</v>
      </c>
      <c r="AK8" s="78">
        <f>VLOOKUP(年度マスタ!$K$4&amp;"_"&amp;$AG8,データシート1!$A:$BT,MATCH("ab_"&amp;AK$2,データシート1!$A$1:$BT$1,0),0)</f>
        <v>40413</v>
      </c>
      <c r="AL8" s="78">
        <f>VLOOKUP(年度マスタ!$K$4&amp;"_"&amp;$AG8,データシート1!$A:$BT,MATCH("ab_"&amp;AL$2,データシート1!$A$1:$BT$1,0),0)</f>
        <v>71010</v>
      </c>
      <c r="AM8" s="78">
        <f>VLOOKUP(年度マスタ!$K$4&amp;"_"&amp;$AG8,データシート1!$A:$BT,MATCH("ab_"&amp;AM$2,データシート1!$A$1:$BT$1,0),0)</f>
        <v>80288</v>
      </c>
      <c r="AN8" s="78">
        <f>VLOOKUP(年度マスタ!$K$4&amp;"_"&amp;$AG8,データシート1!$A:$BT,MATCH("ab_"&amp;AN$2,データシート1!$A$1:$BT$1,0),0)</f>
        <v>13123</v>
      </c>
      <c r="AO8" s="78">
        <f>VLOOKUP(年度マスタ!$K$4&amp;"_"&amp;$AG8,データシート1!$A:$BT,MATCH("ab_"&amp;AO$2,データシート1!$A$1:$BT$1,0),0)</f>
        <v>176169</v>
      </c>
      <c r="AP8" s="78">
        <f>VLOOKUP(年度マスタ!$K$4&amp;"_"&amp;$AG8,データシート1!$A:$BT,MATCH("ab_"&amp;AP$2,データシート1!$A$1:$BT$1,0),0)</f>
        <v>0</v>
      </c>
      <c r="AQ8" s="954">
        <f>VLOOKUP(年度マスタ!$K$4&amp;"_"&amp;$AG8,データシート1!$A:$BT,MATCH("ab_"&amp;AQ$2,データシート1!$A$1:$BT$1,0),0)</f>
        <v>18.173041833771091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2542.0920000000001</v>
      </c>
      <c r="AI9" s="78">
        <f>VLOOKUP(年度マスタ!$K$4&amp;"_"&amp;$AG9,データシート1!$A:$BT,MATCH("ab_"&amp;AI$2,データシート1!$A$1:$BT$1,0),0)</f>
        <v>3320</v>
      </c>
      <c r="AJ9" s="78">
        <f>VLOOKUP(年度マスタ!$K$4&amp;"_"&amp;$AG9,データシート1!$A:$BT,MATCH("ab_"&amp;AJ$2,データシート1!$A$1:$BT$1,0),0)</f>
        <v>144</v>
      </c>
      <c r="AK9" s="78">
        <f>VLOOKUP(年度マスタ!$K$4&amp;"_"&amp;$AG9,データシート1!$A:$BT,MATCH("ab_"&amp;AK$2,データシート1!$A$1:$BT$1,0),0)</f>
        <v>40413</v>
      </c>
      <c r="AL9" s="78">
        <f>VLOOKUP(年度マスタ!$K$4&amp;"_"&amp;$AG9,データシート1!$A:$BT,MATCH("ab_"&amp;AL$2,データシート1!$A$1:$BT$1,0),0)</f>
        <v>71665</v>
      </c>
      <c r="AM9" s="78">
        <f>VLOOKUP(年度マスタ!$K$4&amp;"_"&amp;$AG9,データシート1!$A:$BT,MATCH("ab_"&amp;AM$2,データシート1!$A$1:$BT$1,0),0)</f>
        <v>81105</v>
      </c>
      <c r="AN9" s="78">
        <f>VLOOKUP(年度マスタ!$K$4&amp;"_"&amp;$AG9,データシート1!$A:$BT,MATCH("ab_"&amp;AN$2,データシート1!$A$1:$BT$1,0),0)</f>
        <v>13235</v>
      </c>
      <c r="AO9" s="78">
        <f>VLOOKUP(年度マスタ!$K$4&amp;"_"&amp;$AG9,データシート1!$A:$BT,MATCH("ab_"&amp;AO$2,データシート1!$A$1:$BT$1,0),0)</f>
        <v>176072</v>
      </c>
      <c r="AP9" s="78">
        <f>VLOOKUP(年度マスタ!$K$4&amp;"_"&amp;$AG9,データシート1!$A:$BT,MATCH("ab_"&amp;AP$2,データシート1!$A$1:$BT$1,0),0)</f>
        <v>0</v>
      </c>
      <c r="AQ9" s="954">
        <f>VLOOKUP(年度マスタ!$K$4&amp;"_"&amp;$AG9,データシート1!$A:$BT,MATCH("ab_"&amp;AQ$2,データシート1!$A$1:$BT$1,0),0)</f>
        <v>18.847472764430719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2338.8962000000001</v>
      </c>
      <c r="AI10" s="78">
        <f>VLOOKUP(年度マスタ!$K$4&amp;"_"&amp;$AG10,データシート1!$A:$BT,MATCH("ab_"&amp;AI$2,データシート1!$A$1:$BT$1,0),0)</f>
        <v>3320</v>
      </c>
      <c r="AJ10" s="78">
        <f>VLOOKUP(年度マスタ!$K$4&amp;"_"&amp;$AG10,データシート1!$A:$BT,MATCH("ab_"&amp;AJ$2,データシート1!$A$1:$BT$1,0),0)</f>
        <v>144</v>
      </c>
      <c r="AK10" s="78">
        <f>VLOOKUP(年度マスタ!$K$4&amp;"_"&amp;$AG10,データシート1!$A:$BT,MATCH("ab_"&amp;AK$2,データシート1!$A$1:$BT$1,0),0)</f>
        <v>40413</v>
      </c>
      <c r="AL10" s="78">
        <f>VLOOKUP(年度マスタ!$K$4&amp;"_"&amp;$AG10,データシート1!$A:$BT,MATCH("ab_"&amp;AL$2,データシート1!$A$1:$BT$1,0),0)</f>
        <v>73855</v>
      </c>
      <c r="AM10" s="78">
        <f>VLOOKUP(年度マスタ!$K$4&amp;"_"&amp;$AG10,データシート1!$A:$BT,MATCH("ab_"&amp;AM$2,データシート1!$A$1:$BT$1,0),0)</f>
        <v>81932</v>
      </c>
      <c r="AN10" s="78">
        <f>VLOOKUP(年度マスタ!$K$4&amp;"_"&amp;$AG10,データシート1!$A:$BT,MATCH("ab_"&amp;AN$2,データシート1!$A$1:$BT$1,0),0)</f>
        <v>13443</v>
      </c>
      <c r="AO10" s="78">
        <f>VLOOKUP(年度マスタ!$K$4&amp;"_"&amp;$AG10,データシート1!$A:$BT,MATCH("ab_"&amp;AO$2,データシート1!$A$1:$BT$1,0),0)</f>
        <v>177740</v>
      </c>
      <c r="AP10" s="78">
        <f>VLOOKUP(年度マスタ!$K$4&amp;"_"&amp;$AG10,データシート1!$A:$BT,MATCH("ab_"&amp;AP$2,データシート1!$A$1:$BT$1,0),0)</f>
        <v>0</v>
      </c>
      <c r="AQ10" s="954">
        <f>VLOOKUP(年度マスタ!$K$4&amp;"_"&amp;$AG10,データシート1!$A:$BT,MATCH("ab_"&amp;AQ$2,データシート1!$A$1:$BT$1,0),0)</f>
        <v>19.021284396435991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2534.5700999999999</v>
      </c>
      <c r="AI11" s="78">
        <f>VLOOKUP(年度マスタ!$K$4&amp;"_"&amp;$AG11,データシート1!$A:$BT,MATCH("ab_"&amp;AI$2,データシート1!$A$1:$BT$1,0),0)</f>
        <v>3320</v>
      </c>
      <c r="AJ11" s="78">
        <f>VLOOKUP(年度マスタ!$K$4&amp;"_"&amp;$AG11,データシート1!$A:$BT,MATCH("ab_"&amp;AJ$2,データシート1!$A$1:$BT$1,0),0)</f>
        <v>144</v>
      </c>
      <c r="AK11" s="78">
        <f>VLOOKUP(年度マスタ!$K$4&amp;"_"&amp;$AG11,データシート1!$A:$BT,MATCH("ab_"&amp;AK$2,データシート1!$A$1:$BT$1,0),0)</f>
        <v>40413</v>
      </c>
      <c r="AL11" s="78">
        <f>VLOOKUP(年度マスタ!$K$4&amp;"_"&amp;$AG11,データシート1!$A:$BT,MATCH("ab_"&amp;AL$2,データシート1!$A$1:$BT$1,0),0)</f>
        <v>73651</v>
      </c>
      <c r="AM11" s="78">
        <f>VLOOKUP(年度マスタ!$K$4&amp;"_"&amp;$AG11,データシート1!$A:$BT,MATCH("ab_"&amp;AM$2,データシート1!$A$1:$BT$1,0),0)</f>
        <v>82984</v>
      </c>
      <c r="AN11" s="78">
        <f>VLOOKUP(年度マスタ!$K$4&amp;"_"&amp;$AG11,データシート1!$A:$BT,MATCH("ab_"&amp;AN$2,データシート1!$A$1:$BT$1,0),0)</f>
        <v>13563</v>
      </c>
      <c r="AO11" s="78">
        <f>VLOOKUP(年度マスタ!$K$4&amp;"_"&amp;$AG11,データシート1!$A:$BT,MATCH("ab_"&amp;AO$2,データシート1!$A$1:$BT$1,0),0)</f>
        <v>177652</v>
      </c>
      <c r="AP11" s="78">
        <f>VLOOKUP(年度マスタ!$K$4&amp;"_"&amp;$AG11,データシート1!$A:$BT,MATCH("ab_"&amp;AP$2,データシート1!$A$1:$BT$1,0),0)</f>
        <v>0</v>
      </c>
      <c r="AQ11" s="954">
        <f>VLOOKUP(年度マスタ!$K$4&amp;"_"&amp;$AG11,データシート1!$A:$BT,MATCH("ab_"&amp;AQ$2,データシート1!$A$1:$BT$1,0),0)</f>
        <v>17.33553295685682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2678.4315000000001</v>
      </c>
      <c r="AI12" s="78">
        <f>VLOOKUP(年度マスタ!$K$4&amp;"_"&amp;$AG12,データシート1!$A:$BT,MATCH("ab_"&amp;AI$2,データシート1!$A$1:$BT$1,0),0)</f>
        <v>2622</v>
      </c>
      <c r="AJ12" s="78">
        <f>VLOOKUP(年度マスタ!$K$4&amp;"_"&amp;$AG12,データシート1!$A:$BT,MATCH("ab_"&amp;AJ$2,データシート1!$A$1:$BT$1,0),0)</f>
        <v>186</v>
      </c>
      <c r="AK12" s="78">
        <f>VLOOKUP(年度マスタ!$K$4&amp;"_"&amp;$AG12,データシート1!$A:$BT,MATCH("ab_"&amp;AK$2,データシート1!$A$1:$BT$1,0),0)</f>
        <v>42267</v>
      </c>
      <c r="AL12" s="78">
        <f>VLOOKUP(年度マスタ!$K$4&amp;"_"&amp;$AG12,データシート1!$A:$BT,MATCH("ab_"&amp;AL$2,データシート1!$A$1:$BT$1,0),0)</f>
        <v>74518</v>
      </c>
      <c r="AM12" s="78">
        <f>VLOOKUP(年度マスタ!$K$4&amp;"_"&amp;$AG12,データシート1!$A:$BT,MATCH("ab_"&amp;AM$2,データシート1!$A$1:$BT$1,0),0)</f>
        <v>83657</v>
      </c>
      <c r="AN12" s="78">
        <f>VLOOKUP(年度マスタ!$K$4&amp;"_"&amp;$AG12,データシート1!$A:$BT,MATCH("ab_"&amp;AN$2,データシート1!$A$1:$BT$1,0),0)</f>
        <v>13659</v>
      </c>
      <c r="AO12" s="78">
        <f>VLOOKUP(年度マスタ!$K$4&amp;"_"&amp;$AG12,データシート1!$A:$BT,MATCH("ab_"&amp;AO$2,データシート1!$A$1:$BT$1,0),0)</f>
        <v>177601</v>
      </c>
      <c r="AP12" s="78">
        <f>VLOOKUP(年度マスタ!$K$4&amp;"_"&amp;$AG12,データシート1!$A:$BT,MATCH("ab_"&amp;AP$2,データシート1!$A$1:$BT$1,0),0)</f>
        <v>0</v>
      </c>
      <c r="AQ12" s="954">
        <f>VLOOKUP(年度マスタ!$K$4&amp;"_"&amp;$AG12,データシート1!$A:$BT,MATCH("ab_"&amp;AQ$2,データシート1!$A$1:$BT$1,0),0)</f>
        <v>17.740107547313912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2807.0092</v>
      </c>
      <c r="AI13" s="78">
        <f>VLOOKUP(年度マスタ!$K$4&amp;"_"&amp;$AG13,データシート1!$A:$BT,MATCH("ab_"&amp;AI$2,データシート1!$A$1:$BT$1,0),0)</f>
        <v>2622</v>
      </c>
      <c r="AJ13" s="78">
        <f>VLOOKUP(年度マスタ!$K$4&amp;"_"&amp;$AG13,データシート1!$A:$BT,MATCH("ab_"&amp;AJ$2,データシート1!$A$1:$BT$1,0),0)</f>
        <v>186</v>
      </c>
      <c r="AK13" s="78">
        <f>VLOOKUP(年度マスタ!$K$4&amp;"_"&amp;$AG13,データシート1!$A:$BT,MATCH("ab_"&amp;AK$2,データシート1!$A$1:$BT$1,0),0)</f>
        <v>42267</v>
      </c>
      <c r="AL13" s="78">
        <f>VLOOKUP(年度マスタ!$K$4&amp;"_"&amp;$AG13,データシート1!$A:$BT,MATCH("ab_"&amp;AL$2,データシート1!$A$1:$BT$1,0),0)</f>
        <v>75271</v>
      </c>
      <c r="AM13" s="78">
        <f>VLOOKUP(年度マスタ!$K$4&amp;"_"&amp;$AG13,データシート1!$A:$BT,MATCH("ab_"&amp;AM$2,データシート1!$A$1:$BT$1,0),0)</f>
        <v>84160</v>
      </c>
      <c r="AN13" s="78">
        <f>VLOOKUP(年度マスタ!$K$4&amp;"_"&amp;$AG13,データシート1!$A:$BT,MATCH("ab_"&amp;AN$2,データシート1!$A$1:$BT$1,0),0)</f>
        <v>13693</v>
      </c>
      <c r="AO13" s="78">
        <f>VLOOKUP(年度マスタ!$K$4&amp;"_"&amp;$AG13,データシート1!$A:$BT,MATCH("ab_"&amp;AO$2,データシート1!$A$1:$BT$1,0),0)</f>
        <v>177056</v>
      </c>
      <c r="AP13" s="78">
        <f>VLOOKUP(年度マスタ!$K$4&amp;"_"&amp;$AG13,データシート1!$A:$BT,MATCH("ab_"&amp;AP$2,データシート1!$A$1:$BT$1,0),0)</f>
        <v>0</v>
      </c>
      <c r="AQ13" s="954">
        <f>VLOOKUP(年度マスタ!$K$4&amp;"_"&amp;$AG13,データシート1!$A:$BT,MATCH("ab_"&amp;AQ$2,データシート1!$A$1:$BT$1,0),0)</f>
        <v>20.626507359391439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3098.3658</v>
      </c>
      <c r="AI14" s="78">
        <f>VLOOKUP(年度マスタ!$K$4&amp;"_"&amp;$AG14,データシート1!$A:$BT,MATCH("ab_"&amp;AI$2,データシート1!$A$1:$BT$1,0),0)</f>
        <v>2622</v>
      </c>
      <c r="AJ14" s="78">
        <f>VLOOKUP(年度マスタ!$K$4&amp;"_"&amp;$AG14,データシート1!$A:$BT,MATCH("ab_"&amp;AJ$2,データシート1!$A$1:$BT$1,0),0)</f>
        <v>186</v>
      </c>
      <c r="AK14" s="78">
        <f>VLOOKUP(年度マスタ!$K$4&amp;"_"&amp;$AG14,データシート1!$A:$BT,MATCH("ab_"&amp;AK$2,データシート1!$A$1:$BT$1,0),0)</f>
        <v>42267</v>
      </c>
      <c r="AL14" s="78">
        <f>VLOOKUP(年度マスタ!$K$4&amp;"_"&amp;$AG14,データシート1!$A:$BT,MATCH("ab_"&amp;AL$2,データシート1!$A$1:$BT$1,0),0)</f>
        <v>75953</v>
      </c>
      <c r="AM14" s="78">
        <f>VLOOKUP(年度マスタ!$K$4&amp;"_"&amp;$AG14,データシート1!$A:$BT,MATCH("ab_"&amp;AM$2,データシート1!$A$1:$BT$1,0),0)</f>
        <v>84760</v>
      </c>
      <c r="AN14" s="78">
        <f>VLOOKUP(年度マスタ!$K$4&amp;"_"&amp;$AG14,データシート1!$A:$BT,MATCH("ab_"&amp;AN$2,データシート1!$A$1:$BT$1,0),0)</f>
        <v>14058</v>
      </c>
      <c r="AO14" s="78">
        <f>VLOOKUP(年度マスタ!$K$4&amp;"_"&amp;$AG14,データシート1!$A:$BT,MATCH("ab_"&amp;AO$2,データシート1!$A$1:$BT$1,0),0)</f>
        <v>176744</v>
      </c>
      <c r="AP14" s="78">
        <f>VLOOKUP(年度マスタ!$K$4&amp;"_"&amp;$AG14,データシート1!$A:$BT,MATCH("ab_"&amp;AP$2,データシート1!$A$1:$BT$1,0),0)</f>
        <v>0</v>
      </c>
      <c r="AQ14" s="954">
        <f>VLOOKUP(年度マスタ!$K$4&amp;"_"&amp;$AG14,データシート1!$A:$BT,MATCH("ab_"&amp;AQ$2,データシート1!$A$1:$BT$1,0),0)</f>
        <v>23.429672682875001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3154.5989</v>
      </c>
      <c r="AI15" s="78">
        <f>VLOOKUP(年度マスタ!$K$4&amp;"_"&amp;$AG15,データシート1!$A:$BT,MATCH("ab_"&amp;AI$2,データシート1!$A$1:$BT$1,0),0)</f>
        <v>2622</v>
      </c>
      <c r="AJ15" s="78">
        <f>VLOOKUP(年度マスタ!$K$4&amp;"_"&amp;$AG15,データシート1!$A:$BT,MATCH("ab_"&amp;AJ$2,データシート1!$A$1:$BT$1,0),0)</f>
        <v>186</v>
      </c>
      <c r="AK15" s="78">
        <f>VLOOKUP(年度マスタ!$K$4&amp;"_"&amp;$AG15,データシート1!$A:$BT,MATCH("ab_"&amp;AK$2,データシート1!$A$1:$BT$1,0),0)</f>
        <v>42267</v>
      </c>
      <c r="AL15" s="78">
        <f>VLOOKUP(年度マスタ!$K$4&amp;"_"&amp;$AG15,データシート1!$A:$BT,MATCH("ab_"&amp;AL$2,データシート1!$A$1:$BT$1,0),0)</f>
        <v>76596</v>
      </c>
      <c r="AM15" s="78">
        <f>VLOOKUP(年度マスタ!$K$4&amp;"_"&amp;$AG15,データシート1!$A:$BT,MATCH("ab_"&amp;AM$2,データシート1!$A$1:$BT$1,0),0)</f>
        <v>85168</v>
      </c>
      <c r="AN15" s="78">
        <f>VLOOKUP(年度マスタ!$K$4&amp;"_"&amp;$AG15,データシート1!$A:$BT,MATCH("ab_"&amp;AN$2,データシート1!$A$1:$BT$1,0),0)</f>
        <v>14176</v>
      </c>
      <c r="AO15" s="78">
        <f>VLOOKUP(年度マスタ!$K$4&amp;"_"&amp;$AG15,データシート1!$A:$BT,MATCH("ab_"&amp;AO$2,データシート1!$A$1:$BT$1,0),0)</f>
        <v>176291</v>
      </c>
      <c r="AP15" s="78">
        <f>VLOOKUP(年度マスタ!$K$4&amp;"_"&amp;$AG15,データシート1!$A:$BT,MATCH("ab_"&amp;AP$2,データシート1!$A$1:$BT$1,0),0)</f>
        <v>0</v>
      </c>
      <c r="AQ15" s="954">
        <f>VLOOKUP(年度マスタ!$K$4&amp;"_"&amp;$AG15,データシート1!$A:$BT,MATCH("ab_"&amp;AQ$2,データシート1!$A$1:$BT$1,0),0)</f>
        <v>18.738623615466949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3246.9819000000002</v>
      </c>
      <c r="AI16" s="78">
        <f>VLOOKUP(年度マスタ!$K$4&amp;"_"&amp;$AG16,データシート1!$A:$BT,MATCH("ab_"&amp;AI$2,データシート1!$A$1:$BT$1,0),0)</f>
        <v>2622</v>
      </c>
      <c r="AJ16" s="78">
        <f>VLOOKUP(年度マスタ!$K$4&amp;"_"&amp;$AG16,データシート1!$A:$BT,MATCH("ab_"&amp;AJ$2,データシート1!$A$1:$BT$1,0),0)</f>
        <v>186</v>
      </c>
      <c r="AK16" s="78">
        <f>VLOOKUP(年度マスタ!$K$4&amp;"_"&amp;$AG16,データシート1!$A:$BT,MATCH("ab_"&amp;AK$2,データシート1!$A$1:$BT$1,0),0)</f>
        <v>42267</v>
      </c>
      <c r="AL16" s="78">
        <f>VLOOKUP(年度マスタ!$K$4&amp;"_"&amp;$AG16,データシート1!$A:$BT,MATCH("ab_"&amp;AL$2,データシート1!$A$1:$BT$1,0),0)</f>
        <v>77399</v>
      </c>
      <c r="AM16" s="78">
        <f>VLOOKUP(年度マスタ!$K$4&amp;"_"&amp;$AG16,データシート1!$A:$BT,MATCH("ab_"&amp;AM$2,データシート1!$A$1:$BT$1,0),0)</f>
        <v>85304</v>
      </c>
      <c r="AN16" s="78">
        <f>VLOOKUP(年度マスタ!$K$4&amp;"_"&amp;$AG16,データシート1!$A:$BT,MATCH("ab_"&amp;AN$2,データシート1!$A$1:$BT$1,0),0)</f>
        <v>14473</v>
      </c>
      <c r="AO16" s="78">
        <f>VLOOKUP(年度マスタ!$K$4&amp;"_"&amp;$AG16,データシート1!$A:$BT,MATCH("ab_"&amp;AO$2,データシート1!$A$1:$BT$1,0),0)</f>
        <v>175833</v>
      </c>
      <c r="AP16" s="78">
        <f>VLOOKUP(年度マスタ!$K$4&amp;"_"&amp;$AG16,データシート1!$A:$BT,MATCH("ab_"&amp;AP$2,データシート1!$A$1:$BT$1,0),0)</f>
        <v>0</v>
      </c>
      <c r="AQ16" s="954">
        <f>VLOOKUP(年度マスタ!$K$4&amp;"_"&amp;$AG16,データシート1!$A:$BT,MATCH("ab_"&amp;AQ$2,データシート1!$A$1:$BT$1,0),0)</f>
        <v>22.503998868211699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3352.5349999999999</v>
      </c>
      <c r="AI17" s="151">
        <f>VLOOKUP(年度マスタ!$K$4&amp;"_"&amp;$AG17,データシート1!$A:$BT,MATCH("ab_"&amp;AI$2,データシート1!$A$1:$BT$1,0),0)</f>
        <v>2622</v>
      </c>
      <c r="AJ17" s="151">
        <f>VLOOKUP(年度マスタ!$K$4&amp;"_"&amp;$AG17,データシート1!$A:$BT,MATCH("ab_"&amp;AJ$2,データシート1!$A$1:$BT$1,0),0)</f>
        <v>186</v>
      </c>
      <c r="AK17" s="151">
        <f>VLOOKUP(年度マスタ!$K$4&amp;"_"&amp;$AG17,データシート1!$A:$BT,MATCH("ab_"&amp;AK$2,データシート1!$A$1:$BT$1,0),0)</f>
        <v>42267</v>
      </c>
      <c r="AL17" s="151">
        <f>VLOOKUP(年度マスタ!$K$4&amp;"_"&amp;$AG17,データシート1!$A:$BT,MATCH("ab_"&amp;AL$2,データシート1!$A$1:$BT$1,0),0)</f>
        <v>78068</v>
      </c>
      <c r="AM17" s="151">
        <f>VLOOKUP(年度マスタ!$K$4&amp;"_"&amp;$AG17,データシート1!$A:$BT,MATCH("ab_"&amp;AM$2,データシート1!$A$1:$BT$1,0),0)</f>
        <v>85366</v>
      </c>
      <c r="AN17" s="151">
        <f>VLOOKUP(年度マスタ!$K$4&amp;"_"&amp;$AG17,データシート1!$A:$BT,MATCH("ab_"&amp;AN$2,データシート1!$A$1:$BT$1,0),0)</f>
        <v>14515</v>
      </c>
      <c r="AO17" s="151">
        <f>VLOOKUP(年度マスタ!$K$4&amp;"_"&amp;$AG17,データシート1!$A:$BT,MATCH("ab_"&amp;AO$2,データシート1!$A$1:$BT$1,0),0)</f>
        <v>175045</v>
      </c>
      <c r="AP17" s="151">
        <f>VLOOKUP(年度マスタ!$K$4&amp;"_"&amp;$AG17,データシート1!$A:$BT,MATCH("ab_"&amp;AP$2,データシート1!$A$1:$BT$1,0),0)</f>
        <v>0</v>
      </c>
      <c r="AQ17" s="955">
        <f>VLOOKUP(年度マスタ!$K$4&amp;"_"&amp;$AG17,データシート1!$A:$BT,MATCH("ab_"&amp;AQ$2,データシート1!$A$1:$BT$1,0),0)</f>
        <v>23.129193262033649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3039.0942</v>
      </c>
      <c r="AI18" s="78">
        <f>VLOOKUP(年度マスタ!$K$4&amp;"_"&amp;$AG18,データシート1!$A:$BT,MATCH("ab_"&amp;AI$2,データシート1!$A$1:$BT$1,0),0)</f>
        <v>2751</v>
      </c>
      <c r="AJ18" s="78">
        <f>VLOOKUP(年度マスタ!$K$4&amp;"_"&amp;$AG18,データシート1!$A:$BT,MATCH("ab_"&amp;AJ$2,データシート1!$A$1:$BT$1,0),0)</f>
        <v>324</v>
      </c>
      <c r="AK18" s="78">
        <f>VLOOKUP(年度マスタ!$K$4&amp;"_"&amp;$AG18,データシート1!$A:$BT,MATCH("ab_"&amp;AK$2,データシート1!$A$1:$BT$1,0),0)</f>
        <v>42997</v>
      </c>
      <c r="AL18" s="78">
        <f>VLOOKUP(年度マスタ!$K$4&amp;"_"&amp;$AG18,データシート1!$A:$BT,MATCH("ab_"&amp;AL$2,データシート1!$A$1:$BT$1,0),0)</f>
        <v>78473</v>
      </c>
      <c r="AM18" s="78">
        <f>VLOOKUP(年度マスタ!$K$4&amp;"_"&amp;$AG18,データシート1!$A:$BT,MATCH("ab_"&amp;AM$2,データシート1!$A$1:$BT$1,0),0)</f>
        <v>85355</v>
      </c>
      <c r="AN18" s="78">
        <f>VLOOKUP(年度マスタ!$K$4&amp;"_"&amp;$AG18,データシート1!$A:$BT,MATCH("ab_"&amp;AN$2,データシート1!$A$1:$BT$1,0),0)</f>
        <v>14895</v>
      </c>
      <c r="AO18" s="78">
        <f>VLOOKUP(年度マスタ!$K$4&amp;"_"&amp;$AG18,データシート1!$A:$BT,MATCH("ab_"&amp;AO$2,データシート1!$A$1:$BT$1,0),0)</f>
        <v>173619</v>
      </c>
      <c r="AP18" s="78">
        <f>VLOOKUP(年度マスタ!$K$4&amp;"_"&amp;$AG18,データシート1!$A:$BT,MATCH("ab_"&amp;AP$2,データシート1!$A$1:$BT$1,0),0)</f>
        <v>0</v>
      </c>
      <c r="AQ18" s="954">
        <f>VLOOKUP(年度マスタ!$K$4&amp;"_"&amp;$AG18,データシート1!$A:$BT,MATCH("ab_"&amp;AQ$2,データシート1!$A$1:$BT$1,0),0)</f>
        <v>13.249114709937359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3235.0781999999999</v>
      </c>
      <c r="AI19" s="78">
        <f>VLOOKUP(年度マスタ!$K$4&amp;"_"&amp;$AG19,データシート1!$A:$BT,MATCH("ab_"&amp;AI$2,データシート1!$A$1:$BT$1,0),0)</f>
        <v>2751</v>
      </c>
      <c r="AJ19" s="78">
        <f>VLOOKUP(年度マスタ!$K$4&amp;"_"&amp;$AG19,データシート1!$A:$BT,MATCH("ab_"&amp;AJ$2,データシート1!$A$1:$BT$1,0),0)</f>
        <v>324</v>
      </c>
      <c r="AK19" s="78">
        <f>VLOOKUP(年度マスタ!$K$4&amp;"_"&amp;$AG19,データシート1!$A:$BT,MATCH("ab_"&amp;AK$2,データシート1!$A$1:$BT$1,0),0)</f>
        <v>42997</v>
      </c>
      <c r="AL19" s="78">
        <f>VLOOKUP(年度マスタ!$K$4&amp;"_"&amp;$AG19,データシート1!$A:$BT,MATCH("ab_"&amp;AL$2,データシート1!$A$1:$BT$1,0),0)</f>
        <v>78647</v>
      </c>
      <c r="AM19" s="78">
        <f>VLOOKUP(年度マスタ!$K$4&amp;"_"&amp;$AG19,データシート1!$A:$BT,MATCH("ab_"&amp;AM$2,データシート1!$A$1:$BT$1,0),0)</f>
        <v>85235</v>
      </c>
      <c r="AN19" s="78">
        <f>VLOOKUP(年度マスタ!$K$4&amp;"_"&amp;$AG19,データシート1!$A:$BT,MATCH("ab_"&amp;AN$2,データシート1!$A$1:$BT$1,0),0)</f>
        <v>15134</v>
      </c>
      <c r="AO19" s="78">
        <f>VLOOKUP(年度マスタ!$K$4&amp;"_"&amp;$AG19,データシート1!$A:$BT,MATCH("ab_"&amp;AO$2,データシート1!$A$1:$BT$1,0),0)</f>
        <v>172232</v>
      </c>
      <c r="AP19" s="78">
        <f>VLOOKUP(年度マスタ!$K$4&amp;"_"&amp;$AG19,データシート1!$A:$BT,MATCH("ab_"&amp;AP$2,データシート1!$A$1:$BT$1,0),0)</f>
        <v>0</v>
      </c>
      <c r="AQ19" s="954">
        <f>VLOOKUP(年度マスタ!$K$4&amp;"_"&amp;$AG19,データシート1!$A:$BT,MATCH("ab_"&amp;AQ$2,データシート1!$A$1:$BT$1,0),0)</f>
        <v>16.931726531098722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3582.4047999999998</v>
      </c>
      <c r="AI20" s="78">
        <f>VLOOKUP(年度マスタ!$K$4&amp;"_"&amp;$AG20,データシート1!$A:$BT,MATCH("ab_"&amp;AI$2,データシート1!$A$1:$BT$1,0),0)</f>
        <v>2751</v>
      </c>
      <c r="AJ20" s="78">
        <f>VLOOKUP(年度マスタ!$K$4&amp;"_"&amp;$AG20,データシート1!$A:$BT,MATCH("ab_"&amp;AJ$2,データシート1!$A$1:$BT$1,0),0)</f>
        <v>324</v>
      </c>
      <c r="AK20" s="78">
        <f>VLOOKUP(年度マスタ!$K$4&amp;"_"&amp;$AG20,データシート1!$A:$BT,MATCH("ab_"&amp;AK$2,データシート1!$A$1:$BT$1,0),0)</f>
        <v>42997</v>
      </c>
      <c r="AL20" s="78">
        <f>VLOOKUP(年度マスタ!$K$4&amp;"_"&amp;$AG20,データシート1!$A:$BT,MATCH("ab_"&amp;AL$2,データシート1!$A$1:$BT$1,0),0)</f>
        <v>81053</v>
      </c>
      <c r="AM20" s="78">
        <f>VLOOKUP(年度マスタ!$K$4&amp;"_"&amp;$AG20,データシート1!$A:$BT,MATCH("ab_"&amp;AM$2,データシート1!$A$1:$BT$1,0),0)</f>
        <v>85320</v>
      </c>
      <c r="AN20" s="78">
        <f>VLOOKUP(年度マスタ!$K$4&amp;"_"&amp;$AG20,データシート1!$A:$BT,MATCH("ab_"&amp;AN$2,データシート1!$A$1:$BT$1,0),0)</f>
        <v>15389</v>
      </c>
      <c r="AO20" s="78">
        <f>VLOOKUP(年度マスタ!$K$4&amp;"_"&amp;$AG20,データシート1!$A:$BT,MATCH("ab_"&amp;AO$2,データシート1!$A$1:$BT$1,0),0)</f>
        <v>171460</v>
      </c>
      <c r="AP20" s="78">
        <f>VLOOKUP(年度マスタ!$K$4&amp;"_"&amp;$AG20,データシート1!$A:$BT,MATCH("ab_"&amp;AP$2,データシート1!$A$1:$BT$1,0),0)</f>
        <v>0</v>
      </c>
      <c r="AQ20" s="954">
        <f>VLOOKUP(年度マスタ!$K$4&amp;"_"&amp;$AG20,データシート1!$A:$BT,MATCH("ab_"&amp;AQ$2,データシート1!$A$1:$BT$1,0),0)</f>
        <v>19.673423688297198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150.45099999999999</v>
      </c>
      <c r="BE13" s="70" t="str">
        <f>年度マスタ!K4</f>
        <v>12212</v>
      </c>
      <c r="BF13" s="70" t="str">
        <f>年度マスタ!K4</f>
        <v>12212</v>
      </c>
      <c r="BG13" s="70" t="str">
        <f>年度マスタ!K4</f>
        <v>12212</v>
      </c>
      <c r="BH13" s="278" t="s">
        <v>195</v>
      </c>
      <c r="BI13" s="278" t="s">
        <v>195</v>
      </c>
      <c r="BJ13" s="278" t="s">
        <v>195</v>
      </c>
      <c r="BK13" s="278" t="str">
        <f>年度マスタ!K4</f>
        <v>12212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150.45099999999999</v>
      </c>
      <c r="AY14" s="70"/>
      <c r="BE14" s="70" t="str">
        <f>AP2</f>
        <v>佐倉市</v>
      </c>
      <c r="BF14" s="70" t="str">
        <f>AP2</f>
        <v>佐倉市</v>
      </c>
      <c r="BG14" s="70" t="str">
        <f>AP2</f>
        <v>佐倉市</v>
      </c>
      <c r="BH14" s="70" t="s">
        <v>205</v>
      </c>
      <c r="BI14" s="70" t="s">
        <v>205</v>
      </c>
      <c r="BJ14" s="70" t="s">
        <v>205</v>
      </c>
      <c r="BK14" s="70" t="str">
        <f>AP2</f>
        <v>佐倉市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4.827</v>
      </c>
      <c r="BG16" s="952">
        <f>BF16/BE16</f>
        <v>4.827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8.139554139408603E-2</v>
      </c>
    </row>
    <row r="17" spans="2:63" ht="15.95" customHeight="1">
      <c r="B17" s="272"/>
      <c r="D17" s="13"/>
      <c r="E17" s="166"/>
      <c r="F17" s="166"/>
      <c r="G17" s="13"/>
      <c r="O17" s="280"/>
      <c r="P17" s="280"/>
      <c r="Z17" s="273"/>
      <c r="AB17" s="272"/>
      <c r="AQ17" s="273"/>
      <c r="AV17" s="276"/>
      <c r="AW17" s="277" t="s">
        <v>113</v>
      </c>
      <c r="AX17" s="165">
        <f>P26</f>
        <v>31.102999999999998</v>
      </c>
      <c r="AY17" s="165">
        <f>AX17</f>
        <v>31.102999999999998</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15.617000000000001</v>
      </c>
      <c r="BG17" s="952">
        <f t="shared" ref="BG17:BG39" si="2">BF17/BE17</f>
        <v>3.9042500000000002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6.7486864988731063E-2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3.1459999999999999</v>
      </c>
      <c r="BG19" s="952">
        <f t="shared" si="2"/>
        <v>3.1459999999999999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2.7348550640293973E-2</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159.06899999999999</v>
      </c>
      <c r="G21" s="877">
        <f t="shared" ref="G21:O21" si="5">SUM(G22,G26,G27,G28)</f>
        <v>185.30500000000001</v>
      </c>
      <c r="H21" s="877">
        <f t="shared" si="5"/>
        <v>198.55100000000002</v>
      </c>
      <c r="I21" s="877">
        <f t="shared" si="5"/>
        <v>203.428</v>
      </c>
      <c r="J21" s="877">
        <f t="shared" si="5"/>
        <v>151.102</v>
      </c>
      <c r="K21" s="877">
        <f t="shared" si="5"/>
        <v>191.76799999999997</v>
      </c>
      <c r="L21" s="877">
        <f t="shared" si="5"/>
        <v>195.333</v>
      </c>
      <c r="M21" s="877">
        <f t="shared" si="5"/>
        <v>201.19200000000001</v>
      </c>
      <c r="N21" s="877">
        <f t="shared" si="5"/>
        <v>191.98099999999999</v>
      </c>
      <c r="O21" s="877">
        <f t="shared" si="5"/>
        <v>185.24299999999999</v>
      </c>
      <c r="P21" s="878">
        <f>SUM(P22,P26,P27,P28)</f>
        <v>181.554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130.53399999999999</v>
      </c>
      <c r="G22" s="879">
        <f t="shared" ref="G22:P22" si="6">SUM(G23:G25)</f>
        <v>152.84399999999999</v>
      </c>
      <c r="H22" s="879">
        <f t="shared" si="6"/>
        <v>163.32400000000001</v>
      </c>
      <c r="I22" s="879">
        <f t="shared" si="6"/>
        <v>165.19</v>
      </c>
      <c r="J22" s="879">
        <f t="shared" si="6"/>
        <v>116.068</v>
      </c>
      <c r="K22" s="879">
        <f t="shared" si="6"/>
        <v>157.42099999999999</v>
      </c>
      <c r="L22" s="879">
        <f t="shared" si="6"/>
        <v>156.27099999999999</v>
      </c>
      <c r="M22" s="879">
        <f t="shared" si="6"/>
        <v>166.20699999999999</v>
      </c>
      <c r="N22" s="879">
        <f t="shared" si="6"/>
        <v>160.215</v>
      </c>
      <c r="O22" s="879">
        <f t="shared" si="6"/>
        <v>150.77500000000001</v>
      </c>
      <c r="P22" s="880">
        <f t="shared" si="6"/>
        <v>150.45099999999999</v>
      </c>
      <c r="Z22" s="273"/>
      <c r="AB22" s="272"/>
      <c r="AC22" s="521" t="s">
        <v>286</v>
      </c>
      <c r="AP22" s="16" t="s">
        <v>287</v>
      </c>
      <c r="AQ22" s="273"/>
      <c r="AV22" s="70" t="str">
        <f>AW22</f>
        <v>エネルギー起源CO2</v>
      </c>
      <c r="AW22" s="70" t="str">
        <f>D56</f>
        <v>エネルギー起源CO2</v>
      </c>
      <c r="AX22" s="165">
        <f>P56</f>
        <v>181.554</v>
      </c>
      <c r="AY22" s="165">
        <f>AX22</f>
        <v>181.554</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41.206000000000003</v>
      </c>
      <c r="BG22" s="952">
        <f t="shared" si="2"/>
        <v>41.206000000000003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3.8964878158512142</v>
      </c>
    </row>
    <row r="23" spans="2:63" ht="15.95" customHeight="1" thickBot="1">
      <c r="B23" s="285"/>
      <c r="C23" s="522"/>
      <c r="D23" s="410"/>
      <c r="E23" s="409" t="s">
        <v>184</v>
      </c>
      <c r="F23" s="881">
        <f>IFERROR(VLOOKUP(年度マスタ!$K$4&amp;"_"&amp;F$20,データシート1!$A:$BU,MATCH("ba_"&amp;$E23,データシート1!$A$1:$BU$1,0),0),0)</f>
        <v>130.53399999999999</v>
      </c>
      <c r="G23" s="881">
        <f>IFERROR(VLOOKUP(年度マスタ!$K$4&amp;"_"&amp;G$20,データシート1!$A:$BU,MATCH("ba_"&amp;$E23,データシート1!$A$1:$BU$1,0),0),0)</f>
        <v>152.84399999999999</v>
      </c>
      <c r="H23" s="881">
        <f>IFERROR(VLOOKUP(年度マスタ!$K$4&amp;"_"&amp;H$20,データシート1!$A:$BU,MATCH("ba_"&amp;$E23,データシート1!$A$1:$BU$1,0),0),0)</f>
        <v>163.32400000000001</v>
      </c>
      <c r="I23" s="881">
        <f>IFERROR(VLOOKUP(年度マスタ!$K$4&amp;"_"&amp;I$20,データシート1!$A:$BU,MATCH("ba_"&amp;$E23,データシート1!$A$1:$BU$1,0),0),0)</f>
        <v>165.19</v>
      </c>
      <c r="J23" s="881">
        <f>IFERROR(VLOOKUP(年度マスタ!$K$4&amp;"_"&amp;J$20,データシート1!$A:$BU,MATCH("ba_"&amp;$E23,データシート1!$A$1:$BU$1,0),0),0)</f>
        <v>116.068</v>
      </c>
      <c r="K23" s="881">
        <f>IFERROR(VLOOKUP(年度マスタ!$K$4&amp;"_"&amp;K$20,データシート1!$A:$BU,MATCH("ba_"&amp;$E23,データシート1!$A$1:$BU$1,0),0),0)</f>
        <v>157.42099999999999</v>
      </c>
      <c r="L23" s="881">
        <f>IFERROR(VLOOKUP(年度マスタ!$K$4&amp;"_"&amp;L$20,データシート1!$A:$BU,MATCH("ba_"&amp;$E23,データシート1!$A$1:$BU$1,0),0),0)</f>
        <v>156.27099999999999</v>
      </c>
      <c r="M23" s="881">
        <f>IFERROR(VLOOKUP(年度マスタ!$K$4&amp;"_"&amp;M$20,データシート1!$A:$BU,MATCH("ba_"&amp;$E23,データシート1!$A$1:$BU$1,0),0),0)</f>
        <v>166.20699999999999</v>
      </c>
      <c r="N23" s="881">
        <f>IFERROR(VLOOKUP(年度マスタ!$K$4&amp;"_"&amp;N$20,データシート1!$A:$BU,MATCH("ba_"&amp;$E23,データシート1!$A$1:$BU$1,0),0),0)</f>
        <v>160.215</v>
      </c>
      <c r="O23" s="881">
        <f>IFERROR(VLOOKUP(年度マスタ!$K$4&amp;"_"&amp;O$20,データシート1!$A:$BU,MATCH("ba_"&amp;$E23,データシート1!$A$1:$BU$1,0),0),0)</f>
        <v>150.77500000000001</v>
      </c>
      <c r="P23" s="882">
        <f>IFERROR(VLOOKUP(年度マスタ!$K$4&amp;"_"&amp;P$20,データシート1!$A:$BU,MATCH("ba_"&amp;$E23,データシート1!$A$1:$BU$1,0),0),0)</f>
        <v>150.45099999999999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1162.2764311690389</v>
      </c>
      <c r="AG24" s="877">
        <f t="shared" ref="AG24:AP24" si="11">AG25+AG29</f>
        <v>1107.2824996493607</v>
      </c>
      <c r="AH24" s="877">
        <f t="shared" si="11"/>
        <v>1201.1990335344703</v>
      </c>
      <c r="AI24" s="877">
        <f t="shared" si="11"/>
        <v>1156.3090313305768</v>
      </c>
      <c r="AJ24" s="877">
        <f t="shared" si="11"/>
        <v>1215.4626054550265</v>
      </c>
      <c r="AK24" s="877">
        <f t="shared" si="11"/>
        <v>1349.6788304824197</v>
      </c>
      <c r="AL24" s="877">
        <f t="shared" si="11"/>
        <v>1301.0146331155102</v>
      </c>
      <c r="AM24" s="877">
        <f t="shared" si="11"/>
        <v>1225.3490560761422</v>
      </c>
      <c r="AN24" s="877">
        <f t="shared" si="11"/>
        <v>1236.3037094918047</v>
      </c>
      <c r="AO24" s="877">
        <f t="shared" si="11"/>
        <v>1086.389899517146</v>
      </c>
      <c r="AP24" s="878">
        <f t="shared" si="11"/>
        <v>1190.866862336203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10.467000000000001</v>
      </c>
      <c r="BG24" s="952">
        <f t="shared" si="2"/>
        <v>10.467000000000001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1.1982606447800879</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955.4608120156596</v>
      </c>
      <c r="AG25" s="879">
        <f>①CO2排出量の現状把握!AA35</f>
        <v>876.16546428842548</v>
      </c>
      <c r="AH25" s="879">
        <f>①CO2排出量の現状把握!AB35</f>
        <v>972.04959326394976</v>
      </c>
      <c r="AI25" s="879">
        <f>①CO2排出量の現状把握!AC35</f>
        <v>935.90294654748982</v>
      </c>
      <c r="AJ25" s="879">
        <f>①CO2排出量の現状把握!AD35</f>
        <v>991.53794491211761</v>
      </c>
      <c r="AK25" s="879">
        <f>①CO2排出量の現状把握!AE35</f>
        <v>1157.0981500796468</v>
      </c>
      <c r="AL25" s="879">
        <f>①CO2排出量の現状把握!AF35</f>
        <v>1105.61932654675</v>
      </c>
      <c r="AM25" s="879">
        <f>①CO2排出量の現状把握!AG35</f>
        <v>1025.9956329939012</v>
      </c>
      <c r="AN25" s="879">
        <f>①CO2排出量の現状把握!AH35</f>
        <v>1054.3210783031827</v>
      </c>
      <c r="AO25" s="879">
        <f>①CO2排出量の現状把握!AI35</f>
        <v>909.96299018205525</v>
      </c>
      <c r="AP25" s="880">
        <f>①CO2排出量の現状把握!AJ35</f>
        <v>996.33245625526126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28.534999999999997</v>
      </c>
      <c r="G26" s="879">
        <f>IFERROR(VLOOKUP(年度マスタ!$K$4&amp;"_"&amp;G$20,データシート1!$A:$BU,MATCH("ba_"&amp;$D26,データシート1!$A$1:$BU$1,0),0),0)</f>
        <v>32.460999999999999</v>
      </c>
      <c r="H26" s="879">
        <f>IFERROR(VLOOKUP(年度マスタ!$K$4&amp;"_"&amp;H$20,データシート1!$A:$BU,MATCH("ba_"&amp;$D26,データシート1!$A$1:$BU$1,0),0),0)</f>
        <v>35.226999999999997</v>
      </c>
      <c r="I26" s="879">
        <f>IFERROR(VLOOKUP(年度マスタ!$K$4&amp;"_"&amp;I$20,データシート1!$A:$BU,MATCH("ba_"&amp;$D26,データシート1!$A$1:$BU$1,0),0),0)</f>
        <v>38.238</v>
      </c>
      <c r="J26" s="879">
        <f>IFERROR(VLOOKUP(年度マスタ!$K$4&amp;"_"&amp;J$20,データシート1!$A:$BU,MATCH("ba_"&amp;$D26,データシート1!$A$1:$BU$1,0),0),0)</f>
        <v>35.033999999999999</v>
      </c>
      <c r="K26" s="879">
        <f>IFERROR(VLOOKUP(年度マスタ!$K$4&amp;"_"&amp;K$20,データシート1!$A:$BU,MATCH("ba_"&amp;$D26,データシート1!$A$1:$BU$1,0),0),0)</f>
        <v>34.346999999999994</v>
      </c>
      <c r="L26" s="879">
        <f>IFERROR(VLOOKUP(年度マスタ!$K$4&amp;"_"&amp;L$20,データシート1!$A:$BU,MATCH("ba_"&amp;$D26,データシート1!$A$1:$BU$1,0),0),0)</f>
        <v>39.062000000000005</v>
      </c>
      <c r="M26" s="879">
        <f>IFERROR(VLOOKUP(年度マスタ!$K$4&amp;"_"&amp;M$20,データシート1!$A:$BU,MATCH("ba_"&amp;$D26,データシート1!$A$1:$BU$1,0),0),0)</f>
        <v>34.984999999999999</v>
      </c>
      <c r="N26" s="879">
        <f>IFERROR(VLOOKUP(年度マスタ!$K$4&amp;"_"&amp;N$20,データシート1!$A:$BU,MATCH("ba_"&amp;$D26,データシート1!$A$1:$BU$1,0),0),0)</f>
        <v>31.766000000000002</v>
      </c>
      <c r="O26" s="879">
        <f>IFERROR(VLOOKUP(年度マスタ!$K$4&amp;"_"&amp;O$20,データシート1!$A:$BU,MATCH("ba_"&amp;$D26,データシート1!$A$1:$BU$1,0),0),0)</f>
        <v>34.467999999999996</v>
      </c>
      <c r="P26" s="880">
        <f>IFERROR(VLOOKUP(年度マスタ!$K$4&amp;"_"&amp;P$20,データシート1!$A:$BU,MATCH("ba_"&amp;$D26,データシート1!$A$1:$BU$1,0),0),0)</f>
        <v>31.102999999999998</v>
      </c>
      <c r="Z26" s="273"/>
      <c r="AB26" s="272"/>
      <c r="AC26" s="522"/>
      <c r="AD26" s="410"/>
      <c r="AE26" s="409" t="s">
        <v>184</v>
      </c>
      <c r="AF26" s="881">
        <f>①CO2排出量の現状把握!Z36</f>
        <v>939.79572642032497</v>
      </c>
      <c r="AG26" s="881">
        <f>①CO2排出量の現状把握!AA36</f>
        <v>860.5358854647684</v>
      </c>
      <c r="AH26" s="881">
        <f>①CO2排出量の現状把握!AB36</f>
        <v>957.3128798947763</v>
      </c>
      <c r="AI26" s="881">
        <f>①CO2排出量の現状把握!AC36</f>
        <v>918.97491085355603</v>
      </c>
      <c r="AJ26" s="881">
        <f>①CO2排出量の現状把握!AD36</f>
        <v>974.11587325173525</v>
      </c>
      <c r="AK26" s="881">
        <f>①CO2排出量の現状把握!AE36</f>
        <v>1138.0750444910932</v>
      </c>
      <c r="AL26" s="881">
        <f>①CO2排出量の現状把握!AF36</f>
        <v>1087.6678122593428</v>
      </c>
      <c r="AM26" s="881">
        <f>①CO2排出量の現状把握!AG36</f>
        <v>1009.153039625903</v>
      </c>
      <c r="AN26" s="881">
        <f>①CO2排出量の現状把握!AH36</f>
        <v>1037.8886950495801</v>
      </c>
      <c r="AO26" s="881">
        <f>①CO2排出量の現状把握!AI36</f>
        <v>885.72310159642393</v>
      </c>
      <c r="AP26" s="882">
        <f>①CO2排出量の現状把握!AJ36</f>
        <v>972.89417893426321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8.2952585842018305</v>
      </c>
      <c r="AG27" s="881">
        <f>①CO2排出量の現状把握!AA37</f>
        <v>8.2303407310418333</v>
      </c>
      <c r="AH27" s="881">
        <f>①CO2排出量の現状把握!AB37</f>
        <v>7.3355963422609607</v>
      </c>
      <c r="AI27" s="881">
        <f>①CO2排出量の現状把握!AC37</f>
        <v>6.2690084016681018</v>
      </c>
      <c r="AJ27" s="881">
        <f>①CO2排出量の現状把握!AD37</f>
        <v>6.2256463376654114</v>
      </c>
      <c r="AK27" s="881">
        <f>①CO2排出量の現状把握!AE37</f>
        <v>5.9996868787190962</v>
      </c>
      <c r="AL27" s="881">
        <f>①CO2排出量の現状把握!AF37</f>
        <v>6.0055224550241864</v>
      </c>
      <c r="AM27" s="881">
        <f>①CO2排出量の現状把握!AG37</f>
        <v>5.6707530427683013</v>
      </c>
      <c r="AN27" s="881">
        <f>①CO2排出量の現状把握!AH37</f>
        <v>5.1676816897778233</v>
      </c>
      <c r="AO27" s="881">
        <f>①CO2排出量の現状把握!AI37</f>
        <v>5.7768779362185452</v>
      </c>
      <c r="AP27" s="882">
        <f>①CO2排出量の現状把握!AJ37</f>
        <v>6.2857122574214985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11.522</v>
      </c>
      <c r="BG27" s="952">
        <f t="shared" si="2"/>
        <v>2.8805000000000001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0.33211904549986487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7.3698270111327346</v>
      </c>
      <c r="AG28" s="881">
        <f>①CO2排出量の現状把握!AA38</f>
        <v>7.3992380926152546</v>
      </c>
      <c r="AH28" s="881">
        <f>①CO2排出量の現状把握!AB38</f>
        <v>7.4011170269125497</v>
      </c>
      <c r="AI28" s="881">
        <f>①CO2排出量の現状把握!AC38</f>
        <v>10.65902729226571</v>
      </c>
      <c r="AJ28" s="881">
        <f>①CO2排出量の現状把握!AD38</f>
        <v>11.196425322716911</v>
      </c>
      <c r="AK28" s="881">
        <f>①CO2排出量の現状把握!AE38</f>
        <v>13.023418709834566</v>
      </c>
      <c r="AL28" s="881">
        <f>①CO2排出量の現状把握!AF38</f>
        <v>11.945991832383051</v>
      </c>
      <c r="AM28" s="881">
        <f>①CO2排出量の現状把握!AG38</f>
        <v>11.17184032522977</v>
      </c>
      <c r="AN28" s="881">
        <f>①CO2排出量の現状把握!AH38</f>
        <v>11.264701563824898</v>
      </c>
      <c r="AO28" s="881">
        <f>①CO2排出量の現状把握!AI38</f>
        <v>18.463010649412798</v>
      </c>
      <c r="AP28" s="882">
        <f>①CO2排出量の現状把握!AJ38</f>
        <v>17.152565063576532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206.81561915337929</v>
      </c>
      <c r="AG29" s="883">
        <f>①CO2排出量の現状把握!AA39</f>
        <v>231.1170353609352</v>
      </c>
      <c r="AH29" s="883">
        <f>①CO2排出量の現状把握!AB39</f>
        <v>229.1494402705205</v>
      </c>
      <c r="AI29" s="883">
        <f>①CO2排出量の現状把握!AC39</f>
        <v>220.4060847830869</v>
      </c>
      <c r="AJ29" s="883">
        <f>①CO2排出量の現状把握!AD39</f>
        <v>223.9246605429089</v>
      </c>
      <c r="AK29" s="883">
        <f>①CO2排出量の現状把握!AE39</f>
        <v>192.580680402773</v>
      </c>
      <c r="AL29" s="883">
        <f>①CO2排出量の現状把握!AF39</f>
        <v>195.39530656876005</v>
      </c>
      <c r="AM29" s="883">
        <f>①CO2排出量の現状把握!AG39</f>
        <v>199.35342308224102</v>
      </c>
      <c r="AN29" s="883">
        <f>①CO2排出量の現状把握!AH39</f>
        <v>181.98263118862207</v>
      </c>
      <c r="AO29" s="883">
        <f>①CO2排出量の現状把握!AI39</f>
        <v>176.42690933509081</v>
      </c>
      <c r="AP29" s="884">
        <f>①CO2排出量の現状把握!AJ39</f>
        <v>194.53440608094164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59.363999999999997</v>
      </c>
      <c r="BG30" s="952">
        <f t="shared" si="2"/>
        <v>59.363999999999997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2.1745932380252704</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0.13685986890399685</v>
      </c>
      <c r="AG32" s="461">
        <f t="shared" si="16"/>
        <v>0.16735115027888536</v>
      </c>
      <c r="AH32" s="461">
        <f t="shared" si="16"/>
        <v>0.16529400578667905</v>
      </c>
      <c r="AI32" s="461">
        <f t="shared" si="16"/>
        <v>0.17592874784166762</v>
      </c>
      <c r="AJ32" s="461">
        <f t="shared" si="16"/>
        <v>0.12431645311163869</v>
      </c>
      <c r="AK32" s="461">
        <f t="shared" si="16"/>
        <v>0.14208417267051285</v>
      </c>
      <c r="AL32" s="461">
        <f t="shared" si="16"/>
        <v>0.15013897232826698</v>
      </c>
      <c r="AM32" s="461">
        <f t="shared" si="16"/>
        <v>0.1641915819842098</v>
      </c>
      <c r="AN32" s="461">
        <f t="shared" si="16"/>
        <v>0.15528627676682757</v>
      </c>
      <c r="AO32" s="461">
        <f t="shared" si="16"/>
        <v>0.17051244685018943</v>
      </c>
      <c r="AP32" s="461">
        <f t="shared" si="16"/>
        <v>0.15245532959396771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4.3019999999999996</v>
      </c>
      <c r="BG32" s="952">
        <f t="shared" si="2"/>
        <v>4.3019999999999996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0.27060339669535599</v>
      </c>
    </row>
    <row r="33" spans="2:63" ht="15.95" customHeight="1" thickBot="1">
      <c r="B33" s="285"/>
      <c r="Z33" s="273"/>
      <c r="AB33" s="272"/>
      <c r="AC33" s="522"/>
      <c r="AD33" s="408" t="s">
        <v>114</v>
      </c>
      <c r="AE33" s="409"/>
      <c r="AF33" s="458">
        <f>IFERROR(IF(F22/AF25&gt;1,1,F22/AF25),0)</f>
        <v>0.13661889463014482</v>
      </c>
      <c r="AG33" s="458">
        <f t="shared" ref="AG33:AP33" si="17">IFERROR(IF(G22/AG25&gt;1,1,G22/AG25),0)</f>
        <v>0.17444650152255395</v>
      </c>
      <c r="AH33" s="458">
        <f t="shared" si="17"/>
        <v>0.16802023387674123</v>
      </c>
      <c r="AI33" s="458">
        <f t="shared" si="17"/>
        <v>0.17650334429374284</v>
      </c>
      <c r="AJ33" s="458">
        <f t="shared" si="17"/>
        <v>0.11705855594894796</v>
      </c>
      <c r="AK33" s="458">
        <f t="shared" si="17"/>
        <v>0.13604809582416513</v>
      </c>
      <c r="AL33" s="458">
        <f t="shared" si="17"/>
        <v>0.14134250030531845</v>
      </c>
      <c r="AM33" s="458">
        <f t="shared" si="17"/>
        <v>0.16199581621512416</v>
      </c>
      <c r="AN33" s="458">
        <f>IFERROR(IF(N22/AN25&gt;1,1,N22/AN25),0)</f>
        <v>0.151960349932346</v>
      </c>
      <c r="AO33" s="458">
        <f t="shared" si="17"/>
        <v>0.16569355196504709</v>
      </c>
      <c r="AP33" s="458">
        <f t="shared" si="17"/>
        <v>0.15100481677117453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0.13889614128934491</v>
      </c>
      <c r="AG34" s="459">
        <f t="shared" ref="AG34:AP36" si="18">IFERROR(IF(G23/AG26&gt;1,1,G23/AG26),0)</f>
        <v>0.17761490552767617</v>
      </c>
      <c r="AH34" s="459">
        <f t="shared" si="18"/>
        <v>0.1706067090813109</v>
      </c>
      <c r="AI34" s="459">
        <f t="shared" si="18"/>
        <v>0.17975463535404829</v>
      </c>
      <c r="AJ34" s="459">
        <f t="shared" si="18"/>
        <v>0.11915214933573431</v>
      </c>
      <c r="AK34" s="459">
        <f t="shared" si="18"/>
        <v>0.13832216140930589</v>
      </c>
      <c r="AL34" s="459">
        <f t="shared" si="18"/>
        <v>0.14367530071096637</v>
      </c>
      <c r="AM34" s="459">
        <f t="shared" si="18"/>
        <v>0.16469949895965588</v>
      </c>
      <c r="AN34" s="459">
        <f t="shared" si="18"/>
        <v>0.15436626370840903</v>
      </c>
      <c r="AO34" s="459">
        <f t="shared" si="18"/>
        <v>0.17022814435825792</v>
      </c>
      <c r="AP34" s="459">
        <f t="shared" si="18"/>
        <v>0.15464271783885933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0.13797313818371607</v>
      </c>
      <c r="AG37" s="460">
        <f t="shared" ref="AG37:AP37" si="21">IFERROR(IF(G26/AG29&gt;1,1,G26/AG29),0)</f>
        <v>0.1404526496686222</v>
      </c>
      <c r="AH37" s="460">
        <f t="shared" si="21"/>
        <v>0.1537293739771437</v>
      </c>
      <c r="AI37" s="460">
        <f t="shared" si="21"/>
        <v>0.17348885824831925</v>
      </c>
      <c r="AJ37" s="460">
        <f t="shared" si="21"/>
        <v>0.15645440709861749</v>
      </c>
      <c r="AK37" s="460">
        <f t="shared" si="21"/>
        <v>0.17835122364385117</v>
      </c>
      <c r="AL37" s="460">
        <f t="shared" si="21"/>
        <v>0.19991268309330654</v>
      </c>
      <c r="AM37" s="460">
        <f t="shared" si="21"/>
        <v>0.17549234650245926</v>
      </c>
      <c r="AN37" s="460">
        <f t="shared" si="21"/>
        <v>0.17455511986237332</v>
      </c>
      <c r="AO37" s="460">
        <f t="shared" si="21"/>
        <v>0.1953670226945613</v>
      </c>
      <c r="AP37" s="460">
        <f t="shared" si="21"/>
        <v>0.15988431366253381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15.021000000000001</v>
      </c>
      <c r="BG40" s="952">
        <f t="shared" ref="BG40:BG51" si="22">BF40/BE40</f>
        <v>5.0070000000000006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0.50662712205996885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4.8209999999999997</v>
      </c>
      <c r="BG48" s="952">
        <f t="shared" si="22"/>
        <v>4.8209999999999997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0.97157919206168841</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11.260999999999999</v>
      </c>
      <c r="BG50" s="952">
        <f t="shared" si="22"/>
        <v>5.6304999999999996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1.0156499989682855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159.06899999999999</v>
      </c>
      <c r="G55" s="885">
        <f t="shared" ref="G55:P55" si="32">SUM(G56,G57,G60,G61,G62,G63,G64,G65,)</f>
        <v>185.30500000000001</v>
      </c>
      <c r="H55" s="885">
        <f t="shared" si="32"/>
        <v>198.55099999999999</v>
      </c>
      <c r="I55" s="885">
        <f t="shared" si="32"/>
        <v>203.428</v>
      </c>
      <c r="J55" s="885">
        <f t="shared" si="32"/>
        <v>151.102</v>
      </c>
      <c r="K55" s="885">
        <f t="shared" si="32"/>
        <v>191.768</v>
      </c>
      <c r="L55" s="885">
        <f t="shared" si="32"/>
        <v>195.333</v>
      </c>
      <c r="M55" s="885">
        <f t="shared" si="32"/>
        <v>201.19200000000001</v>
      </c>
      <c r="N55" s="885">
        <f t="shared" si="32"/>
        <v>191.98099999999999</v>
      </c>
      <c r="O55" s="885">
        <f t="shared" si="32"/>
        <v>185.24299999999999</v>
      </c>
      <c r="P55" s="886">
        <f t="shared" si="32"/>
        <v>181.554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159.06899999999999</v>
      </c>
      <c r="G56" s="887">
        <f>IFERROR(VLOOKUP(年度マスタ!$K$4&amp;"_"&amp;G$54,データシート1!$A:$CE,MATCH("bc_"&amp;$C56,データシート1!$A$1:$CE$1,0),0),0)</f>
        <v>185.30500000000001</v>
      </c>
      <c r="H56" s="887">
        <f>IFERROR(VLOOKUP(年度マスタ!$K$4&amp;"_"&amp;H$54,データシート1!$A:$CE,MATCH("bc_"&amp;$C56,データシート1!$A$1:$CE$1,0),0),0)</f>
        <v>198.55099999999999</v>
      </c>
      <c r="I56" s="887">
        <f>IFERROR(VLOOKUP(年度マスタ!$K$4&amp;"_"&amp;I$54,データシート1!$A:$CE,MATCH("bc_"&amp;$C56,データシート1!$A$1:$CE$1,0),0),0)</f>
        <v>203.428</v>
      </c>
      <c r="J56" s="887">
        <f>IFERROR(VLOOKUP(年度マスタ!$K$4&amp;"_"&amp;J$54,データシート1!$A:$CE,MATCH("bc_"&amp;$C56,データシート1!$A$1:$CE$1,0),0),0)</f>
        <v>151.102</v>
      </c>
      <c r="K56" s="887">
        <f>IFERROR(VLOOKUP(年度マスタ!$K$4&amp;"_"&amp;K$54,データシート1!$A:$CE,MATCH("bc_"&amp;$C56,データシート1!$A$1:$CE$1,0),0),0)</f>
        <v>191.768</v>
      </c>
      <c r="L56" s="887">
        <f>IFERROR(VLOOKUP(年度マスタ!$K$4&amp;"_"&amp;L$54,データシート1!$A:$CE,MATCH("bc_"&amp;$C56,データシート1!$A$1:$CE$1,0),0),0)</f>
        <v>195.333</v>
      </c>
      <c r="M56" s="887">
        <f>IFERROR(VLOOKUP(年度マスタ!$K$4&amp;"_"&amp;M$54,データシート1!$A:$CE,MATCH("bc_"&amp;$C56,データシート1!$A$1:$CE$1,0),0),0)</f>
        <v>201.19200000000001</v>
      </c>
      <c r="N56" s="887">
        <f>IFERROR(VLOOKUP(年度マスタ!$K$4&amp;"_"&amp;N$54,データシート1!$A:$CE,MATCH("bc_"&amp;$C56,データシート1!$A$1:$CE$1,0),0),0)</f>
        <v>191.98099999999999</v>
      </c>
      <c r="O56" s="887">
        <f>IFERROR(VLOOKUP(年度マスタ!$K$4&amp;"_"&amp;O$54,データシート1!$A:$CE,MATCH("bc_"&amp;$C56,データシート1!$A$1:$CE$1,0),0),0)</f>
        <v>185.24299999999999</v>
      </c>
      <c r="P56" s="888">
        <f>IFERROR(VLOOKUP(年度マスタ!$K$4&amp;"_"&amp;P$54,データシート1!$A:$CE,MATCH("bc_"&amp;$C56,データシート1!$A$1:$CE$1,0),0),0)</f>
        <v>181.554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11307.9</v>
      </c>
      <c r="K6" s="619">
        <f>VLOOKUP(年度マスタ!$K$4&amp;"_"&amp;K$5,データシート1!$A:$BT,MATCH("cb_"&amp;$G6,データシート1!$A$1:$BT$1,0),0)</f>
        <v>12467.9</v>
      </c>
      <c r="L6" s="619">
        <f>VLOOKUP(年度マスタ!$K$4&amp;"_"&amp;L$5,データシート1!$A:$BT,MATCH("cb_"&amp;$G6,データシート1!$A$1:$BT$1,0),0)</f>
        <v>13318.6</v>
      </c>
      <c r="M6" s="619">
        <f>VLOOKUP(年度マスタ!$K$4&amp;"_"&amp;M$5,データシート1!$A:$BT,MATCH("cb_"&amp;$G6,データシート1!$A$1:$BT$1,0),0)</f>
        <v>14145.800000000001</v>
      </c>
      <c r="N6" s="619">
        <f>VLOOKUP(年度マスタ!$K$4&amp;"_"&amp;N$5,データシート1!$A:$BT,MATCH("cb_"&amp;$G6,データシート1!$A$1:$BT$1,0),0)</f>
        <v>14992.19999999999</v>
      </c>
      <c r="O6" s="619">
        <f>VLOOKUP(年度マスタ!$K$4&amp;"_"&amp;O$5,データシート1!$A:$BT,MATCH("cb_"&amp;$G6,データシート1!$A$1:$BT$1,0),0)</f>
        <v>16013.599999999969</v>
      </c>
      <c r="P6" s="619">
        <f>VLOOKUP(年度マスタ!$K$4&amp;"_"&amp;P$5,データシート1!$A:$BT,MATCH("cb_"&amp;$G6,データシート1!$A$1:$BT$1,0),0)</f>
        <v>17135.99999999996</v>
      </c>
      <c r="Q6" s="619">
        <f>VLOOKUP(年度マスタ!$K$4&amp;"_"&amp;Q$5,データシート1!$A:$BT,MATCH("cb_"&amp;$G6,データシート1!$A$1:$BT$1,0),0)</f>
        <v>18398.399999999936</v>
      </c>
      <c r="R6" s="633">
        <f>VLOOKUP(年度マスタ!$K$4&amp;"_"&amp;R$5,データシート1!$A:$BT,MATCH("cb_"&amp;$G6,データシート1!$A$1:$BT$1,0),0)</f>
        <v>19660.299999999912</v>
      </c>
      <c r="S6" s="568"/>
      <c r="T6" s="190"/>
      <c r="U6" s="581"/>
      <c r="V6" s="195"/>
      <c r="W6" s="195"/>
      <c r="X6" s="195"/>
      <c r="Y6" s="196" t="s">
        <v>372</v>
      </c>
      <c r="Z6" s="663" t="s">
        <v>373</v>
      </c>
      <c r="AA6" s="663"/>
      <c r="AB6" s="663"/>
      <c r="AC6" s="664">
        <f>SUM(AC7:AC8)</f>
        <v>1107596</v>
      </c>
      <c r="AD6" s="664">
        <f>SUM(AD7:AD8)</f>
        <v>1488333.96</v>
      </c>
      <c r="AE6" s="665">
        <f>$AD6*3600/100000000</f>
        <v>53.580022560000003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22863.8</v>
      </c>
      <c r="K7" s="617">
        <f>VLOOKUP(年度マスタ!$K$4&amp;"_"&amp;K$5,データシート1!$A:$BT,MATCH("cb_"&amp;$G7,データシート1!$A$1:$BT$1,0),0)</f>
        <v>28635.200000000001</v>
      </c>
      <c r="L7" s="617">
        <f>VLOOKUP(年度マスタ!$K$4&amp;"_"&amp;L$5,データシート1!$A:$BT,MATCH("cb_"&amp;$G7,データシート1!$A$1:$BT$1,0),0)</f>
        <v>34563.300000000003</v>
      </c>
      <c r="M7" s="617">
        <f>VLOOKUP(年度マスタ!$K$4&amp;"_"&amp;M$5,データシート1!$A:$BT,MATCH("cb_"&amp;$G7,データシート1!$A$1:$BT$1,0),0)</f>
        <v>39813.1</v>
      </c>
      <c r="N7" s="617">
        <f>VLOOKUP(年度マスタ!$K$4&amp;"_"&amp;N$5,データシート1!$A:$BT,MATCH("cb_"&amp;$G7,データシート1!$A$1:$BT$1,0),0)</f>
        <v>41457.999999999993</v>
      </c>
      <c r="O7" s="617">
        <f>VLOOKUP(年度マスタ!$K$4&amp;"_"&amp;O$5,データシート1!$A:$BT,MATCH("cb_"&amp;$G7,データシート1!$A$1:$BT$1,0),0)</f>
        <v>43115.5</v>
      </c>
      <c r="P7" s="617">
        <f>VLOOKUP(年度マスタ!$K$4&amp;"_"&amp;P$5,データシート1!$A:$BT,MATCH("cb_"&amp;$G7,データシート1!$A$1:$BT$1,0),0)</f>
        <v>44259.4</v>
      </c>
      <c r="Q7" s="617">
        <f>VLOOKUP(年度マスタ!$K$4&amp;"_"&amp;Q$5,データシート1!$A:$BT,MATCH("cb_"&amp;$G7,データシート1!$A$1:$BT$1,0),0)</f>
        <v>47092.100000000006</v>
      </c>
      <c r="R7" s="634">
        <f>VLOOKUP(年度マスタ!$K$4&amp;"_"&amp;R$5,データシート1!$A:$BT,MATCH("cb_"&amp;$G7,データシート1!$A$1:$BT$1,0),0)</f>
        <v>48600.600000000006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540525</v>
      </c>
      <c r="AD7" s="1022">
        <f>VLOOKUP(年度マスタ!$K$4&amp;"_"&amp;年度マスタ!$K$9,データシート3!A:AB,MATCH("ea_"&amp;$Y7&amp;"_年間発電",データシート3!$A$1:$AB$1,0),0)/10^3</f>
        <v>729235.902</v>
      </c>
      <c r="AE7" s="554">
        <f t="shared" ref="AE7:AE16" si="0">$AD7*3600/100000000</f>
        <v>26.252492471999997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567071</v>
      </c>
      <c r="AD8" s="1022">
        <f>VLOOKUP(年度マスタ!$K$4&amp;"_"&amp;年度マスタ!$K$9,データシート3!A:AB,MATCH("ea_"&amp;$Y8&amp;"_年間発電",データシート3!$A$1:$AB$1,0),0)/10^3</f>
        <v>759098.05799999984</v>
      </c>
      <c r="AE8" s="554">
        <f t="shared" si="0"/>
        <v>27.327530087999993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614.83900000000006</v>
      </c>
      <c r="AE9" s="667">
        <f t="shared" si="0"/>
        <v>2.2134204000000005E-2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34171.699999999997</v>
      </c>
      <c r="K12" s="651">
        <f t="shared" ref="K12:Q12" si="1">SUM(K6:K11)</f>
        <v>41103.1</v>
      </c>
      <c r="L12" s="651">
        <f t="shared" si="1"/>
        <v>47881.9</v>
      </c>
      <c r="M12" s="651">
        <f t="shared" si="1"/>
        <v>53958.9</v>
      </c>
      <c r="N12" s="651">
        <f t="shared" si="1"/>
        <v>56450.199999999983</v>
      </c>
      <c r="O12" s="651">
        <f t="shared" si="1"/>
        <v>59129.099999999969</v>
      </c>
      <c r="P12" s="651">
        <f t="shared" si="1"/>
        <v>61395.399999999965</v>
      </c>
      <c r="Q12" s="651">
        <f t="shared" si="1"/>
        <v>65490.499999999942</v>
      </c>
      <c r="R12" s="652">
        <f t="shared" ref="R12" si="2">SUM(R6:R11)</f>
        <v>68260.899999999921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11.17972531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45.582889430000002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13570.836947999996</v>
      </c>
      <c r="K19" s="615">
        <f>K6*別紙!$C5/100*別紙!$E5/10^3</f>
        <v>14962.976147999998</v>
      </c>
      <c r="L19" s="615">
        <f>L6*別紙!$C5/100*別紙!$E5/10^3</f>
        <v>15983.918232</v>
      </c>
      <c r="M19" s="615">
        <f>M6*別紙!$C5/100*別紙!$E5/10^3</f>
        <v>16976.657496</v>
      </c>
      <c r="N19" s="615">
        <f>N6*別紙!$C5/100*別紙!$E5/10^3</f>
        <v>17992.439063999987</v>
      </c>
      <c r="O19" s="615">
        <f>O6*別紙!$C5/100*別紙!$E5/10^3</f>
        <v>19218.241631999961</v>
      </c>
      <c r="P19" s="615">
        <f>P6*別紙!$C5/100*別紙!$E5/10^3</f>
        <v>20565.256319999949</v>
      </c>
      <c r="Q19" s="615">
        <f>Q6*別紙!$C5/100*別紙!$E5/10^3</f>
        <v>22080.287807999921</v>
      </c>
      <c r="R19" s="639">
        <f>R6*別紙!$C5/100*別紙!$E5/10^3</f>
        <v>23594.719235999892</v>
      </c>
      <c r="S19" s="572"/>
      <c r="T19" s="191"/>
      <c r="U19" s="588"/>
      <c r="W19" s="201"/>
      <c r="X19" s="201"/>
      <c r="Y19" s="173"/>
      <c r="Z19" s="628" t="s">
        <v>389</v>
      </c>
      <c r="AA19" s="671"/>
      <c r="AB19" s="672"/>
      <c r="AC19" s="673">
        <f>SUM($AC$6,$AC$9,$AC$10,$AC$13)</f>
        <v>1107896</v>
      </c>
      <c r="AD19" s="673">
        <f>SUM($AD$6,$AD$9,$AD$10,$AD$13)</f>
        <v>1488948.7989999999</v>
      </c>
      <c r="AE19" s="674">
        <f>SUM($AE$6,$AE$9,$AE$10,$AE$13,$AE$17,$AE$18)</f>
        <v>110.364771504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30243.320088000004</v>
      </c>
      <c r="K20" s="617">
        <f>K7*別紙!$C6/100*別紙!$E6/10^3</f>
        <v>37877.497152000004</v>
      </c>
      <c r="L20" s="617">
        <f>L7*別紙!$C6/100*別紙!$E6/10^3</f>
        <v>45718.950708000004</v>
      </c>
      <c r="M20" s="617">
        <f>M7*別紙!$C6/100*別紙!$E6/10^3</f>
        <v>52663.176155999994</v>
      </c>
      <c r="N20" s="617">
        <f>N7*別紙!$C6/100*別紙!$E6/10^3</f>
        <v>54838.984079999995</v>
      </c>
      <c r="O20" s="617">
        <f>O7*別紙!$C6/100*別紙!$E6/10^3</f>
        <v>57031.458779999994</v>
      </c>
      <c r="P20" s="617">
        <f>P7*別紙!$C6/100*別紙!$E6/10^3</f>
        <v>58544.563944000009</v>
      </c>
      <c r="Q20" s="617">
        <f>Q7*別紙!$C6/100*別紙!$E6/10^3</f>
        <v>62291.546196000003</v>
      </c>
      <c r="R20" s="634">
        <f>R7*別紙!$C6/100*別紙!$E6/10^3</f>
        <v>64286.929656000008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43814.157036000004</v>
      </c>
      <c r="K25" s="657">
        <f t="shared" si="3"/>
        <v>52840.473299999998</v>
      </c>
      <c r="L25" s="657">
        <f t="shared" si="3"/>
        <v>61702.86894</v>
      </c>
      <c r="M25" s="657">
        <f t="shared" si="3"/>
        <v>69639.833652000001</v>
      </c>
      <c r="N25" s="657">
        <f t="shared" si="3"/>
        <v>72831.423143999986</v>
      </c>
      <c r="O25" s="657">
        <f t="shared" si="3"/>
        <v>76249.700411999947</v>
      </c>
      <c r="P25" s="657">
        <f t="shared" si="3"/>
        <v>79109.820263999951</v>
      </c>
      <c r="Q25" s="657">
        <f t="shared" si="3"/>
        <v>84371.834003999917</v>
      </c>
      <c r="R25" s="658">
        <f t="shared" ref="R25" si="4">SUM(R19:R24)</f>
        <v>87881.648891999896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920551.82096750604</v>
      </c>
      <c r="K26" s="654">
        <f>(VLOOKUP(年度マスタ!$K$4&amp;"_"&amp;K$18,データシート1!$A:$BT,MATCH("da_合計",データシート1!$A$1:$BT$1,0),0))/10^3</f>
        <v>977997.23890993418</v>
      </c>
      <c r="L26" s="654">
        <f>(VLOOKUP(年度マスタ!$K$4&amp;"_"&amp;L$18,データシート1!$A:$BT,MATCH("da_合計",データシート1!$A$1:$BT$1,0),0))/10^3</f>
        <v>1018032.7033616524</v>
      </c>
      <c r="M26" s="654">
        <f>(VLOOKUP(年度マスタ!$K$4&amp;"_"&amp;M$18,データシート1!$A:$BT,MATCH("da_合計",データシート1!$A$1:$BT$1,0),0))/10^3</f>
        <v>971956.60083270713</v>
      </c>
      <c r="N26" s="654">
        <f>(VLOOKUP(年度マスタ!$K$4&amp;"_"&amp;N$18,データシート1!$A:$BT,MATCH("da_合計",データシート1!$A$1:$BT$1,0),0))/10^3</f>
        <v>955963.29285042605</v>
      </c>
      <c r="O26" s="654">
        <f>(VLOOKUP(年度マスタ!$K$4&amp;"_"&amp;O$18,データシート1!$A:$BT,MATCH("da_合計",データシート1!$A$1:$BT$1,0),0))/10^3</f>
        <v>918196.91106830619</v>
      </c>
      <c r="P26" s="654">
        <f>(VLOOKUP(年度マスタ!$K$4&amp;"_"&amp;P$18,データシート1!$A:$BT,MATCH("da_合計",データシート1!$A$1:$BT$1,0),0))/10^3</f>
        <v>961179.32850773679</v>
      </c>
      <c r="Q26" s="654">
        <f>(VLOOKUP(年度マスタ!$K$4&amp;"_"&amp;Q$18,データシート1!$A:$BT,MATCH("da_合計",データシート1!$A$1:$BT$1,0),0))/10^3</f>
        <v>955108.0140796433</v>
      </c>
      <c r="R26" s="655">
        <f>Q26</f>
        <v>955108.0140796433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4.7595535675494113E-2</v>
      </c>
      <c r="K27" s="839">
        <f t="shared" ref="K27:P27" si="5">K25/K26</f>
        <v>5.4029266339131445E-2</v>
      </c>
      <c r="L27" s="839">
        <f t="shared" si="5"/>
        <v>6.0609908440318813E-2</v>
      </c>
      <c r="M27" s="839">
        <f t="shared" si="5"/>
        <v>7.1649118481563134E-2</v>
      </c>
      <c r="N27" s="839">
        <f t="shared" si="5"/>
        <v>7.6186422312133156E-2</v>
      </c>
      <c r="O27" s="839">
        <f t="shared" si="5"/>
        <v>8.3042863129744945E-2</v>
      </c>
      <c r="P27" s="839">
        <f t="shared" si="5"/>
        <v>8.2304953839176506E-2</v>
      </c>
      <c r="Q27" s="839">
        <f>Q25/Q26</f>
        <v>8.8337478861280322E-2</v>
      </c>
      <c r="R27" s="840">
        <f>R25/R26</f>
        <v>9.2012262065127789E-2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9.2012262065127789E-2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1.5589323689580532</v>
      </c>
      <c r="AA52" s="173"/>
      <c r="AB52" s="678" t="s">
        <v>413</v>
      </c>
      <c r="AC52" s="679">
        <f>$AD6</f>
        <v>1488333.96</v>
      </c>
      <c r="AD52" s="680">
        <f>R19+R20</f>
        <v>87881.648891999896</v>
      </c>
      <c r="AE52" s="681">
        <f t="shared" ref="AE52:AE54" si="6">IFERROR(AD52/AC52,"-")</f>
        <v>5.9046995670245878E-2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533840.78492035659</v>
      </c>
      <c r="Z53" s="1130"/>
      <c r="AA53" s="173"/>
      <c r="AB53" s="678" t="s">
        <v>377</v>
      </c>
      <c r="AC53" s="679">
        <f>$AD9</f>
        <v>614.83900000000006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2978</v>
      </c>
      <c r="AK54" s="443">
        <f>VLOOKUP(年度マスタ!$K$4&amp;"_"&amp;AK$53,データシート1!$A$1:$BT$2000,MATCH("ca_太陽光発電（10kW未満）",データシート1!$A$1:$BT$1,0),0)</f>
        <v>3244</v>
      </c>
      <c r="AL54" s="443">
        <f>VLOOKUP(年度マスタ!$K$4&amp;"_"&amp;AL$53,データシート1!$A$1:$BT$2000,MATCH("ca_太陽光発電（10kW未満）",データシート1!$A$1:$BT$1,0),0)</f>
        <v>3423</v>
      </c>
      <c r="AM54" s="443">
        <f>VLOOKUP(年度マスタ!$K$4&amp;"_"&amp;AM$53,データシート1!$A$1:$BT$2000,MATCH("ca_太陽光発電（10kW未満）",データシート1!$A$1:$BT$1,0),0)</f>
        <v>3588</v>
      </c>
      <c r="AN54" s="443">
        <f>VLOOKUP(年度マスタ!$K$4&amp;"_"&amp;AN$53,データシート1!$A$1:$BT$2000,MATCH("ca_太陽光発電（10kW未満）",データシート1!$A$1:$BT$1,0),0)</f>
        <v>3756</v>
      </c>
      <c r="AO54" s="443">
        <f>VLOOKUP(年度マスタ!$K$4&amp;"_"&amp;AO$53,データシート1!$A$1:$BT$2000,MATCH("ca_太陽光発電（10kW未満）",データシート1!$A$1:$BT$1,0),0)</f>
        <v>3965</v>
      </c>
      <c r="AP54" s="443">
        <f>VLOOKUP(年度マスタ!$K$4&amp;"_"&amp;AP$53,データシート1!$A$1:$BT$2000,MATCH("ca_太陽光発電（10kW未満）",データシート1!$A$1:$BT$1,0),0)</f>
        <v>4180</v>
      </c>
      <c r="AQ54" s="443">
        <f>VLOOKUP(年度マスタ!$K$4&amp;"_"&amp;AQ$53,データシート1!$A$1:$BT$2000,MATCH("ca_太陽光発電（10kW未満）",データシート1!$A$1:$BT$1,0),0)</f>
        <v>4405</v>
      </c>
      <c r="AR54" s="443">
        <f>VLOOKUP(年度マスタ!$K$4&amp;"_"&amp;AR$53,データシート1!$A$1:$BT$2000,MATCH("ca_太陽光発電（10kW未満）",データシート1!$A$1:$BT$1,0),0)</f>
        <v>4638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佐倉市</v>
      </c>
      <c r="AZ12" s="1023" t="str">
        <f>年度マスタ!$K4</f>
        <v>12212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佐倉市</v>
      </c>
      <c r="AZ4" s="1038" t="str">
        <f>年度マスタ!$K4</f>
        <v>12212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20</v>
      </c>
      <c r="H7" s="701">
        <f t="shared" si="0"/>
        <v>19</v>
      </c>
      <c r="I7" s="701">
        <f t="shared" si="0"/>
        <v>21</v>
      </c>
      <c r="J7" s="701">
        <f t="shared" si="0"/>
        <v>20</v>
      </c>
      <c r="K7" s="702">
        <f t="shared" si="0"/>
        <v>18</v>
      </c>
      <c r="L7" s="702">
        <f t="shared" si="0"/>
        <v>20</v>
      </c>
      <c r="M7" s="702">
        <f t="shared" si="0"/>
        <v>20</v>
      </c>
      <c r="N7" s="702">
        <f t="shared" si="0"/>
        <v>20</v>
      </c>
      <c r="O7" s="702">
        <f>SUM(O8:O13)</f>
        <v>20</v>
      </c>
      <c r="P7" s="702">
        <f t="shared" si="0"/>
        <v>21</v>
      </c>
      <c r="Q7" s="703">
        <f>SUM(Q8:Q13)</f>
        <v>20</v>
      </c>
      <c r="R7" s="909">
        <f t="shared" si="0"/>
        <v>159.06899999999999</v>
      </c>
      <c r="S7" s="910">
        <f t="shared" si="0"/>
        <v>185.30500000000001</v>
      </c>
      <c r="T7" s="910">
        <f t="shared" si="0"/>
        <v>198.55100000000002</v>
      </c>
      <c r="U7" s="910">
        <f t="shared" si="0"/>
        <v>203.428</v>
      </c>
      <c r="V7" s="910">
        <f t="shared" si="0"/>
        <v>151.102</v>
      </c>
      <c r="W7" s="910">
        <f t="shared" si="0"/>
        <v>191.76799999999997</v>
      </c>
      <c r="X7" s="910">
        <f t="shared" si="0"/>
        <v>195.333</v>
      </c>
      <c r="Y7" s="910">
        <f t="shared" si="0"/>
        <v>201.19200000000001</v>
      </c>
      <c r="Z7" s="910">
        <f>SUM(Z8:Z13)</f>
        <v>191.98099999999999</v>
      </c>
      <c r="AA7" s="910">
        <f>SUM(AA8:AA13)</f>
        <v>185.24299999999999</v>
      </c>
      <c r="AB7" s="911">
        <f t="shared" si="0"/>
        <v>181.554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12</v>
      </c>
      <c r="I10" s="714">
        <f>VLOOKUP($D$3&amp;"_"&amp;I$3,データシート1!$A:$BU,MATCH($G$2&amp;"_"&amp;$C10,データシート1!$A$1:$BU$1,0),0)</f>
        <v>13</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13</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130.53399999999999</v>
      </c>
      <c r="S10" s="916">
        <f>VLOOKUP($D$3&amp;"_"&amp;S$3,データシート1!$A:$BU,MATCH($R$2&amp;"_"&amp;$C10,データシート1!$A$1:$BU$1,0),0)</f>
        <v>152.84399999999999</v>
      </c>
      <c r="T10" s="916">
        <f>VLOOKUP($D$3&amp;"_"&amp;T$3,データシート1!$A:$BU,MATCH($R$2&amp;"_"&amp;$C10,データシート1!$A$1:$BU$1,0),0)</f>
        <v>163.32400000000001</v>
      </c>
      <c r="U10" s="916">
        <f>VLOOKUP($D$3&amp;"_"&amp;U$3,データシート1!$A:$BU,MATCH($R$2&amp;"_"&amp;$C10,データシート1!$A$1:$BU$1,0),0)</f>
        <v>165.19</v>
      </c>
      <c r="V10" s="916">
        <f>VLOOKUP($D$3&amp;"_"&amp;V$3,データシート1!$A:$BU,MATCH($R$2&amp;"_"&amp;$C10,データシート1!$A$1:$BU$1,0),0)</f>
        <v>116.068</v>
      </c>
      <c r="W10" s="916">
        <f>VLOOKUP($D$3&amp;"_"&amp;W$3,データシート1!$A:$BU,MATCH($R$2&amp;"_"&amp;$C10,データシート1!$A$1:$BU$1,0),0)</f>
        <v>157.42099999999999</v>
      </c>
      <c r="X10" s="916">
        <f>VLOOKUP($D$3&amp;"_"&amp;X$3,データシート1!$A:$BU,MATCH($R$2&amp;"_"&amp;$C10,データシート1!$A$1:$BU$1,0),0)</f>
        <v>156.27099999999999</v>
      </c>
      <c r="Y10" s="916">
        <f>VLOOKUP($D$3&amp;"_"&amp;Y$3,データシート1!$A:$BU,MATCH($R$2&amp;"_"&amp;$C10,データシート1!$A$1:$BU$1,0),0)</f>
        <v>166.20699999999999</v>
      </c>
      <c r="Z10" s="916">
        <f>VLOOKUP($D$3&amp;"_"&amp;Z$3,データシート1!$A:$BU,MATCH($R$2&amp;"_"&amp;$C10,データシート1!$A$1:$BU$1,0),0)</f>
        <v>160.215</v>
      </c>
      <c r="AA10" s="916">
        <f>VLOOKUP($D$3&amp;"_"&amp;AA$3,データシート1!$A:$BU,MATCH($R$2&amp;"_"&amp;$C10,データシート1!$A$1:$BU$1,0),0)</f>
        <v>150.77500000000001</v>
      </c>
      <c r="AB10" s="917">
        <f>VLOOKUP($D$3&amp;"_"&amp;AB$3,データシート1!$A:$BU,MATCH($R$2&amp;"_"&amp;$C10,データシート1!$A$1:$BU$1,0),0)</f>
        <v>150.45099999999999</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7</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7</v>
      </c>
      <c r="O11" s="715">
        <f>VLOOKUP($D$3&amp;"_"&amp;O$3,データシート1!$A:$BU,MATCH($G$2&amp;"_"&amp;$C11,データシート1!$A$1:$BU$1,0),0)</f>
        <v>6</v>
      </c>
      <c r="P11" s="715">
        <f>VLOOKUP($D$3&amp;"_"&amp;P$3,データシート1!$A:$BU,MATCH($G$2&amp;"_"&amp;$C11,データシート1!$A$1:$BU$1,0),0)</f>
        <v>7</v>
      </c>
      <c r="Q11" s="716">
        <f>VLOOKUP($D$3&amp;"_"&amp;Q$3,データシート1!$A:$BU,MATCH($G$2&amp;"_"&amp;$C11,データシート1!$A$1:$BU$1,0),0)</f>
        <v>6</v>
      </c>
      <c r="R11" s="915">
        <f>VLOOKUP($D$3&amp;"_"&amp;R$3,データシート1!$A:$BU,MATCH($R$2&amp;"_"&amp;$C11,データシート1!$A$1:$BU$1,0),0)</f>
        <v>28.534999999999997</v>
      </c>
      <c r="S11" s="916">
        <f>VLOOKUP($D$3&amp;"_"&amp;S$3,データシート1!$A:$BU,MATCH($R$2&amp;"_"&amp;$C11,データシート1!$A$1:$BU$1,0),0)</f>
        <v>32.460999999999999</v>
      </c>
      <c r="T11" s="916">
        <f>VLOOKUP($D$3&amp;"_"&amp;T$3,データシート1!$A:$BU,MATCH($R$2&amp;"_"&amp;$C11,データシート1!$A$1:$BU$1,0),0)</f>
        <v>35.226999999999997</v>
      </c>
      <c r="U11" s="916">
        <f>VLOOKUP($D$3&amp;"_"&amp;U$3,データシート1!$A:$BU,MATCH($R$2&amp;"_"&amp;$C11,データシート1!$A$1:$BU$1,0),0)</f>
        <v>38.238</v>
      </c>
      <c r="V11" s="916">
        <f>VLOOKUP($D$3&amp;"_"&amp;V$3,データシート1!$A:$BU,MATCH($R$2&amp;"_"&amp;$C11,データシート1!$A$1:$BU$1,0),0)</f>
        <v>35.033999999999999</v>
      </c>
      <c r="W11" s="916">
        <f>VLOOKUP($D$3&amp;"_"&amp;W$3,データシート1!$A:$BU,MATCH($R$2&amp;"_"&amp;$C11,データシート1!$A$1:$BU$1,0),0)</f>
        <v>34.346999999999994</v>
      </c>
      <c r="X11" s="916">
        <f>VLOOKUP($D$3&amp;"_"&amp;X$3,データシート1!$A:$BU,MATCH($R$2&amp;"_"&amp;$C11,データシート1!$A$1:$BU$1,0),0)</f>
        <v>39.062000000000005</v>
      </c>
      <c r="Y11" s="916">
        <f>VLOOKUP($D$3&amp;"_"&amp;Y$3,データシート1!$A:$BU,MATCH($R$2&amp;"_"&amp;$C11,データシート1!$A$1:$BU$1,0),0)</f>
        <v>34.984999999999999</v>
      </c>
      <c r="Z11" s="916">
        <f>VLOOKUP($D$3&amp;"_"&amp;Z$3,データシート1!$A:$BU,MATCH($R$2&amp;"_"&amp;$C11,データシート1!$A$1:$BU$1,0),0)</f>
        <v>31.766000000000002</v>
      </c>
      <c r="AA11" s="916">
        <f>VLOOKUP($D$3&amp;"_"&amp;AA$3,データシート1!$A:$BU,MATCH($R$2&amp;"_"&amp;$C11,データシート1!$A$1:$BU$1,0),0)</f>
        <v>34.467999999999996</v>
      </c>
      <c r="AB11" s="917">
        <f>VLOOKUP($D$3&amp;"_"&amp;AB$3,データシート1!$A:$BU,MATCH($R$2&amp;"_"&amp;$C11,データシート1!$A$1:$BU$1,0),0)</f>
        <v>31.102999999999998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12</v>
      </c>
      <c r="I26" s="734">
        <f>VLOOKUP($D$3&amp;"_"&amp;I$3,データシート2!$A:$SI,MATCH($G$2&amp;"_"&amp;$B26,データシート2!$A$1:$SI$1,0),0)</f>
        <v>13</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13</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130.53399999999999</v>
      </c>
      <c r="S26" s="925">
        <f>VLOOKUP($D$3&amp;"_"&amp;S$3,データシート2!$A:$SI,MATCH($R$2&amp;"_"&amp;$B26,データシート2!$A$1:$SI$1,0),0)</f>
        <v>152.84399999999999</v>
      </c>
      <c r="T26" s="925">
        <f>VLOOKUP($D$3&amp;"_"&amp;T$3,データシート2!$A:$SI,MATCH($R$2&amp;"_"&amp;$B26,データシート2!$A$1:$SI$1,0),0)</f>
        <v>163.32400000000001</v>
      </c>
      <c r="U26" s="925">
        <f>VLOOKUP($D$3&amp;"_"&amp;U$3,データシート2!$A:$SI,MATCH($R$2&amp;"_"&amp;$B26,データシート2!$A$1:$SI$1,0),0)</f>
        <v>165.19</v>
      </c>
      <c r="V26" s="925">
        <f>VLOOKUP($D$3&amp;"_"&amp;V$3,データシート2!$A:$SI,MATCH($R$2&amp;"_"&amp;$B26,データシート2!$A$1:$SI$1,0),0)</f>
        <v>116.068</v>
      </c>
      <c r="W26" s="925">
        <f>VLOOKUP($D$3&amp;"_"&amp;W$3,データシート2!$A:$SI,MATCH($R$2&amp;"_"&amp;$B26,データシート2!$A$1:$SI$1,0),0)</f>
        <v>157.42099999999999</v>
      </c>
      <c r="X26" s="925">
        <f>VLOOKUP($D$3&amp;"_"&amp;X$3,データシート2!$A:$SI,MATCH($R$2&amp;"_"&amp;$B26,データシート2!$A$1:$SI$1,0),0)</f>
        <v>156.27099999999999</v>
      </c>
      <c r="Y26" s="925">
        <f>VLOOKUP($D$3&amp;"_"&amp;Y$3,データシート2!$A:$SI,MATCH($R$2&amp;"_"&amp;$B26,データシート2!$A$1:$SI$1,0),0)</f>
        <v>166.20699999999999</v>
      </c>
      <c r="Z26" s="925">
        <f>VLOOKUP($D$3&amp;"_"&amp;Z$3,データシート2!$A:$SI,MATCH($R$2&amp;"_"&amp;$B26,データシート2!$A$1:$SI$1,0),0)</f>
        <v>160.215</v>
      </c>
      <c r="AA26" s="925">
        <f>VLOOKUP($D$3&amp;"_"&amp;AA$3,データシート2!$A:$SI,MATCH($R$2&amp;"_"&amp;$B26,データシート2!$A$1:$SI$1,0),0)</f>
        <v>150.77500000000001</v>
      </c>
      <c r="AB26" s="926">
        <f>VLOOKUP($D$3&amp;"_"&amp;AB$3,データシート2!$A:$SI,MATCH($R$2&amp;"_"&amp;$B26,データシート2!$A$1:$SI$1,0),0)</f>
        <v>150.45099999999999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32.417000000000002</v>
      </c>
      <c r="S28" s="938">
        <f>VLOOKUP($D$3&amp;"_"&amp;S$3,データシート2!$A:$SI,MATCH($R$2&amp;"_"&amp;$C28,データシート2!$A$1:$SI$1,0),0)</f>
        <v>39.713999999999999</v>
      </c>
      <c r="T28" s="938">
        <f>VLOOKUP($D$3&amp;"_"&amp;T$3,データシート2!$A:$SI,MATCH($R$2&amp;"_"&amp;$C28,データシート2!$A$1:$SI$1,0),0)</f>
        <v>39.835999999999999</v>
      </c>
      <c r="U28" s="938">
        <f>VLOOKUP($D$3&amp;"_"&amp;U$3,データシート2!$A:$SI,MATCH($R$2&amp;"_"&amp;$C28,データシート2!$A$1:$SI$1,0),0)</f>
        <v>44.74</v>
      </c>
      <c r="V28" s="938">
        <f>VLOOKUP($D$3&amp;"_"&amp;V$3,データシート2!$A:$SI,MATCH($R$2&amp;"_"&amp;$C28,データシート2!$A$1:$SI$1,0),0)</f>
        <v>0</v>
      </c>
      <c r="W28" s="938">
        <f>VLOOKUP($D$3&amp;"_"&amp;W$3,データシート2!$A:$SI,MATCH($R$2&amp;"_"&amp;$C28,データシート2!$A$1:$SI$1,0),0)</f>
        <v>44.99</v>
      </c>
      <c r="X28" s="938">
        <f>VLOOKUP($D$3&amp;"_"&amp;X$3,データシート2!$A:$SI,MATCH($R$2&amp;"_"&amp;$C28,データシート2!$A$1:$SI$1,0),0)</f>
        <v>43.819000000000003</v>
      </c>
      <c r="Y28" s="938">
        <f>VLOOKUP($D$3&amp;"_"&amp;Y$3,データシート2!$A:$SI,MATCH($R$2&amp;"_"&amp;$C28,データシート2!$A$1:$SI$1,0),0)</f>
        <v>43.51</v>
      </c>
      <c r="Z28" s="938">
        <f>VLOOKUP($D$3&amp;"_"&amp;Z$3,データシート2!$A:$SI,MATCH($R$2&amp;"_"&amp;$C28,データシート2!$A$1:$SI$1,0),0)</f>
        <v>43.04</v>
      </c>
      <c r="AA28" s="938">
        <f>VLOOKUP($D$3&amp;"_"&amp;AA$3,データシート2!$A:$SI,MATCH($R$2&amp;"_"&amp;$C28,データシート2!$A$1:$SI$1,0),0)</f>
        <v>42.493000000000002</v>
      </c>
      <c r="AB28" s="939">
        <f>VLOOKUP($D$3&amp;"_"&amp;AB$3,データシート2!$A:$SI,MATCH($R$2&amp;"_"&amp;$C28,データシート2!$A$1:$SI$1,0),0)</f>
        <v>41.206000000000003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8.8729999999999993</v>
      </c>
      <c r="AA30" s="938">
        <f>VLOOKUP($D$3&amp;"_"&amp;AA$3,データシート2!$A:$SI,MATCH($R$2&amp;"_"&amp;$C30,データシート2!$A$1:$SI$1,0),0)</f>
        <v>8.5139999999999993</v>
      </c>
      <c r="AB30" s="939">
        <f>VLOOKUP($D$3&amp;"_"&amp;AB$3,データシート2!$A:$SI,MATCH($R$2&amp;"_"&amp;$C30,データシート2!$A$1:$SI$1,0),0)</f>
        <v>10.467000000000001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5.16</v>
      </c>
      <c r="S32" s="938">
        <f>VLOOKUP($D$3&amp;"_"&amp;S$3,データシート2!$A:$SI,MATCH($R$2&amp;"_"&amp;$C32,データシート2!$A$1:$SI$1,0),0)</f>
        <v>5.5819999999999999</v>
      </c>
      <c r="T32" s="938">
        <f>VLOOKUP($D$3&amp;"_"&amp;T$3,データシート2!$A:$SI,MATCH($R$2&amp;"_"&amp;$C32,データシート2!$A$1:$SI$1,0),0)</f>
        <v>5.9690000000000003</v>
      </c>
      <c r="U32" s="938">
        <f>VLOOKUP($D$3&amp;"_"&amp;U$3,データシート2!$A:$SI,MATCH($R$2&amp;"_"&amp;$C32,データシート2!$A$1:$SI$1,0),0)</f>
        <v>5.4450000000000003</v>
      </c>
      <c r="V32" s="938">
        <f>VLOOKUP($D$3&amp;"_"&amp;V$3,データシート2!$A:$SI,MATCH($R$2&amp;"_"&amp;$C32,データシート2!$A$1:$SI$1,0),0)</f>
        <v>5.1189999999999998</v>
      </c>
      <c r="W32" s="938">
        <f>VLOOKUP($D$3&amp;"_"&amp;W$3,データシート2!$A:$SI,MATCH($R$2&amp;"_"&amp;$C32,データシート2!$A$1:$SI$1,0),0)</f>
        <v>5.2709999999999999</v>
      </c>
      <c r="X32" s="938">
        <f>VLOOKUP($D$3&amp;"_"&amp;X$3,データシート2!$A:$SI,MATCH($R$2&amp;"_"&amp;$C32,データシート2!$A$1:$SI$1,0),0)</f>
        <v>5.05</v>
      </c>
      <c r="Y32" s="938">
        <f>VLOOKUP($D$3&amp;"_"&amp;Y$3,データシート2!$A:$SI,MATCH($R$2&amp;"_"&amp;$C32,データシート2!$A$1:$SI$1,0),0)</f>
        <v>4.931</v>
      </c>
      <c r="Z32" s="938">
        <f>VLOOKUP($D$3&amp;"_"&amp;Z$3,データシート2!$A:$SI,MATCH($R$2&amp;"_"&amp;$C32,データシート2!$A$1:$SI$1,0),0)</f>
        <v>4.95</v>
      </c>
      <c r="AA32" s="938">
        <f>VLOOKUP($D$3&amp;"_"&amp;AA$3,データシート2!$A:$SI,MATCH($R$2&amp;"_"&amp;$C32,データシート2!$A$1:$SI$1,0),0)</f>
        <v>4.83</v>
      </c>
      <c r="AB32" s="939">
        <f>VLOOKUP($D$3&amp;"_"&amp;AB$3,データシート2!$A:$SI,MATCH($R$2&amp;"_"&amp;$C32,データシート2!$A$1:$SI$1,0),0)</f>
        <v>4.827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4</v>
      </c>
      <c r="O34" s="767">
        <f>VLOOKUP($D$3&amp;"_"&amp;O$3,データシート2!$A:$SI,MATCH($G$2&amp;"_"&amp;$C34,データシート2!$A$1:$SI$1,0),0)</f>
        <v>3</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10.941000000000001</v>
      </c>
      <c r="S34" s="938">
        <f>VLOOKUP($D$3&amp;"_"&amp;S$3,データシート2!$A:$SI,MATCH($R$2&amp;"_"&amp;$C34,データシート2!$A$1:$SI$1,0),0)</f>
        <v>12.807</v>
      </c>
      <c r="T34" s="938">
        <f>VLOOKUP($D$3&amp;"_"&amp;T$3,データシート2!$A:$SI,MATCH($R$2&amp;"_"&amp;$C34,データシート2!$A$1:$SI$1,0),0)</f>
        <v>14.122999999999999</v>
      </c>
      <c r="U34" s="938">
        <f>VLOOKUP($D$3&amp;"_"&amp;U$3,データシート2!$A:$SI,MATCH($R$2&amp;"_"&amp;$C34,データシート2!$A$1:$SI$1,0),0)</f>
        <v>14.506</v>
      </c>
      <c r="V34" s="938">
        <f>VLOOKUP($D$3&amp;"_"&amp;V$3,データシート2!$A:$SI,MATCH($R$2&amp;"_"&amp;$C34,データシート2!$A$1:$SI$1,0),0)</f>
        <v>14.321999999999999</v>
      </c>
      <c r="W34" s="938">
        <f>VLOOKUP($D$3&amp;"_"&amp;W$3,データシート2!$A:$SI,MATCH($R$2&amp;"_"&amp;$C34,データシート2!$A$1:$SI$1,0),0)</f>
        <v>14.113</v>
      </c>
      <c r="X34" s="938">
        <f>VLOOKUP($D$3&amp;"_"&amp;X$3,データシート2!$A:$SI,MATCH($R$2&amp;"_"&amp;$C34,データシート2!$A$1:$SI$1,0),0)</f>
        <v>14.316000000000001</v>
      </c>
      <c r="Y34" s="938">
        <f>VLOOKUP($D$3&amp;"_"&amp;Y$3,データシート2!$A:$SI,MATCH($R$2&amp;"_"&amp;$C34,データシート2!$A$1:$SI$1,0),0)</f>
        <v>17.170999999999999</v>
      </c>
      <c r="Z34" s="938">
        <f>VLOOKUP($D$3&amp;"_"&amp;Z$3,データシート2!$A:$SI,MATCH($R$2&amp;"_"&amp;$C34,データシート2!$A$1:$SI$1,0),0)</f>
        <v>12.574999999999999</v>
      </c>
      <c r="AA34" s="938">
        <f>VLOOKUP($D$3&amp;"_"&amp;AA$3,データシート2!$A:$SI,MATCH($R$2&amp;"_"&amp;$C34,データシート2!$A$1:$SI$1,0),0)</f>
        <v>16.001999999999999</v>
      </c>
      <c r="AB34" s="939">
        <f>VLOOKUP($D$3&amp;"_"&amp;AB$3,データシート2!$A:$SI,MATCH($R$2&amp;"_"&amp;$C34,データシート2!$A$1:$SI$1,0),0)</f>
        <v>15.617000000000001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14.4</v>
      </c>
      <c r="S38" s="938">
        <f>VLOOKUP($D$3&amp;"_"&amp;S$3,データシート2!$A:$SI,MATCH($R$2&amp;"_"&amp;$C38,データシート2!$A$1:$SI$1,0),0)</f>
        <v>16.268999999999998</v>
      </c>
      <c r="T38" s="938">
        <f>VLOOKUP($D$3&amp;"_"&amp;T$3,データシート2!$A:$SI,MATCH($R$2&amp;"_"&amp;$C38,データシート2!$A$1:$SI$1,0),0)</f>
        <v>17.684000000000001</v>
      </c>
      <c r="U38" s="938">
        <f>VLOOKUP($D$3&amp;"_"&amp;U$3,データシート2!$A:$SI,MATCH($R$2&amp;"_"&amp;$C38,データシート2!$A$1:$SI$1,0),0)</f>
        <v>12.974</v>
      </c>
      <c r="V38" s="938">
        <f>VLOOKUP($D$3&amp;"_"&amp;V$3,データシート2!$A:$SI,MATCH($R$2&amp;"_"&amp;$C38,データシート2!$A$1:$SI$1,0),0)</f>
        <v>12.47</v>
      </c>
      <c r="W38" s="938">
        <f>VLOOKUP($D$3&amp;"_"&amp;W$3,データシート2!$A:$SI,MATCH($R$2&amp;"_"&amp;$C38,データシート2!$A$1:$SI$1,0),0)</f>
        <v>11.867000000000001</v>
      </c>
      <c r="X38" s="938">
        <f>VLOOKUP($D$3&amp;"_"&amp;X$3,データシート2!$A:$SI,MATCH($R$2&amp;"_"&amp;$C38,データシート2!$A$1:$SI$1,0),0)</f>
        <v>14.595000000000001</v>
      </c>
      <c r="Y38" s="938">
        <f>VLOOKUP($D$3&amp;"_"&amp;Y$3,データシート2!$A:$SI,MATCH($R$2&amp;"_"&amp;$C38,データシート2!$A$1:$SI$1,0),0)</f>
        <v>13.78</v>
      </c>
      <c r="Z38" s="938">
        <f>VLOOKUP($D$3&amp;"_"&amp;Z$3,データシート2!$A:$SI,MATCH($R$2&amp;"_"&amp;$C38,データシート2!$A$1:$SI$1,0),0)</f>
        <v>12.7</v>
      </c>
      <c r="AA38" s="938">
        <f>VLOOKUP($D$3&amp;"_"&amp;AA$3,データシート2!$A:$SI,MATCH($R$2&amp;"_"&amp;$C38,データシート2!$A$1:$SI$1,0),0)</f>
        <v>11.686999999999999</v>
      </c>
      <c r="AB38" s="939">
        <f>VLOOKUP($D$3&amp;"_"&amp;AB$3,データシート2!$A:$SI,MATCH($R$2&amp;"_"&amp;$C38,データシート2!$A$1:$SI$1,0),0)</f>
        <v>11.522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3.34</v>
      </c>
      <c r="S41" s="938">
        <f>VLOOKUP($D$3&amp;"_"&amp;S$3,データシート2!$A:$SI,MATCH($R$2&amp;"_"&amp;$C41,データシート2!$A$1:$SI$1,0),0)</f>
        <v>3.93</v>
      </c>
      <c r="T41" s="938">
        <f>VLOOKUP($D$3&amp;"_"&amp;T$3,データシート2!$A:$SI,MATCH($R$2&amp;"_"&amp;$C41,データシート2!$A$1:$SI$1,0),0)</f>
        <v>4.63</v>
      </c>
      <c r="U41" s="938">
        <f>VLOOKUP($D$3&amp;"_"&amp;U$3,データシート2!$A:$SI,MATCH($R$2&amp;"_"&amp;$C41,データシート2!$A$1:$SI$1,0),0)</f>
        <v>4.7009999999999996</v>
      </c>
      <c r="V41" s="938">
        <f>VLOOKUP($D$3&amp;"_"&amp;V$3,データシート2!$A:$SI,MATCH($R$2&amp;"_"&amp;$C41,データシート2!$A$1:$SI$1,0),0)</f>
        <v>4.2140000000000004</v>
      </c>
      <c r="W41" s="938">
        <f>VLOOKUP($D$3&amp;"_"&amp;W$3,データシート2!$A:$SI,MATCH($R$2&amp;"_"&amp;$C41,データシート2!$A$1:$SI$1,0),0)</f>
        <v>3.843</v>
      </c>
      <c r="X41" s="938">
        <f>VLOOKUP($D$3&amp;"_"&amp;X$3,データシート2!$A:$SI,MATCH($R$2&amp;"_"&amp;$C41,データシート2!$A$1:$SI$1,0),0)</f>
        <v>3.3</v>
      </c>
      <c r="Y41" s="938">
        <f>VLOOKUP($D$3&amp;"_"&amp;Y$3,データシート2!$A:$SI,MATCH($R$2&amp;"_"&amp;$C41,データシート2!$A$1:$SI$1,0),0)</f>
        <v>3.2090000000000001</v>
      </c>
      <c r="Z41" s="938">
        <f>VLOOKUP($D$3&amp;"_"&amp;Z$3,データシート2!$A:$SI,MATCH($R$2&amp;"_"&amp;$C41,データシート2!$A$1:$SI$1,0),0)</f>
        <v>3.34</v>
      </c>
      <c r="AA41" s="938">
        <f>VLOOKUP($D$3&amp;"_"&amp;AA$3,データシート2!$A:$SI,MATCH($R$2&amp;"_"&amp;$C41,データシート2!$A$1:$SI$1,0),0)</f>
        <v>3.2570000000000001</v>
      </c>
      <c r="AB41" s="939">
        <f>VLOOKUP($D$3&amp;"_"&amp;AB$3,データシート2!$A:$SI,MATCH($R$2&amp;"_"&amp;$C41,データシート2!$A$1:$SI$1,0),0)</f>
        <v>3.1459999999999999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2.4580000000000002</v>
      </c>
      <c r="S42" s="938">
        <f>VLOOKUP($D$3&amp;"_"&amp;S$3,データシート2!$A:$SI,MATCH($R$2&amp;"_"&amp;$C42,データシート2!$A$1:$SI$1,0),0)</f>
        <v>2.9609999999999999</v>
      </c>
      <c r="T42" s="938">
        <f>VLOOKUP($D$3&amp;"_"&amp;T$3,データシート2!$A:$SI,MATCH($R$2&amp;"_"&amp;$C42,データシート2!$A$1:$SI$1,0),0)</f>
        <v>3.2719999999999998</v>
      </c>
      <c r="U42" s="938">
        <f>VLOOKUP($D$3&amp;"_"&amp;U$3,データシート2!$A:$SI,MATCH($R$2&amp;"_"&amp;$C42,データシート2!$A$1:$SI$1,0),0)</f>
        <v>3.145</v>
      </c>
      <c r="V42" s="938">
        <f>VLOOKUP($D$3&amp;"_"&amp;V$3,データシート2!$A:$SI,MATCH($R$2&amp;"_"&amp;$C42,データシート2!$A$1:$SI$1,0),0)</f>
        <v>2.879</v>
      </c>
      <c r="W42" s="938">
        <f>VLOOKUP($D$3&amp;"_"&amp;W$3,データシート2!$A:$SI,MATCH($R$2&amp;"_"&amp;$C42,データシート2!$A$1:$SI$1,0),0)</f>
        <v>2.5990000000000002</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2.5619999999999998</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59.728999999999999</v>
      </c>
      <c r="S43" s="938">
        <f>VLOOKUP($D$3&amp;"_"&amp;S$3,データシート2!$A:$SI,MATCH($R$2&amp;"_"&amp;$C43,データシート2!$A$1:$SI$1,0),0)</f>
        <v>71.581000000000003</v>
      </c>
      <c r="T43" s="938">
        <f>VLOOKUP($D$3&amp;"_"&amp;T$3,データシート2!$A:$SI,MATCH($R$2&amp;"_"&amp;$C43,データシート2!$A$1:$SI$1,0),0)</f>
        <v>74.126000000000005</v>
      </c>
      <c r="U43" s="938">
        <f>VLOOKUP($D$3&amp;"_"&amp;U$3,データシート2!$A:$SI,MATCH($R$2&amp;"_"&amp;$C43,データシート2!$A$1:$SI$1,0),0)</f>
        <v>75.873000000000005</v>
      </c>
      <c r="V43" s="938">
        <f>VLOOKUP($D$3&amp;"_"&amp;V$3,データシート2!$A:$SI,MATCH($R$2&amp;"_"&amp;$C43,データシート2!$A$1:$SI$1,0),0)</f>
        <v>73.635999999999996</v>
      </c>
      <c r="W43" s="938">
        <f>VLOOKUP($D$3&amp;"_"&amp;W$3,データシート2!$A:$SI,MATCH($R$2&amp;"_"&amp;$C43,データシート2!$A$1:$SI$1,0),0)</f>
        <v>71.427999999999997</v>
      </c>
      <c r="X43" s="938">
        <f>VLOOKUP($D$3&amp;"_"&amp;X$3,データシート2!$A:$SI,MATCH($R$2&amp;"_"&amp;$C43,データシート2!$A$1:$SI$1,0),0)</f>
        <v>70.956999999999994</v>
      </c>
      <c r="Y43" s="938">
        <f>VLOOKUP($D$3&amp;"_"&amp;Y$3,データシート2!$A:$SI,MATCH($R$2&amp;"_"&amp;$C43,データシート2!$A$1:$SI$1,0),0)</f>
        <v>78.305000000000007</v>
      </c>
      <c r="Z43" s="938">
        <f>VLOOKUP($D$3&amp;"_"&amp;Z$3,データシート2!$A:$SI,MATCH($R$2&amp;"_"&amp;$C43,データシート2!$A$1:$SI$1,0),0)</f>
        <v>67.415999999999997</v>
      </c>
      <c r="AA43" s="938">
        <f>VLOOKUP($D$3&amp;"_"&amp;AA$3,データシート2!$A:$SI,MATCH($R$2&amp;"_"&amp;$C43,データシート2!$A$1:$SI$1,0),0)</f>
        <v>59.395000000000003</v>
      </c>
      <c r="AB43" s="939">
        <f>VLOOKUP($D$3&amp;"_"&amp;AB$3,データシート2!$A:$SI,MATCH($R$2&amp;"_"&amp;$C43,データシート2!$A$1:$SI$1,0),0)</f>
        <v>59.363999999999997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3.6840000000000002</v>
      </c>
      <c r="U45" s="938">
        <f>VLOOKUP($D$3&amp;"_"&amp;U$3,データシート2!$A:$SI,MATCH($R$2&amp;"_"&amp;$C45,データシート2!$A$1:$SI$1,0),0)</f>
        <v>3.806</v>
      </c>
      <c r="V45" s="938">
        <f>VLOOKUP($D$3&amp;"_"&amp;V$3,データシート2!$A:$SI,MATCH($R$2&amp;"_"&amp;$C45,データシート2!$A$1:$SI$1,0),0)</f>
        <v>3.4279999999999999</v>
      </c>
      <c r="W45" s="938">
        <f>VLOOKUP($D$3&amp;"_"&amp;W$3,データシート2!$A:$SI,MATCH($R$2&amp;"_"&amp;$C45,データシート2!$A$1:$SI$1,0),0)</f>
        <v>3.31</v>
      </c>
      <c r="X45" s="938">
        <f>VLOOKUP($D$3&amp;"_"&amp;X$3,データシート2!$A:$SI,MATCH($R$2&amp;"_"&amp;$C45,データシート2!$A$1:$SI$1,0),0)</f>
        <v>4.234</v>
      </c>
      <c r="Y45" s="938">
        <f>VLOOKUP($D$3&amp;"_"&amp;Y$3,データシート2!$A:$SI,MATCH($R$2&amp;"_"&amp;$C45,データシート2!$A$1:$SI$1,0),0)</f>
        <v>5.3010000000000002</v>
      </c>
      <c r="Z45" s="938">
        <f>VLOOKUP($D$3&amp;"_"&amp;Z$3,データシート2!$A:$SI,MATCH($R$2&amp;"_"&amp;$C45,データシート2!$A$1:$SI$1,0),0)</f>
        <v>4.7590000000000003</v>
      </c>
      <c r="AA45" s="938">
        <f>VLOOKUP($D$3&amp;"_"&amp;AA$3,データシート2!$A:$SI,MATCH($R$2&amp;"_"&amp;$C45,データシート2!$A$1:$SI$1,0),0)</f>
        <v>4.5970000000000004</v>
      </c>
      <c r="AB45" s="939">
        <f>VLOOKUP($D$3&amp;"_"&amp;AB$3,データシート2!$A:$SI,MATCH($R$2&amp;"_"&amp;$C45,データシート2!$A$1:$SI$1,0),0)</f>
        <v>4.3019999999999996</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2.089</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2</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11.577</v>
      </c>
      <c r="S53" s="925">
        <f>VLOOKUP($D$3&amp;"_"&amp;S$3,データシート2!$A:$SI,MATCH($R$2&amp;"_"&amp;$B53,データシート2!$A$1:$SI$1,0),0)</f>
        <v>13.814</v>
      </c>
      <c r="T53" s="925">
        <f>VLOOKUP($D$3&amp;"_"&amp;T$3,データシート2!$A:$SI,MATCH($R$2&amp;"_"&amp;$B53,データシート2!$A$1:$SI$1,0),0)</f>
        <v>12.724</v>
      </c>
      <c r="U53" s="925">
        <f>VLOOKUP($D$3&amp;"_"&amp;U$3,データシート2!$A:$SI,MATCH($R$2&amp;"_"&amp;$B53,データシート2!$A$1:$SI$1,0),0)</f>
        <v>15.022</v>
      </c>
      <c r="V53" s="925">
        <f>VLOOKUP($D$3&amp;"_"&amp;V$3,データシート2!$A:$SI,MATCH($R$2&amp;"_"&amp;$B53,データシート2!$A$1:$SI$1,0),0)</f>
        <v>14.686999999999999</v>
      </c>
      <c r="W53" s="925">
        <f>VLOOKUP($D$3&amp;"_"&amp;W$3,データシート2!$A:$SI,MATCH($R$2&amp;"_"&amp;$B53,データシート2!$A$1:$SI$1,0),0)</f>
        <v>13.429</v>
      </c>
      <c r="X53" s="925">
        <f>VLOOKUP($D$3&amp;"_"&amp;X$3,データシート2!$A:$SI,MATCH($R$2&amp;"_"&amp;$B53,データシート2!$A$1:$SI$1,0),0)</f>
        <v>17.687000000000001</v>
      </c>
      <c r="Y53" s="925">
        <f>VLOOKUP($D$3&amp;"_"&amp;Y$3,データシート2!$A:$SI,MATCH($R$2&amp;"_"&amp;$B53,データシート2!$A$1:$SI$1,0),0)</f>
        <v>15.77</v>
      </c>
      <c r="Z53" s="925">
        <f>VLOOKUP($D$3&amp;"_"&amp;Z$3,データシート2!$A:$SI,MATCH($R$2&amp;"_"&amp;$B53,データシート2!$A$1:$SI$1,0),0)</f>
        <v>12.285</v>
      </c>
      <c r="AA53" s="925">
        <f>VLOOKUP($D$3&amp;"_"&amp;AA$3,データシート2!$A:$SI,MATCH($R$2&amp;"_"&amp;$B53,データシート2!$A$1:$SI$1,0),0)</f>
        <v>14.382999999999999</v>
      </c>
      <c r="AB53" s="926">
        <f>VLOOKUP($D$3&amp;"_"&amp;AB$3,データシート2!$A:$SI,MATCH($R$2&amp;"_"&amp;$B53,データシート2!$A$1:$SI$1,0),0)</f>
        <v>15.021000000000001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2</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11.577</v>
      </c>
      <c r="S61" s="944">
        <f>VLOOKUP($D$3&amp;"_"&amp;S$3,データシート2!$A:$SI,MATCH($R$2&amp;"_"&amp;$C61,データシート2!$A$1:$SI$1,0),0)</f>
        <v>13.814</v>
      </c>
      <c r="T61" s="944">
        <f>VLOOKUP($D$3&amp;"_"&amp;T$3,データシート2!$A:$SI,MATCH($R$2&amp;"_"&amp;$C61,データシート2!$A$1:$SI$1,0),0)</f>
        <v>12.724</v>
      </c>
      <c r="U61" s="944">
        <f>VLOOKUP($D$3&amp;"_"&amp;U$3,データシート2!$A:$SI,MATCH($R$2&amp;"_"&amp;$C61,データシート2!$A$1:$SI$1,0),0)</f>
        <v>15.022</v>
      </c>
      <c r="V61" s="944">
        <f>VLOOKUP($D$3&amp;"_"&amp;V$3,データシート2!$A:$SI,MATCH($R$2&amp;"_"&amp;$C61,データシート2!$A$1:$SI$1,0),0)</f>
        <v>14.686999999999999</v>
      </c>
      <c r="W61" s="944">
        <f>VLOOKUP($D$3&amp;"_"&amp;W$3,データシート2!$A:$SI,MATCH($R$2&amp;"_"&amp;$C61,データシート2!$A$1:$SI$1,0),0)</f>
        <v>13.429</v>
      </c>
      <c r="X61" s="944">
        <f>VLOOKUP($D$3&amp;"_"&amp;X$3,データシート2!$A:$SI,MATCH($R$2&amp;"_"&amp;$C61,データシート2!$A$1:$SI$1,0),0)</f>
        <v>17.687000000000001</v>
      </c>
      <c r="Y61" s="944">
        <f>VLOOKUP($D$3&amp;"_"&amp;Y$3,データシート2!$A:$SI,MATCH($R$2&amp;"_"&amp;$C61,データシート2!$A$1:$SI$1,0),0)</f>
        <v>15.77</v>
      </c>
      <c r="Z61" s="944">
        <f>VLOOKUP($D$3&amp;"_"&amp;Z$3,データシート2!$A:$SI,MATCH($R$2&amp;"_"&amp;$C61,データシート2!$A$1:$SI$1,0),0)</f>
        <v>12.285</v>
      </c>
      <c r="AA61" s="944">
        <f>VLOOKUP($D$3&amp;"_"&amp;AA$3,データシート2!$A:$SI,MATCH($R$2&amp;"_"&amp;$C61,データシート2!$A$1:$SI$1,0),0)</f>
        <v>14.382999999999999</v>
      </c>
      <c r="AB61" s="945">
        <f>VLOOKUP($D$3&amp;"_"&amp;AB$3,データシート2!$A:$SI,MATCH($R$2&amp;"_"&amp;$C61,データシート2!$A$1:$SI$1,0),0)</f>
        <v>15.021000000000001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1.83</v>
      </c>
      <c r="S77" s="925">
        <f>VLOOKUP($D$3&amp;"_"&amp;S$3,データシート2!$A:$SI,MATCH($R$2&amp;"_"&amp;$B77,データシート2!$A$1:$SI$1,0),0)</f>
        <v>2.1459999999999999</v>
      </c>
      <c r="T77" s="925">
        <f>VLOOKUP($D$3&amp;"_"&amp;T$3,データシート2!$A:$SI,MATCH($R$2&amp;"_"&amp;$B77,データシート2!$A$1:$SI$1,0),0)</f>
        <v>5.9969999999999999</v>
      </c>
      <c r="U77" s="925">
        <f>VLOOKUP($D$3&amp;"_"&amp;U$3,データシート2!$A:$SI,MATCH($R$2&amp;"_"&amp;$B77,データシート2!$A$1:$SI$1,0),0)</f>
        <v>5.4050000000000002</v>
      </c>
      <c r="V77" s="925">
        <f>VLOOKUP($D$3&amp;"_"&amp;V$3,データシート2!$A:$SI,MATCH($R$2&amp;"_"&amp;$B77,データシート2!$A$1:$SI$1,0),0)</f>
        <v>3.3180000000000001</v>
      </c>
      <c r="W77" s="925">
        <f>VLOOKUP($D$3&amp;"_"&amp;W$3,データシート2!$A:$SI,MATCH($R$2&amp;"_"&amp;$B77,データシート2!$A$1:$SI$1,0),0)</f>
        <v>0.19</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1.83</v>
      </c>
      <c r="S84" s="938">
        <f>VLOOKUP($D$3&amp;"_"&amp;S$3,データシート2!$A:$SI,MATCH($R$2&amp;"_"&amp;$C84,データシート2!$A$1:$SI$1,0),0)</f>
        <v>2.1459999999999999</v>
      </c>
      <c r="T84" s="938">
        <f>VLOOKUP($D$3&amp;"_"&amp;T$3,データシート2!$A:$SI,MATCH($R$2&amp;"_"&amp;$C84,データシート2!$A$1:$SI$1,0),0)</f>
        <v>5.9969999999999999</v>
      </c>
      <c r="U84" s="938">
        <f>VLOOKUP($D$3&amp;"_"&amp;U$3,データシート2!$A:$SI,MATCH($R$2&amp;"_"&amp;$C84,データシート2!$A$1:$SI$1,0),0)</f>
        <v>5.4050000000000002</v>
      </c>
      <c r="V84" s="938">
        <f>VLOOKUP($D$3&amp;"_"&amp;V$3,データシート2!$A:$SI,MATCH($R$2&amp;"_"&amp;$C84,データシート2!$A$1:$SI$1,0),0)</f>
        <v>3.3180000000000001</v>
      </c>
      <c r="W84" s="938">
        <f>VLOOKUP($D$3&amp;"_"&amp;W$3,データシート2!$A:$SI,MATCH($R$2&amp;"_"&amp;$C84,データシート2!$A$1:$SI$1,0),0)</f>
        <v>0.19</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1</v>
      </c>
      <c r="R110" s="924">
        <f>VLOOKUP($D$3&amp;"_"&amp;R$3,データシート2!$A:$SI,MATCH($R$2&amp;"_"&amp;$B110,データシート2!$A$1:$SI$1,0),0)</f>
        <v>2.839</v>
      </c>
      <c r="S110" s="925">
        <f>VLOOKUP($D$3&amp;"_"&amp;S$3,データシート2!$A:$SI,MATCH($R$2&amp;"_"&amp;$B110,データシート2!$A$1:$SI$1,0),0)</f>
        <v>3.5880000000000001</v>
      </c>
      <c r="T110" s="925">
        <f>VLOOKUP($D$3&amp;"_"&amp;T$3,データシート2!$A:$SI,MATCH($R$2&amp;"_"&amp;$B110,データシート2!$A$1:$SI$1,0),0)</f>
        <v>3.42</v>
      </c>
      <c r="U110" s="925">
        <f>VLOOKUP($D$3&amp;"_"&amp;U$3,データシート2!$A:$SI,MATCH($R$2&amp;"_"&amp;$B110,データシート2!$A$1:$SI$1,0),0)</f>
        <v>3.306</v>
      </c>
      <c r="V110" s="925">
        <f>VLOOKUP($D$3&amp;"_"&amp;V$3,データシート2!$A:$SI,MATCH($R$2&amp;"_"&amp;$B110,データシート2!$A$1:$SI$1,0),0)</f>
        <v>3.379</v>
      </c>
      <c r="W110" s="925">
        <f>VLOOKUP($D$3&amp;"_"&amp;W$3,データシート2!$A:$SI,MATCH($R$2&amp;"_"&amp;$B110,データシート2!$A$1:$SI$1,0),0)</f>
        <v>6.25</v>
      </c>
      <c r="X110" s="925">
        <f>VLOOKUP($D$3&amp;"_"&amp;X$3,データシート2!$A:$SI,MATCH($R$2&amp;"_"&amp;$B110,データシート2!$A$1:$SI$1,0),0)</f>
        <v>7.2050000000000001</v>
      </c>
      <c r="Y110" s="925">
        <f>VLOOKUP($D$3&amp;"_"&amp;Y$3,データシート2!$A:$SI,MATCH($R$2&amp;"_"&amp;$B110,データシート2!$A$1:$SI$1,0),0)</f>
        <v>7.726</v>
      </c>
      <c r="Z110" s="925">
        <f>VLOOKUP($D$3&amp;"_"&amp;Z$3,データシート2!$A:$SI,MATCH($R$2&amp;"_"&amp;$B110,データシート2!$A$1:$SI$1,0),0)</f>
        <v>7.8360000000000003</v>
      </c>
      <c r="AA110" s="925">
        <f>VLOOKUP($D$3&amp;"_"&amp;AA$3,データシート2!$A:$SI,MATCH($R$2&amp;"_"&amp;$B110,データシート2!$A$1:$SI$1,0),0)</f>
        <v>7.0419999999999998</v>
      </c>
      <c r="AB110" s="926">
        <f>VLOOKUP($D$3&amp;"_"&amp;AB$3,データシート2!$A:$SI,MATCH($R$2&amp;"_"&amp;$B110,データシート2!$A$1:$SI$1,0),0)</f>
        <v>4.8209999999999997</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3.1760000000000002</v>
      </c>
      <c r="X111" s="928">
        <f>VLOOKUP($D$3&amp;"_"&amp;X$3,データシート2!$A:$SI,MATCH($R$2&amp;"_"&amp;$C111,データシート2!$A$1:$SI$1,0),0)</f>
        <v>4.0110000000000001</v>
      </c>
      <c r="Y111" s="928">
        <f>VLOOKUP($D$3&amp;"_"&amp;Y$3,データシート2!$A:$SI,MATCH($R$2&amp;"_"&amp;$C111,データシート2!$A$1:$SI$1,0),0)</f>
        <v>4.782</v>
      </c>
      <c r="Z111" s="928">
        <f>VLOOKUP($D$3&amp;"_"&amp;Z$3,データシート2!$A:$SI,MATCH($R$2&amp;"_"&amp;$C111,データシート2!$A$1:$SI$1,0),0)</f>
        <v>5.15</v>
      </c>
      <c r="AA111" s="928">
        <f>VLOOKUP($D$3&amp;"_"&amp;AA$3,データシート2!$A:$SI,MATCH($R$2&amp;"_"&amp;$C111,データシート2!$A$1:$SI$1,0),0)</f>
        <v>4.758</v>
      </c>
      <c r="AB111" s="929">
        <f>VLOOKUP($D$3&amp;"_"&amp;AB$3,データシート2!$A:$SI,MATCH($R$2&amp;"_"&amp;$C111,データシート2!$A$1:$SI$1,0),0)</f>
        <v>4.8209999999999997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0</v>
      </c>
      <c r="R113" s="930">
        <f>VLOOKUP($D$3&amp;"_"&amp;R$3,データシート2!$A:$SI,MATCH($R$2&amp;"_"&amp;$C113,データシート2!$A$1:$SI$1,0),0)</f>
        <v>2.839</v>
      </c>
      <c r="S113" s="931">
        <f>VLOOKUP($D$3&amp;"_"&amp;S$3,データシート2!$A:$SI,MATCH($R$2&amp;"_"&amp;$C113,データシート2!$A$1:$SI$1,0),0)</f>
        <v>3.5880000000000001</v>
      </c>
      <c r="T113" s="931">
        <f>VLOOKUP($D$3&amp;"_"&amp;T$3,データシート2!$A:$SI,MATCH($R$2&amp;"_"&amp;$C113,データシート2!$A$1:$SI$1,0),0)</f>
        <v>3.42</v>
      </c>
      <c r="U113" s="931">
        <f>VLOOKUP($D$3&amp;"_"&amp;U$3,データシート2!$A:$SI,MATCH($R$2&amp;"_"&amp;$C113,データシート2!$A$1:$SI$1,0),0)</f>
        <v>3.306</v>
      </c>
      <c r="V113" s="931">
        <f>VLOOKUP($D$3&amp;"_"&amp;V$3,データシート2!$A:$SI,MATCH($R$2&amp;"_"&amp;$C113,データシート2!$A$1:$SI$1,0),0)</f>
        <v>3.379</v>
      </c>
      <c r="W113" s="931">
        <f>VLOOKUP($D$3&amp;"_"&amp;W$3,データシート2!$A:$SI,MATCH($R$2&amp;"_"&amp;$C113,データシート2!$A$1:$SI$1,0),0)</f>
        <v>3.0739999999999998</v>
      </c>
      <c r="X113" s="931">
        <f>VLOOKUP($D$3&amp;"_"&amp;X$3,データシート2!$A:$SI,MATCH($R$2&amp;"_"&amp;$C113,データシート2!$A$1:$SI$1,0),0)</f>
        <v>3.194</v>
      </c>
      <c r="Y113" s="931">
        <f>VLOOKUP($D$3&amp;"_"&amp;Y$3,データシート2!$A:$SI,MATCH($R$2&amp;"_"&amp;$C113,データシート2!$A$1:$SI$1,0),0)</f>
        <v>2.944</v>
      </c>
      <c r="Z113" s="931">
        <f>VLOOKUP($D$3&amp;"_"&amp;Z$3,データシート2!$A:$SI,MATCH($R$2&amp;"_"&amp;$C113,データシート2!$A$1:$SI$1,0),0)</f>
        <v>2.6859999999999999</v>
      </c>
      <c r="AA113" s="931">
        <f>VLOOKUP($D$3&amp;"_"&amp;AA$3,データシート2!$A:$SI,MATCH($R$2&amp;"_"&amp;$C113,データシート2!$A$1:$SI$1,0),0)</f>
        <v>2.2839999999999998</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2.4849999999999999</v>
      </c>
      <c r="S114" s="925">
        <f>VLOOKUP($D$3&amp;"_"&amp;S$3,データシート2!$A:$SI,MATCH($R$2&amp;"_"&amp;$B114,データシート2!$A$1:$SI$1,0),0)</f>
        <v>1.8839999999999999</v>
      </c>
      <c r="T114" s="925">
        <f>VLOOKUP($D$3&amp;"_"&amp;T$3,データシート2!$A:$SI,MATCH($R$2&amp;"_"&amp;$B114,データシート2!$A$1:$SI$1,0),0)</f>
        <v>1.6830000000000001</v>
      </c>
      <c r="U114" s="925">
        <f>VLOOKUP($D$3&amp;"_"&amp;U$3,データシート2!$A:$SI,MATCH($R$2&amp;"_"&amp;$B114,データシート2!$A$1:$SI$1,0),0)</f>
        <v>2.09</v>
      </c>
      <c r="V114" s="925">
        <f>VLOOKUP($D$3&amp;"_"&amp;V$3,データシート2!$A:$SI,MATCH($R$2&amp;"_"&amp;$B114,データシート2!$A$1:$SI$1,0),0)</f>
        <v>1.5620000000000001</v>
      </c>
      <c r="W114" s="925">
        <f>VLOOKUP($D$3&amp;"_"&amp;W$3,データシート2!$A:$SI,MATCH($R$2&amp;"_"&amp;$B114,データシート2!$A$1:$SI$1,0),0)</f>
        <v>2.4060000000000001</v>
      </c>
      <c r="X114" s="925">
        <f>VLOOKUP($D$3&amp;"_"&amp;X$3,データシート2!$A:$SI,MATCH($R$2&amp;"_"&amp;$B114,データシート2!$A$1:$SI$1,0),0)</f>
        <v>2.3380000000000001</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1</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2.4849999999999999</v>
      </c>
      <c r="S116" s="931">
        <f>VLOOKUP($D$3&amp;"_"&amp;S$3,データシート2!$A:$SI,MATCH($R$2&amp;"_"&amp;$C116,データシート2!$A$1:$SI$1,0),0)</f>
        <v>1.8839999999999999</v>
      </c>
      <c r="T116" s="931">
        <f>VLOOKUP($D$3&amp;"_"&amp;T$3,データシート2!$A:$SI,MATCH($R$2&amp;"_"&amp;$C116,データシート2!$A$1:$SI$1,0),0)</f>
        <v>1.6830000000000001</v>
      </c>
      <c r="U116" s="931">
        <f>VLOOKUP($D$3&amp;"_"&amp;U$3,データシート2!$A:$SI,MATCH($R$2&amp;"_"&amp;$C116,データシート2!$A$1:$SI$1,0),0)</f>
        <v>2.09</v>
      </c>
      <c r="V116" s="931">
        <f>VLOOKUP($D$3&amp;"_"&amp;V$3,データシート2!$A:$SI,MATCH($R$2&amp;"_"&amp;$C116,データシート2!$A$1:$SI$1,0),0)</f>
        <v>1.5620000000000001</v>
      </c>
      <c r="W116" s="931">
        <f>VLOOKUP($D$3&amp;"_"&amp;W$3,データシート2!$A:$SI,MATCH($R$2&amp;"_"&amp;$C116,データシート2!$A$1:$SI$1,0),0)</f>
        <v>2.4060000000000001</v>
      </c>
      <c r="X116" s="931">
        <f>VLOOKUP($D$3&amp;"_"&amp;X$3,データシート2!$A:$SI,MATCH($R$2&amp;"_"&amp;$C116,データシート2!$A$1:$SI$1,0),0)</f>
        <v>2.3380000000000001</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9.8040000000000003</v>
      </c>
      <c r="S117" s="925">
        <f>VLOOKUP($D$3&amp;"_"&amp;S$3,データシート2!$A:$SI,MATCH($R$2&amp;"_"&amp;$B117,データシート2!$A$1:$SI$1,0),0)</f>
        <v>11.029</v>
      </c>
      <c r="T117" s="925">
        <f>VLOOKUP($D$3&amp;"_"&amp;T$3,データシート2!$A:$SI,MATCH($R$2&amp;"_"&amp;$B117,データシート2!$A$1:$SI$1,0),0)</f>
        <v>11.403</v>
      </c>
      <c r="U117" s="925">
        <f>VLOOKUP($D$3&amp;"_"&amp;U$3,データシート2!$A:$SI,MATCH($R$2&amp;"_"&amp;$B117,データシート2!$A$1:$SI$1,0),0)</f>
        <v>12.414999999999999</v>
      </c>
      <c r="V117" s="925">
        <f>VLOOKUP($D$3&amp;"_"&amp;V$3,データシート2!$A:$SI,MATCH($R$2&amp;"_"&amp;$B117,データシート2!$A$1:$SI$1,0),0)</f>
        <v>12.087999999999999</v>
      </c>
      <c r="W117" s="925">
        <f>VLOOKUP($D$3&amp;"_"&amp;W$3,データシート2!$A:$SI,MATCH($R$2&amp;"_"&amp;$B117,データシート2!$A$1:$SI$1,0),0)</f>
        <v>12.071999999999999</v>
      </c>
      <c r="X117" s="925">
        <f>VLOOKUP($D$3&amp;"_"&amp;X$3,データシート2!$A:$SI,MATCH($R$2&amp;"_"&amp;$B117,データシート2!$A$1:$SI$1,0),0)</f>
        <v>11.832000000000001</v>
      </c>
      <c r="Y117" s="925">
        <f>VLOOKUP($D$3&amp;"_"&amp;Y$3,データシート2!$A:$SI,MATCH($R$2&amp;"_"&amp;$B117,データシート2!$A$1:$SI$1,0),0)</f>
        <v>11.489000000000001</v>
      </c>
      <c r="Z117" s="925">
        <f>VLOOKUP($D$3&amp;"_"&amp;Z$3,データシート2!$A:$SI,MATCH($R$2&amp;"_"&amp;$B117,データシート2!$A$1:$SI$1,0),0)</f>
        <v>11.645</v>
      </c>
      <c r="AA117" s="925">
        <f>VLOOKUP($D$3&amp;"_"&amp;AA$3,データシート2!$A:$SI,MATCH($R$2&amp;"_"&amp;$B117,データシート2!$A$1:$SI$1,0),0)</f>
        <v>13.042999999999999</v>
      </c>
      <c r="AB117" s="926">
        <f>VLOOKUP($D$3&amp;"_"&amp;AB$3,データシート2!$A:$SI,MATCH($R$2&amp;"_"&amp;$B117,データシート2!$A$1:$SI$1,0),0)</f>
        <v>11.260999999999999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9.8040000000000003</v>
      </c>
      <c r="S118" s="928">
        <f>VLOOKUP($D$3&amp;"_"&amp;S$3,データシート2!$A:$SI,MATCH($R$2&amp;"_"&amp;$C118,データシート2!$A$1:$SI$1,0),0)</f>
        <v>11.029</v>
      </c>
      <c r="T118" s="928">
        <f>VLOOKUP($D$3&amp;"_"&amp;T$3,データシート2!$A:$SI,MATCH($R$2&amp;"_"&amp;$C118,データシート2!$A$1:$SI$1,0),0)</f>
        <v>11.403</v>
      </c>
      <c r="U118" s="928">
        <f>VLOOKUP($D$3&amp;"_"&amp;U$3,データシート2!$A:$SI,MATCH($R$2&amp;"_"&amp;$C118,データシート2!$A$1:$SI$1,0),0)</f>
        <v>12.414999999999999</v>
      </c>
      <c r="V118" s="928">
        <f>VLOOKUP($D$3&amp;"_"&amp;V$3,データシート2!$A:$SI,MATCH($R$2&amp;"_"&amp;$C118,データシート2!$A$1:$SI$1,0),0)</f>
        <v>12.087999999999999</v>
      </c>
      <c r="W118" s="928">
        <f>VLOOKUP($D$3&amp;"_"&amp;W$3,データシート2!$A:$SI,MATCH($R$2&amp;"_"&amp;$C118,データシート2!$A$1:$SI$1,0),0)</f>
        <v>12.071999999999999</v>
      </c>
      <c r="X118" s="928">
        <f>VLOOKUP($D$3&amp;"_"&amp;X$3,データシート2!$A:$SI,MATCH($R$2&amp;"_"&amp;$C118,データシート2!$A$1:$SI$1,0),0)</f>
        <v>11.832000000000001</v>
      </c>
      <c r="Y118" s="928">
        <f>VLOOKUP($D$3&amp;"_"&amp;Y$3,データシート2!$A:$SI,MATCH($R$2&amp;"_"&amp;$C118,データシート2!$A$1:$SI$1,0),0)</f>
        <v>11.489000000000001</v>
      </c>
      <c r="Z118" s="928">
        <f>VLOOKUP($D$3&amp;"_"&amp;Z$3,データシート2!$A:$SI,MATCH($R$2&amp;"_"&amp;$C118,データシート2!$A$1:$SI$1,0),0)</f>
        <v>11.645</v>
      </c>
      <c r="AA118" s="928">
        <f>VLOOKUP($D$3&amp;"_"&amp;AA$3,データシート2!$A:$SI,MATCH($R$2&amp;"_"&amp;$C118,データシート2!$A$1:$SI$1,0),0)</f>
        <v>13.042999999999999</v>
      </c>
      <c r="AB118" s="929">
        <f>VLOOKUP($D$3&amp;"_"&amp;AB$3,データシート2!$A:$SI,MATCH($R$2&amp;"_"&amp;$C118,データシート2!$A$1:$SI$1,0),0)</f>
        <v>11.260999999999999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2025-03-04T09:26:45Z</dcterms:created>
  <dcterms:modified xsi:type="dcterms:W3CDTF">2025-03-04T09:26:45Z</dcterms:modified>
  <cp:category/>
  <cp:contentStatus/>
</cp:coreProperties>
</file>