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144396-63B9-4035-A2F9-97C49C6E819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<sst xmlns="http://schemas.openxmlformats.org/spreadsheetml/2006/main" count="16781" uniqueCount="2532">
  <si>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</si>
  <si>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</si>
  <si>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</si>
  <si>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</si>
  <si>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</si>
  <si>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</si>
  <si>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</si>
  <si>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</si>
  <si>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</si>
  <si>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</si>
  <si>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</si>
  <si>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</si>
  <si>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</si>
  <si>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</si>
  <si>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</si>
  <si>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</si>
  <si>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</si>
  <si>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</si>
  <si>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</si>
  <si>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</si>
  <si>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</si>
  <si>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</si>
  <si>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</si>
  <si>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</si>
  <si>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</si>
  <si>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</si>
  <si>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</si>
  <si>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</si>
  <si>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</si>
  <si>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</si>
  <si>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</si>
  <si>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</si>
  <si>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</si>
  <si>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</si>
  <si>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</si>
  <si>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</si>
  <si>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</si>
  <si>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</si>
  <si>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</si>
  <si>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</si>
  <si>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</si>
  <si>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</si>
  <si>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</si>
  <si>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</si>
  <si>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</si>
  <si>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</si>
  <si>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</si>
  <si>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</si>
  <si>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</si>
  <si>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</si>
  <si>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</si>
  <si>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</si>
  <si>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</si>
  <si>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</si>
  <si>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</si>
  <si>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</si>
  <si>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</si>
  <si>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</si>
  <si>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</si>
  <si>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</si>
  <si>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</si>
  <si>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</si>
  <si>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</si>
  <si>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</si>
  <si>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</si>
  <si>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</si>
  <si>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</si>
  <si>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</si>
  <si>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</si>
  <si>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</si>
  <si>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</si>
  <si>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</si>
  <si>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</si>
  <si>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</si>
  <si>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</si>
  <si>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</si>
  <si>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</si>
  <si>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</si>
  <si>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</si>
  <si>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</si>
  <si>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</si>
  <si>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</si>
  <si>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</si>
  <si>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</si>
  <si>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</si>
  <si>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</si>
  <si>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</si>
  <si>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</si>
  <si>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</si>
  <si>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</si>
  <si>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</si>
  <si>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</si>
  <si>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</si>
  <si>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</si>
  <si>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</si>
  <si>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</si>
  <si>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</si>
  <si>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</si>
  <si>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</si>
  <si>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</si>
  <si>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</si>
  <si>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</si>
  <si>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</si>
  <si>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</si>
  <si>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</si>
  <si>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</si>
  <si>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</si>
  <si>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</si>
  <si>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</si>
  <si>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</si>
  <si>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</si>
  <si>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</si>
  <si>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</si>
  <si>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</si>
  <si>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</si>
  <si>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</si>
  <si>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</si>
  <si>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</si>
  <si>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</si>
  <si>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</si>
  <si>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</si>
  <si>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</si>
  <si>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</si>
  <si>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</si>
  <si>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</si>
  <si>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</si>
  <si>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</si>
  <si>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</si>
  <si>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</si>
  <si>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</si>
  <si>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</si>
  <si>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</si>
  <si>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</si>
  <si>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</si>
  <si>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</si>
  <si>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</si>
  <si>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</si>
  <si>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</si>
  <si>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</si>
  <si>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</si>
  <si>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</si>
  <si>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</si>
  <si>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</si>
  <si>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</si>
  <si>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</si>
  <si>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</si>
  <si>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</si>
  <si>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</si>
  <si>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</si>
  <si>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</si>
  <si>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</si>
  <si>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</si>
  <si>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</si>
  <si>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</si>
  <si>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</si>
  <si>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</si>
  <si>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</si>
  <si>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</si>
  <si>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</si>
  <si>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</si>
  <si>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</si>
  <si>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</si>
  <si>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</si>
  <si>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</si>
  <si>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</si>
  <si>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</si>
  <si>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</si>
  <si>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</si>
  <si>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</si>
  <si>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</si>
  <si>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</si>
  <si>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</si>
  <si>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</si>
  <si>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</si>
  <si>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</si>
  <si>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</si>
  <si>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</si>
  <si>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</si>
  <si>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</si>
  <si>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</si>
  <si>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</si>
  <si>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</si>
  <si>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</si>
  <si>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</si>
  <si>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</si>
  <si>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</si>
  <si>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</si>
  <si>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</si>
  <si>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</si>
  <si>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</si>
  <si>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</si>
  <si>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</si>
  <si>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</si>
  <si>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</si>
  <si>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</si>
  <si>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</si>
  <si>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</si>
  <si>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</si>
  <si>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</si>
  <si>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</si>
  <si>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</si>
  <si>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</si>
  <si>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</si>
  <si>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</si>
  <si>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</si>
  <si>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</si>
  <si>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</si>
  <si>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</si>
  <si>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</si>
  <si>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</si>
  <si>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</si>
  <si>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</si>
  <si>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</si>
  <si>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</si>
  <si>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</si>
  <si>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</si>
  <si>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</si>
  <si>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</si>
  <si>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</si>
  <si>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</si>
  <si>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</si>
  <si>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</si>
  <si>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</si>
  <si>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</si>
  <si>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</si>
  <si>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</si>
  <si>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</si>
  <si>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</si>
  <si>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</si>
  <si>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</si>
  <si>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</si>
  <si>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</si>
  <si>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</si>
  <si>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</si>
  <si>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</si>
  <si>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</si>
  <si>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</si>
  <si>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</si>
  <si>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</si>
  <si>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</si>
  <si>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</si>
  <si>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</si>
  <si>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</si>
  <si>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</si>
  <si>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</si>
  <si>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</si>
  <si>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</si>
  <si>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</si>
  <si>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</si>
  <si>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</si>
  <si>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</si>
  <si>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</si>
  <si>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</si>
  <si>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</si>
  <si>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</si>
  <si>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</si>
  <si>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</si>
  <si>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</si>
  <si>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</si>
  <si>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</si>
  <si>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</si>
  <si>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</si>
  <si>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</si>
  <si>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</si>
  <si>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</si>
  <si>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</si>
  <si>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</si>
  <si>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</si>
  <si>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</si>
  <si>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</si>
  <si>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</si>
  <si>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</si>
  <si>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</si>
  <si>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</si>
  <si>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</si>
  <si>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</si>
  <si>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</si>
  <si>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</si>
  <si>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</si>
  <si>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</si>
  <si>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</si>
  <si>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</si>
  <si>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</si>
  <si>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</si>
  <si>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</si>
  <si>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</si>
  <si>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</si>
  <si>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</si>
  <si>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</si>
  <si>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</si>
  <si>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</si>
  <si>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</si>
  <si>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</si>
  <si>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</si>
  <si>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</si>
  <si>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</si>
  <si>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</si>
  <si>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</si>
  <si>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</si>
  <si>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</si>
  <si>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</si>
  <si>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</si>
  <si>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</si>
  <si>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</si>
  <si>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</si>
  <si>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</si>
  <si>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</si>
  <si>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</si>
  <si>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</si>
  <si>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</si>
  <si>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</si>
  <si>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</si>
  <si>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</si>
  <si>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</si>
  <si>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</si>
  <si>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</si>
  <si>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</si>
  <si>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</si>
  <si>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</si>
  <si>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</si>
  <si>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</si>
  <si>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</si>
  <si>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</si>
  <si>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</si>
  <si>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</si>
  <si>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</si>
  <si>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</si>
  <si>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</si>
  <si>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</si>
  <si>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</si>
  <si>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</si>
  <si>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</si>
  <si>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</si>
  <si>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</si>
  <si>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</si>
  <si>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</si>
  <si>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</si>
  <si>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</si>
  <si>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</si>
  <si>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</si>
  <si>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</si>
  <si>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</si>
  <si>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</si>
  <si>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</si>
  <si>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</si>
  <si>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</si>
  <si>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</si>
  <si>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</si>
  <si>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</si>
  <si>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</si>
  <si>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</si>
  <si>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</si>
  <si>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</si>
  <si>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</si>
  <si>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</si>
  <si>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</si>
  <si>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</si>
  <si>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</si>
  <si>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</si>
  <si>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</si>
  <si>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</si>
  <si>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</si>
  <si>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</si>
  <si>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</si>
  <si>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</si>
  <si>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</si>
  <si>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</si>
  <si>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</si>
  <si>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</si>
  <si>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</si>
  <si>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</si>
  <si>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</si>
  <si>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</si>
  <si>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</si>
  <si>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</si>
  <si>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</si>
  <si>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</si>
  <si>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</si>
  <si>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</si>
  <si>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</si>
  <si>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</si>
  <si>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</si>
  <si>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</si>
  <si>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</si>
  <si>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</si>
  <si>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</si>
  <si>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</si>
  <si>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</si>
  <si>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</si>
  <si>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</si>
  <si>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</si>
  <si>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</si>
  <si>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</si>
  <si>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</si>
  <si>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</si>
  <si>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</si>
  <si>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</si>
  <si>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</si>
  <si>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</si>
  <si>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</si>
  <si>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</si>
  <si>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</si>
  <si>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</si>
  <si>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</si>
  <si>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</si>
  <si>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</si>
  <si>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</si>
  <si>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</si>
  <si>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</si>
  <si>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</si>
  <si>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</si>
  <si>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</si>
  <si>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</si>
  <si>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</si>
  <si>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</si>
  <si>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</si>
  <si>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</si>
  <si>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</si>
  <si>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</si>
  <si>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</si>
  <si>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</si>
  <si>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</si>
  <si>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</si>
  <si>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</si>
  <si>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</si>
  <si>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</si>
  <si>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</si>
  <si>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</si>
  <si>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</si>
  <si>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</si>
  <si>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</si>
  <si>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</si>
  <si>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</si>
  <si>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</si>
  <si>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</si>
  <si>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</si>
  <si>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</si>
  <si>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</si>
  <si>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</si>
  <si>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</si>
  <si>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</si>
  <si>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</si>
  <si>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</si>
  <si>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</si>
  <si>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</si>
  <si>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</si>
  <si>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</si>
  <si>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</si>
  <si>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</si>
  <si>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</si>
  <si>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</si>
  <si>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</si>
  <si>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</si>
  <si>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</si>
  <si>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</si>
  <si>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</si>
  <si>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</si>
  <si>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</si>
  <si>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</si>
  <si>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</si>
  <si>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</si>
  <si>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</si>
  <si>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</si>
  <si>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</si>
  <si>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</si>
  <si>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</si>
  <si>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</si>
  <si>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</si>
  <si>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</si>
  <si>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</si>
  <si>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</si>
  <si>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</si>
  <si>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</si>
  <si>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</si>
  <si>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</si>
  <si>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</si>
  <si>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</si>
  <si>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</si>
  <si>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</si>
  <si>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</si>
  <si>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</si>
  <si>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</si>
  <si>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</si>
  <si>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</si>
  <si>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</si>
  <si>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</si>
  <si>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</si>
  <si>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</si>
  <si>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</si>
  <si>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</si>
  <si>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</si>
  <si>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</si>
  <si>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</si>
  <si>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</si>
  <si>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</si>
  <si>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</si>
  <si>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</si>
  <si>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</si>
  <si>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</si>
  <si>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</si>
  <si>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</si>
  <si>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</si>
  <si>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</si>
  <si>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</si>
  <si>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</si>
  <si>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</si>
  <si>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</si>
  <si>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</si>
  <si>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</si>
  <si>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</si>
  <si>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</si>
  <si>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</si>
  <si>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</si>
  <si>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</si>
  <si>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</si>
  <si>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</si>
  <si>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</si>
  <si>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</si>
  <si>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</si>
  <si>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</si>
  <si>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</si>
  <si>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</si>
  <si>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</si>
  <si>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</si>
  <si>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</si>
  <si>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</si>
  <si>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</si>
  <si>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</si>
  <si>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</si>
  <si>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</si>
  <si>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</si>
  <si>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</si>
  <si>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</si>
  <si>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</si>
  <si>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</si>
  <si>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</si>
  <si>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</si>
  <si>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</si>
  <si>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</si>
  <si>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</si>
  <si>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</si>
  <si>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</si>
  <si>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</si>
  <si>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</si>
  <si>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</si>
  <si>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</si>
  <si>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</si>
  <si>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</si>
  <si>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</si>
  <si>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</si>
  <si>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</si>
  <si>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</si>
  <si>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</si>
  <si>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</si>
  <si>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</si>
  <si>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</si>
  <si>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</si>
  <si>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</si>
  <si>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</si>
  <si>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</si>
  <si>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</si>
  <si>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</si>
  <si>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</si>
  <si>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</si>
  <si>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</si>
  <si>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</si>
  <si>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</si>
  <si>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</si>
  <si>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</si>
  <si>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</si>
  <si>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</si>
  <si>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</si>
  <si>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</si>
  <si>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</si>
  <si>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</si>
  <si>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</si>
  <si>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</si>
  <si>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</si>
  <si>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</si>
  <si>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</si>
  <si>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</si>
  <si>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</si>
  <si>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</si>
  <si>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</si>
  <si>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</si>
  <si>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</si>
  <si>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</si>
  <si>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</si>
  <si>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</si>
  <si>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</si>
  <si>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</si>
  <si>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</si>
  <si>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</si>
  <si>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</si>
  <si>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</si>
  <si>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</si>
  <si>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</si>
  <si>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</si>
  <si>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</si>
  <si>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</si>
  <si>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</si>
  <si>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</si>
  <si>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</si>
  <si>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</si>
  <si>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</si>
  <si>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</si>
  <si>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</si>
  <si>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</si>
  <si>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</si>
  <si>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</si>
  <si>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</si>
  <si>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</si>
  <si>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</si>
  <si>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</si>
  <si>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</si>
  <si>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</si>
  <si>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</si>
  <si>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</si>
  <si>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</si>
  <si>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</si>
  <si>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</si>
  <si>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</si>
  <si>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</si>
  <si>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</si>
  <si>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</si>
  <si>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</si>
  <si>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</si>
  <si>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</si>
  <si>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</si>
  <si>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</si>
  <si>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</si>
  <si>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</si>
  <si>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</si>
  <si>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</si>
  <si>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</si>
  <si>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</si>
  <si>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</si>
  <si>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</si>
  <si>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</si>
  <si>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</si>
  <si>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</si>
  <si>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</si>
  <si>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</si>
  <si>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</si>
  <si>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</si>
  <si>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</si>
  <si>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</si>
  <si>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</si>
  <si>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</si>
  <si>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</si>
  <si>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</si>
  <si>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</si>
  <si>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</si>
  <si>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</si>
  <si>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</si>
  <si>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</si>
  <si>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</si>
  <si>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</si>
  <si>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</si>
  <si>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</si>
  <si>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</si>
  <si>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</si>
  <si>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</si>
  <si>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</si>
  <si>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</si>
  <si>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</si>
  <si>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</si>
  <si>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</si>
  <si>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</si>
  <si>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</si>
  <si>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</si>
  <si>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</si>
  <si>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</si>
  <si>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</si>
  <si>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</si>
  <si>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</si>
  <si>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</si>
  <si>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</si>
  <si>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</si>
  <si>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</si>
  <si>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</si>
  <si>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</si>
  <si>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</si>
  <si>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</si>
  <si>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</si>
  <si>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</si>
  <si>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</si>
  <si>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</si>
  <si>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</si>
  <si>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</si>
  <si>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</si>
  <si>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</si>
  <si>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</si>
  <si>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</si>
  <si>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</si>
  <si>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</si>
  <si>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</si>
  <si>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</si>
  <si>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</si>
  <si>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</si>
  <si>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</si>
  <si>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</si>
  <si>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</si>
  <si>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</si>
  <si>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</si>
  <si>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</si>
  <si>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</si>
  <si>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</si>
  <si>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</si>
  <si>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</si>
  <si>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</si>
  <si>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</si>
  <si>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</si>
  <si>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</si>
  <si>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</si>
  <si>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</si>
  <si>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</si>
  <si>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</si>
  <si>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</si>
  <si>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</si>
  <si>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</si>
  <si>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</si>
  <si>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</si>
  <si>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</si>
  <si>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</si>
  <si>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</si>
  <si>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</si>
  <si>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</si>
  <si>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</si>
  <si>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</si>
  <si>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</si>
  <si>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</si>
  <si>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</si>
  <si>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</si>
  <si>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</si>
  <si>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</si>
  <si>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</si>
  <si>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</si>
  <si>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</si>
  <si>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</si>
  <si>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</si>
  <si>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</si>
  <si>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</si>
  <si>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</si>
  <si>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</si>
  <si>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</si>
  <si>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</si>
  <si>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</si>
  <si>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</si>
  <si>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</si>
  <si>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</si>
  <si>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</si>
  <si>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</si>
  <si>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</si>
  <si>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</si>
  <si>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</si>
  <si>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</si>
  <si>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</si>
  <si>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</si>
  <si>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</si>
  <si>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</si>
  <si>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</si>
  <si>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</si>
  <si>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</si>
  <si>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</si>
  <si>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</si>
  <si>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</si>
  <si>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</si>
  <si>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</si>
  <si>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</si>
  <si>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</si>
  <si>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</si>
  <si>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</si>
  <si>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</si>
  <si>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</si>
  <si>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</si>
  <si>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</si>
  <si>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</si>
  <si>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</si>
  <si>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</si>
  <si>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</si>
  <si>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</si>
  <si>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</si>
  <si>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</si>
  <si>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</si>
  <si>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</si>
  <si>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</si>
  <si>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</si>
  <si>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</si>
  <si>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</si>
  <si>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</si>
  <si>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</si>
  <si>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</si>
  <si>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</si>
  <si>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</si>
  <si>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</si>
  <si>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</si>
  <si>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</si>
  <si>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</si>
  <si>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</si>
  <si>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</si>
  <si>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</si>
  <si>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</si>
  <si>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</si>
  <si>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</si>
  <si>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</si>
  <si>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</si>
  <si>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</si>
  <si>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</si>
  <si>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</si>
  <si>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</si>
  <si>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</si>
  <si>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</si>
  <si>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</si>
  <si>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</si>
  <si>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</si>
  <si>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</si>
  <si>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</si>
  <si>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</si>
  <si>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</si>
  <si>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</si>
  <si>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</si>
  <si>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</si>
  <si>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</si>
  <si>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</si>
  <si>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</si>
  <si>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</si>
  <si>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</si>
  <si>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</si>
  <si>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</si>
  <si>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</si>
  <si>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</si>
  <si>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</si>
  <si>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</si>
  <si>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</si>
  <si>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</si>
  <si>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</si>
  <si>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</si>
  <si>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</si>
  <si>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</si>
  <si>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</si>
  <si>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</si>
  <si>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</si>
  <si>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</si>
  <si>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</si>
  <si>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</si>
  <si>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</si>
  <si>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</si>
  <si>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</si>
  <si>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</si>
  <si>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</si>
  <si>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</si>
  <si>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</si>
  <si>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</si>
  <si>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</si>
  <si>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</si>
  <si>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</si>
  <si>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</si>
  <si>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</si>
  <si>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</si>
  <si>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</si>
  <si>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</si>
  <si>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</si>
  <si>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</si>
  <si>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</si>
  <si>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</si>
  <si>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</si>
  <si>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</si>
  <si>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</si>
  <si>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</si>
  <si>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</si>
  <si>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</si>
  <si>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</si>
  <si>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</si>
  <si>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</si>
  <si>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</si>
  <si>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</si>
  <si>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</si>
  <si>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</si>
  <si>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</si>
  <si>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</si>
  <si>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</si>
  <si>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</si>
  <si>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</si>
  <si>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</si>
  <si>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</si>
  <si>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</si>
  <si>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</si>
  <si>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</si>
  <si>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</si>
  <si>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</si>
  <si>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</si>
  <si>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</si>
  <si>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</si>
  <si>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</si>
  <si>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</si>
  <si>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</si>
  <si>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</si>
  <si>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</si>
  <si>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</si>
  <si>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</si>
  <si>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</si>
  <si>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</si>
  <si>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</si>
  <si>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</si>
  <si>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</si>
  <si>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</si>
  <si>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</si>
  <si>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</si>
  <si>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</si>
  <si>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</si>
  <si>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</si>
  <si>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</si>
  <si>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</si>
  <si>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</si>
  <si>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</si>
  <si>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</si>
  <si>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</si>
  <si>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</si>
  <si>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</si>
  <si>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</si>
  <si>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</si>
  <si>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</si>
  <si>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</si>
  <si>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</si>
  <si>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</si>
  <si>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</si>
  <si>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</si>
  <si>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</si>
  <si>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</si>
  <si>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</si>
  <si>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</si>
  <si>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</si>
  <si>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</si>
  <si>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</si>
  <si>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</si>
  <si>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</si>
  <si>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</si>
  <si>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</si>
  <si>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</si>
  <si>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</si>
  <si>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</si>
  <si>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</si>
  <si>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</si>
  <si>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</si>
  <si>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</si>
  <si>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</si>
  <si>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</si>
  <si>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</si>
  <si>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</si>
  <si>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</si>
  <si>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</si>
  <si>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</si>
  <si>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</si>
  <si>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</si>
  <si>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</si>
  <si>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</si>
  <si>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</si>
  <si>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</si>
  <si>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</si>
  <si>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</si>
  <si>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</si>
  <si>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</si>
  <si>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</si>
  <si>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</si>
  <si>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</si>
  <si>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</si>
  <si>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</si>
  <si>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</si>
  <si>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</si>
  <si>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</si>
  <si>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</si>
  <si>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</si>
  <si>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</si>
  <si>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</si>
  <si>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</si>
  <si>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</si>
  <si>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</si>
  <si>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</si>
  <si>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</si>
  <si>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</si>
  <si>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</si>
  <si>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</si>
  <si>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</si>
  <si>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</si>
  <si>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</si>
  <si>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</si>
  <si>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</si>
  <si>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</si>
  <si>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</si>
  <si>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</si>
  <si>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</si>
  <si>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</si>
  <si>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</si>
  <si>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</si>
  <si>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</si>
  <si>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</si>
  <si>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</si>
  <si>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</si>
  <si>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</si>
  <si>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</si>
  <si>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</si>
  <si>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</si>
  <si>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</si>
  <si>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</si>
  <si>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</si>
  <si>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</si>
  <si>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</si>
  <si>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</si>
  <si>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</si>
  <si>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</si>
  <si>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</si>
  <si>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</si>
  <si>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</si>
  <si>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</si>
  <si>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</si>
  <si>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</si>
  <si>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</si>
  <si>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</si>
  <si>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</si>
  <si>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</si>
  <si>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</si>
  <si>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</si>
  <si>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</si>
  <si>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</si>
  <si>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</si>
  <si>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</si>
  <si>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</si>
  <si>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</si>
  <si>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</si>
  <si>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</si>
  <si>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</si>
  <si>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</si>
  <si>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</si>
  <si>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</si>
  <si>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</si>
  <si>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</si>
  <si>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</si>
  <si>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</si>
  <si>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</si>
  <si>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</si>
  <si>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</si>
  <si>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</si>
  <si>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</si>
  <si>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</si>
  <si>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</si>
  <si>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</si>
  <si>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</si>
  <si>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</si>
  <si>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</si>
  <si>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</si>
  <si>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</si>
  <si>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</si>
  <si>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</si>
  <si>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</si>
  <si>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</si>
  <si>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</si>
  <si>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</si>
  <si>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</si>
  <si>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</si>
  <si>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</si>
  <si>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</si>
  <si>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</si>
  <si>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</si>
  <si>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</si>
  <si>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</si>
  <si>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</si>
  <si>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</si>
  <si>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</si>
  <si>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</si>
  <si>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</si>
  <si>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</si>
  <si>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</si>
  <si>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</si>
  <si>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</si>
  <si>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</si>
  <si>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</si>
  <si>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</si>
  <si>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</si>
  <si>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</si>
  <si>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</si>
  <si>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</si>
  <si>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</si>
  <si>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</si>
  <si>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</si>
  <si>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</si>
  <si>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</si>
  <si>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</si>
  <si>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</si>
  <si>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</si>
  <si>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</si>
  <si>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</si>
  <si>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</si>
  <si>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</si>
  <si>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</si>
  <si>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</si>
  <si>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</si>
  <si>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</si>
  <si>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</si>
  <si>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</si>
  <si>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</si>
  <si>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</si>
  <si>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</si>
  <si>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</si>
  <si>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</si>
  <si>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</si>
  <si>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</si>
  <si>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</si>
  <si>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</si>
  <si>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</si>
  <si>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</si>
  <si>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</si>
  <si>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</si>
  <si>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</si>
  <si>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</si>
  <si>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</si>
  <si>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</si>
  <si>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</si>
  <si>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</si>
  <si>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</si>
  <si>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</si>
  <si>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</si>
  <si>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</si>
  <si>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</si>
  <si>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</si>
  <si>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</si>
  <si>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</si>
  <si>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</si>
  <si>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</si>
  <si>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</si>
  <si>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</si>
  <si>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</si>
  <si>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</si>
  <si>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</si>
  <si>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</si>
  <si>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</si>
  <si>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</si>
  <si>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</si>
  <si>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</si>
  <si>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</si>
  <si>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</si>
  <si>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</si>
  <si>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</si>
  <si>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</si>
  <si>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</si>
  <si>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</si>
  <si>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</si>
  <si>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</si>
  <si>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</si>
  <si>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</si>
  <si>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</si>
  <si>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</si>
  <si>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</si>
  <si>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</si>
  <si>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</si>
  <si>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</si>
  <si>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</si>
  <si>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</si>
  <si>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</si>
  <si>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</si>
  <si>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</si>
  <si>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</si>
  <si>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</si>
  <si>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</si>
  <si>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</si>
  <si>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</si>
  <si>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</si>
  <si>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</si>
  <si>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</si>
  <si>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</si>
  <si>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</si>
  <si>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</si>
  <si>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</si>
  <si>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</si>
  <si>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</si>
  <si>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</si>
  <si>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</si>
  <si>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</si>
  <si>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</si>
  <si>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</si>
  <si>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</si>
  <si>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</si>
  <si>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</si>
  <si>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</si>
  <si>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</si>
  <si>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</si>
  <si>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</si>
  <si>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</si>
  <si>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</si>
  <si>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</si>
  <si>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</si>
  <si>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</si>
  <si>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</si>
  <si>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</si>
  <si>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</si>
  <si>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</si>
  <si>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</si>
  <si>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</si>
  <si>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</si>
  <si>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</si>
  <si>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</si>
  <si>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</si>
  <si>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</si>
  <si>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</si>
  <si>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</si>
  <si>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</si>
  <si>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</si>
  <si>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</si>
  <si>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</si>
  <si>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</si>
  <si>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</si>
  <si>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</si>
  <si>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</si>
  <si>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</si>
  <si>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</si>
  <si>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</si>
  <si>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</si>
  <si>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</si>
  <si>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</si>
  <si>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</si>
  <si>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</si>
  <si>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</si>
  <si>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</si>
  <si>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</si>
  <si>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</si>
  <si>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</si>
  <si>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</si>
  <si>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</si>
  <si>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</si>
  <si>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</si>
  <si>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</si>
  <si>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</si>
  <si>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</si>
  <si>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</si>
  <si>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</si>
  <si>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</si>
  <si>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</si>
  <si>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</si>
  <si>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</si>
  <si>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</si>
  <si>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</si>
  <si>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</si>
  <si>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</si>
  <si>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</si>
  <si>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</si>
  <si>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</si>
  <si>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</si>
  <si>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</si>
  <si>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</si>
  <si>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</si>
  <si>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</si>
  <si>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</si>
  <si>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</si>
  <si>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</si>
  <si>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</si>
  <si>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</si>
  <si>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</si>
  <si>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</si>
  <si>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</si>
  <si>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</si>
  <si>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</si>
  <si>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</si>
  <si>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</si>
  <si>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</si>
  <si>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</si>
  <si>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</si>
  <si>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</si>
  <si>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</si>
  <si>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</si>
  <si>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</si>
  <si>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</si>
  <si>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</si>
  <si>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</si>
  <si>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</si>
  <si>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</si>
  <si>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</si>
  <si>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</si>
  <si>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</si>
  <si>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</si>
  <si>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</si>
  <si>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</si>
  <si>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</si>
  <si>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</si>
  <si>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</si>
  <si>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</si>
  <si>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</si>
  <si>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</si>
  <si>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</si>
  <si>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</si>
  <si>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</si>
  <si>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</si>
  <si>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</si>
  <si>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</si>
  <si>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</si>
  <si>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</si>
  <si>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</si>
  <si>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</si>
  <si>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</si>
  <si>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</si>
  <si>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</si>
  <si>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</si>
  <si>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</si>
  <si>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</si>
  <si>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</si>
  <si>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</si>
  <si>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</si>
  <si>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</si>
  <si>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</si>
  <si>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</si>
  <si>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</si>
  <si>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</si>
  <si>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</si>
  <si>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</si>
  <si>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</si>
  <si>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</si>
  <si>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</si>
  <si>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</si>
  <si>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</si>
  <si>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</si>
  <si>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</si>
  <si>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</si>
  <si>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</si>
  <si>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</si>
  <si>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</si>
  <si>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</si>
  <si>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</si>
  <si>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</si>
  <si>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</si>
  <si>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</si>
  <si>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</si>
  <si>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</si>
  <si>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</si>
  <si>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</si>
  <si>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</si>
  <si>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</si>
  <si>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</si>
  <si>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</si>
  <si>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</si>
  <si>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</si>
  <si>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</si>
  <si>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</si>
  <si>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</si>
  <si>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</si>
  <si>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</si>
  <si>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</si>
  <si>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</si>
  <si>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</si>
  <si>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</si>
  <si>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</si>
  <si>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</si>
  <si>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</si>
  <si>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</si>
  <si>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</si>
  <si>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</si>
  <si>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</si>
  <si>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</si>
  <si>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</si>
  <si>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</si>
  <si>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</si>
  <si>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</si>
  <si>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</si>
  <si>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</si>
  <si>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</si>
  <si>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</si>
  <si>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</si>
  <si>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</si>
  <si>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</si>
  <si>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</si>
  <si>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</si>
  <si>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</si>
  <si>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</si>
  <si>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</si>
  <si>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</si>
  <si>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</si>
  <si>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</si>
  <si>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</si>
  <si>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</si>
  <si>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</si>
  <si>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</si>
  <si>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</si>
  <si>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</si>
  <si>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</si>
  <si>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</si>
  <si>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</si>
  <si>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</si>
  <si>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</si>
  <si>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</si>
  <si>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</si>
  <si>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</si>
  <si>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</si>
  <si>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</si>
  <si>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</si>
  <si>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</si>
  <si>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</si>
  <si>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</si>
  <si>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</si>
  <si>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</si>
  <si>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</si>
  <si>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</si>
  <si>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</si>
  <si>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</si>
  <si>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</si>
  <si>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</si>
  <si>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</si>
  <si>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</si>
  <si>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</si>
  <si>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</si>
  <si>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</si>
  <si>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</si>
  <si>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</si>
  <si>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</si>
  <si>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</si>
  <si>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</si>
  <si>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</si>
  <si>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</si>
  <si>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</si>
  <si>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</si>
  <si>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</si>
  <si>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</si>
  <si>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</si>
  <si>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</si>
  <si>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</si>
  <si>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</si>
  <si>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</si>
  <si>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</si>
  <si>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</si>
  <si>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</si>
  <si>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</si>
  <si>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</si>
  <si>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</si>
  <si>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</si>
  <si>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</si>
  <si>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</si>
  <si>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</si>
  <si>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</si>
  <si>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</si>
  <si>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</si>
  <si>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</si>
  <si>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</si>
  <si>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</si>
  <si>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</si>
  <si>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</si>
  <si>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</si>
  <si>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</si>
  <si>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</si>
  <si>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</si>
  <si>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</si>
  <si>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</si>
  <si>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</si>
  <si>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</si>
  <si>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</si>
  <si>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</si>
  <si>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</si>
  <si>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</si>
  <si>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</si>
  <si>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</si>
  <si>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</si>
  <si>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</si>
  <si>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</si>
  <si>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</si>
  <si>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</si>
  <si>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</si>
  <si>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</si>
  <si>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</si>
  <si>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</si>
  <si>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</si>
  <si>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</si>
  <si>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</si>
  <si>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</si>
  <si>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</si>
  <si>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</si>
  <si>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</si>
  <si>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</si>
  <si>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</si>
  <si>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</si>
  <si>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</si>
  <si>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</si>
  <si>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</si>
  <si>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</si>
  <si>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</si>
  <si>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</si>
  <si>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</si>
  <si>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</si>
  <si>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</si>
  <si>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</si>
  <si>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</si>
  <si>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</si>
  <si>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</si>
  <si>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</si>
  <si>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</si>
  <si>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</si>
  <si>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</si>
  <si>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</si>
  <si>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</si>
  <si>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</si>
  <si>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</si>
  <si>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</si>
  <si>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</si>
  <si>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</si>
  <si>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</si>
  <si>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</si>
  <si>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</si>
  <si>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</si>
  <si>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</si>
  <si>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</si>
  <si>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</si>
  <si>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</si>
  <si>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</si>
  <si>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</si>
  <si>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</si>
  <si>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</si>
  <si>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</si>
  <si>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</si>
  <si>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</si>
  <si>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</si>
  <si>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</si>
  <si>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</si>
  <si>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</si>
  <si>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</si>
  <si>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</si>
  <si>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</si>
  <si>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</si>
  <si>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</si>
  <si>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</si>
  <si>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</si>
  <si>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</si>
  <si>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</si>
  <si>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</si>
  <si>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</si>
  <si>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</si>
  <si>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</si>
  <si>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</si>
  <si>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</si>
  <si>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</si>
  <si>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</si>
  <si>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</si>
  <si>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</si>
  <si>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</si>
  <si>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</si>
  <si>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</si>
  <si>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</si>
  <si>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</si>
  <si>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</si>
  <si>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</si>
  <si>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</si>
  <si>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</si>
  <si>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</si>
  <si>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</si>
  <si>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</si>
  <si>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</si>
  <si>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</si>
  <si>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</si>
  <si>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</si>
  <si>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</si>
  <si>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</si>
  <si>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</si>
  <si>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</si>
  <si>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</si>
  <si>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</si>
  <si>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</si>
  <si>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</si>
  <si>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</si>
  <si>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</si>
  <si>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</si>
  <si>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</si>
  <si>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</si>
  <si>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</si>
  <si>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</si>
  <si>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</si>
  <si>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</si>
  <si>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</si>
  <si>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</si>
  <si>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</si>
  <si>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</si>
  <si>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</si>
  <si>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</si>
  <si>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</si>
  <si>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</si>
  <si>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</si>
  <si>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</si>
  <si>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</si>
  <si>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</si>
  <si>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</si>
  <si>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</si>
  <si>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</si>
  <si>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</si>
  <si>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</si>
  <si>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</si>
  <si>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</si>
  <si>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</si>
  <si>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</si>
  <si>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</si>
  <si>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</si>
  <si>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</si>
  <si>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</si>
  <si>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</si>
  <si>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</si>
  <si>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</si>
  <si>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</si>
  <si>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</si>
  <si>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</si>
  <si>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</si>
  <si>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</si>
  <si>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</si>
  <si>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</si>
  <si>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</si>
  <si>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</si>
  <si>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</si>
  <si>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</si>
  <si>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</si>
  <si>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</si>
  <si>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</si>
  <si>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</si>
  <si>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</si>
  <si>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</si>
  <si>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</si>
  <si>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</si>
  <si>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</si>
  <si>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</si>
  <si>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</si>
  <si>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</si>
  <si>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</si>
  <si>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</si>
  <si>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</si>
  <si>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</si>
  <si>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</si>
  <si>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</si>
  <si>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</si>
  <si>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</si>
  <si>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</si>
  <si>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</si>
  <si>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</si>
  <si>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</si>
  <si>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</si>
  <si>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</si>
  <si>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</si>
  <si>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</si>
  <si>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</si>
  <si>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</si>
  <si>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</si>
  <si>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</si>
  <si>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</si>
  <si>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</si>
  <si>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</si>
  <si>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</si>
  <si>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</si>
  <si>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</si>
  <si>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</si>
  <si>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</si>
  <si>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</si>
  <si>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</si>
  <si>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</si>
  <si>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</si>
  <si>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</si>
  <si>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</si>
  <si>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</si>
  <si>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</si>
  <si>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</si>
  <si>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</si>
  <si>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</si>
  <si>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</si>
  <si>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</si>
  <si>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</si>
  <si>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</si>
  <si>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</si>
  <si>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</si>
  <si>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</si>
  <si>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</si>
  <si>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</si>
  <si>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</si>
  <si>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</si>
  <si>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</si>
  <si>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</si>
  <si>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</si>
  <si>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</si>
  <si>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</si>
  <si>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</si>
  <si>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</si>
  <si>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</si>
  <si>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</si>
  <si>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</si>
  <si>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</si>
  <si>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</si>
  <si>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</si>
  <si>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</si>
  <si>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</si>
  <si>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</si>
  <si>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</si>
  <si>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</si>
  <si>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</si>
  <si>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</si>
  <si>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</si>
  <si>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</si>
  <si>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</si>
  <si>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</si>
  <si>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</si>
  <si>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</si>
  <si>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</si>
  <si>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</si>
  <si>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</si>
  <si>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</si>
  <si>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</si>
  <si>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</si>
  <si>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</si>
  <si>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</si>
  <si>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</si>
  <si>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</si>
  <si>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</si>
  <si>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</si>
  <si>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</si>
  <si>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</si>
  <si>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</si>
  <si>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</si>
  <si>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</si>
  <si>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</si>
  <si>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</si>
  <si>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</si>
  <si>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</si>
  <si>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</si>
  <si>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</si>
  <si>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</si>
  <si>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</si>
  <si>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</si>
  <si>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</si>
  <si>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</si>
  <si>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</si>
  <si>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</si>
  <si>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</si>
  <si>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</si>
  <si>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</si>
  <si>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</si>
  <si>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</si>
  <si>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</si>
  <si>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</si>
  <si>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</si>
  <si>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</si>
  <si>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</si>
  <si>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</si>
  <si>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</si>
  <si>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</si>
  <si>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</si>
  <si>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</si>
  <si>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</si>
  <si>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</si>
  <si>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</si>
  <si>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</si>
  <si>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</si>
  <si>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</si>
  <si>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</si>
  <si>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</si>
  <si>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</si>
  <si>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</si>
  <si>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</si>
  <si>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</si>
  <si>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</si>
  <si>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</si>
  <si>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</si>
  <si>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</si>
  <si>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</si>
  <si>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</si>
  <si>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</si>
  <si>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</si>
  <si>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</si>
  <si>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</si>
  <si>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</si>
  <si>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</si>
  <si>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</si>
  <si>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</si>
  <si>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</si>
  <si>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</si>
  <si>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</si>
  <si>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</si>
  <si>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</si>
  <si>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</si>
  <si>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</si>
  <si>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</si>
  <si>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</si>
  <si>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</si>
  <si>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</si>
  <si>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</si>
  <si>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</si>
  <si>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</si>
  <si>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</si>
  <si>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</si>
  <si>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</si>
  <si>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</si>
  <si>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</si>
  <si>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</si>
  <si>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</si>
  <si>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</si>
  <si>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</si>
  <si>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</si>
  <si>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</si>
  <si>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</si>
  <si>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</si>
  <si>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</si>
  <si>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</si>
  <si>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</si>
  <si>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</si>
  <si>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</si>
  <si>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</si>
  <si>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</si>
  <si>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</si>
  <si>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</si>
  <si>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</si>
  <si>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</si>
  <si>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</si>
  <si>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</si>
  <si>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</si>
  <si>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</si>
  <si>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</si>
  <si>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</si>
  <si>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</si>
  <si>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</si>
  <si>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</si>
  <si>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</si>
  <si>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</si>
  <si>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</si>
  <si>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</si>
  <si>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</si>
  <si>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</si>
  <si>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</si>
  <si>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</si>
  <si>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</si>
  <si>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</si>
  <si>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</si>
  <si>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</si>
  <si>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</si>
  <si>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</si>
  <si>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</si>
  <si>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</si>
  <si>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</si>
  <si>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</si>
  <si>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</si>
  <si>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</si>
  <si>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</si>
  <si>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</si>
  <si>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</si>
  <si>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</si>
  <si>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</si>
  <si>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</si>
  <si>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</si>
  <si>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</si>
  <si>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</si>
  <si>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</si>
  <si>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</si>
  <si>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</si>
  <si>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</si>
  <si>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</si>
  <si>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</si>
  <si>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</si>
  <si>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</si>
  <si>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</si>
  <si>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</si>
  <si>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</si>
  <si>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</si>
  <si>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</si>
  <si>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</si>
  <si>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</si>
  <si>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</si>
  <si>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</si>
  <si>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</si>
  <si>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</si>
  <si>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</si>
  <si>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</si>
  <si>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</si>
  <si>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</si>
  <si>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</si>
  <si>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</si>
  <si>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</si>
  <si>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</si>
  <si>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</si>
  <si>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</si>
  <si>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</si>
  <si>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</si>
  <si>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</si>
  <si>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</si>
  <si>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</si>
  <si>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</si>
  <si>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</si>
  <si>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</si>
  <si>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</si>
  <si>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</si>
  <si>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</si>
  <si>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</si>
  <si>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</si>
  <si>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</si>
  <si>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</si>
  <si>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</si>
  <si>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</si>
  <si>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</si>
  <si>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</si>
  <si>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</si>
  <si>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</si>
  <si>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</si>
  <si>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</si>
  <si>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</si>
  <si>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</si>
  <si>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</si>
  <si>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</si>
  <si>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</si>
  <si>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</si>
  <si>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</si>
  <si>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</si>
  <si>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</si>
  <si>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</si>
  <si>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</si>
  <si>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</si>
  <si>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</si>
  <si>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</si>
  <si>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</si>
  <si>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</si>
  <si>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</si>
  <si>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</si>
  <si>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</si>
  <si>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</si>
  <si>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</si>
  <si>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</si>
  <si>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</si>
  <si>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</si>
  <si>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</si>
  <si>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</si>
  <si>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</si>
  <si>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</si>
  <si>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</si>
  <si>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</si>
  <si>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</si>
  <si>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</si>
  <si>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</si>
  <si>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</si>
  <si>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</si>
  <si>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</si>
  <si>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</si>
  <si>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</si>
  <si>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</si>
  <si>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</si>
  <si>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</si>
  <si>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</si>
  <si>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</si>
  <si>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</si>
  <si>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</si>
  <si>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</si>
  <si>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</si>
  <si>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</si>
  <si>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</si>
  <si>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</si>
  <si>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</si>
  <si>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</si>
  <si>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</si>
  <si>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</si>
  <si>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</si>
  <si>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</si>
  <si>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</si>
  <si>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</si>
  <si>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</si>
  <si>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</si>
  <si>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</si>
  <si>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</si>
  <si>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</si>
  <si>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</si>
  <si>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</si>
  <si>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</si>
  <si>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</si>
  <si>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</si>
  <si>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</si>
  <si>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</si>
  <si>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</si>
  <si>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</si>
  <si>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</si>
  <si>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</si>
  <si>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</si>
  <si>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</si>
  <si>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</si>
  <si>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</si>
  <si>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</si>
  <si>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</si>
  <si>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</si>
  <si>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</si>
  <si>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</si>
  <si>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</si>
  <si>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</si>
  <si>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</si>
  <si>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</si>
  <si>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</si>
  <si>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</si>
  <si>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</si>
  <si>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</si>
  <si>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</si>
  <si>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</si>
  <si>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</si>
  <si>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</si>
  <si>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</si>
  <si>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</si>
  <si>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</si>
  <si>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</si>
  <si>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</si>
  <si>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</si>
  <si>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</si>
  <si>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</si>
  <si>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</si>
  <si>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</si>
  <si>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</si>
  <si>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</si>
  <si>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</si>
  <si>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</si>
  <si>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</si>
  <si>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</si>
  <si>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</si>
  <si>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</si>
  <si>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</si>
  <si>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</si>
  <si>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</si>
  <si>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</si>
  <si>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</si>
  <si>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</si>
  <si>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</si>
  <si>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</si>
  <si>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</si>
  <si>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</si>
  <si>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</si>
  <si>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</si>
  <si>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</si>
  <si>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</si>
  <si>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</si>
  <si>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</si>
  <si>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</si>
  <si>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</si>
  <si>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</si>
  <si>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</si>
  <si>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</si>
  <si>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</si>
  <si>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</si>
  <si>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</si>
  <si>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</si>
  <si>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</si>
  <si>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</si>
  <si>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</si>
  <si>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</si>
  <si>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</si>
  <si>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</si>
  <si>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</si>
  <si>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</si>
  <si>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</si>
  <si>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</si>
  <si>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</si>
  <si>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</si>
  <si>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</si>
  <si>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</si>
  <si>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</si>
  <si>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</si>
  <si>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</si>
  <si>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</si>
  <si>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</si>
  <si>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</si>
  <si>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</si>
  <si>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</si>
  <si>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</si>
  <si>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</si>
  <si>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</si>
  <si>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</si>
  <si>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</si>
  <si>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</si>
  <si>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</si>
  <si>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</si>
  <si>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</si>
  <si>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</si>
  <si>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</si>
  <si>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</si>
  <si>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</si>
  <si>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</si>
  <si>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</si>
  <si>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</si>
  <si>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</si>
  <si>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</si>
  <si>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</si>
  <si>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</si>
  <si>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</si>
  <si>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</si>
  <si>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</si>
  <si>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</si>
  <si>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</si>
  <si>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</si>
  <si>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</si>
  <si>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</si>
  <si>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</si>
  <si>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</si>
  <si>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</si>
  <si>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</si>
  <si>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</si>
  <si>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</si>
  <si>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</si>
  <si>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</si>
  <si>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</si>
  <si>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</si>
  <si>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</si>
  <si>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</si>
  <si>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</si>
  <si>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</si>
  <si>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</si>
  <si>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</si>
  <si>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</si>
  <si>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</si>
  <si>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</si>
  <si>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</si>
  <si>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</si>
  <si>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</si>
  <si>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</si>
  <si>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</si>
  <si>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</si>
  <si>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</si>
  <si>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</si>
  <si>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</si>
  <si>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</si>
  <si>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</si>
  <si>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</si>
  <si>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</si>
  <si>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</si>
  <si>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</si>
  <si>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</si>
  <si>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</si>
  <si>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</si>
  <si>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</si>
  <si>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</si>
  <si>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</si>
  <si>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</si>
  <si>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</si>
  <si>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</si>
  <si>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</si>
  <si>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</si>
  <si>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</si>
  <si>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</si>
  <si>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</si>
  <si>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</si>
  <si>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</si>
  <si>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</si>
  <si>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</si>
  <si>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</si>
  <si>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</si>
  <si>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</si>
  <si>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</si>
  <si>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</si>
  <si>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</si>
  <si>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</si>
  <si>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</si>
  <si>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</si>
  <si>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</si>
  <si>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</si>
  <si>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</si>
  <si>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</si>
  <si>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</si>
  <si>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</si>
  <si>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</si>
  <si>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</si>
  <si>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</si>
  <si>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</si>
  <si>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</si>
  <si>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</si>
  <si>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</si>
  <si>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</si>
  <si>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</si>
  <si>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</si>
  <si>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</si>
  <si>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</si>
  <si>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</si>
  <si>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</si>
  <si>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</si>
  <si>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</si>
  <si>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</si>
  <si>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</si>
  <si>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</si>
  <si>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</si>
  <si>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</si>
  <si>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</si>
  <si>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</si>
  <si>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</si>
  <si>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</si>
  <si>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</si>
  <si>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</si>
  <si>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</si>
  <si>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</si>
  <si>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</si>
  <si>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</si>
  <si>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</si>
  <si>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</si>
  <si>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</si>
  <si>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</si>
  <si>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</si>
  <si>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</si>
  <si>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</si>
  <si>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</si>
  <si>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</si>
  <si>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</si>
  <si>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</si>
  <si>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</si>
  <si>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</si>
  <si>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</si>
  <si>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</si>
  <si>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</si>
  <si>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</si>
  <si>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</si>
  <si>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</si>
  <si>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</si>
  <si>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</si>
  <si>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</si>
  <si>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</si>
  <si>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</si>
  <si>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</si>
  <si>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</si>
  <si>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</si>
  <si>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</si>
  <si>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</si>
  <si>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</si>
  <si>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</si>
  <si>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</si>
  <si>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</si>
  <si>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</si>
  <si>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</si>
  <si>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</si>
  <si>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</si>
  <si>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</si>
  <si>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</si>
  <si>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</si>
  <si>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</si>
  <si>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</si>
  <si>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</si>
  <si>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</si>
  <si>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</si>
  <si>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</si>
  <si>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</si>
  <si>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</si>
  <si>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</si>
  <si>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</si>
  <si>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</si>
  <si>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</si>
  <si>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</si>
  <si>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</si>
  <si>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</si>
  <si>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</si>
  <si>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</si>
  <si>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</si>
  <si>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</si>
  <si>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</si>
  <si>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</si>
  <si>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</si>
  <si>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</si>
  <si>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</si>
  <si>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</si>
  <si>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</si>
  <si>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</si>
  <si>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</si>
  <si>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</si>
  <si>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</si>
  <si>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</si>
  <si>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</si>
  <si>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</si>
  <si>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</si>
  <si>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</si>
  <si>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</si>
  <si>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</si>
  <si>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</si>
  <si>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</si>
  <si>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</si>
  <si>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</si>
  <si>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</si>
  <si>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</si>
  <si>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</si>
  <si>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</si>
  <si>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</si>
  <si>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</si>
  <si>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</si>
  <si>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</si>
  <si>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</si>
  <si>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</si>
  <si>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</si>
  <si>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</si>
  <si>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</si>
  <si>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</si>
  <si>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</si>
  <si>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</si>
  <si>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</si>
  <si>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</si>
  <si>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</si>
  <si>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</si>
  <si>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</si>
  <si>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</si>
  <si>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</si>
  <si>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</si>
  <si>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</si>
  <si>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</si>
  <si>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</si>
  <si>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</si>
  <si>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</si>
  <si>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</si>
  <si>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</si>
  <si>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</si>
  <si>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</si>
  <si>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</si>
  <si>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</si>
  <si>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</si>
  <si>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</si>
  <si>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</si>
  <si>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</si>
  <si>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</si>
  <si>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</si>
  <si>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</si>
  <si>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</si>
  <si>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</si>
  <si>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</si>
  <si>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</si>
  <si>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</si>
  <si>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</si>
  <si>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</si>
  <si>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</si>
  <si>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</si>
  <si>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</si>
  <si>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</si>
  <si>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</si>
  <si>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</si>
  <si>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</si>
  <si>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</si>
  <si>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</si>
  <si>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</si>
  <si>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</si>
  <si>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</si>
  <si>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</si>
  <si>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</si>
  <si>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</si>
  <si>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</si>
  <si>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</si>
  <si>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</si>
  <si>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</si>
  <si>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</si>
  <si>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</si>
  <si>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</si>
  <si>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</si>
  <si>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</si>
  <si>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</si>
  <si>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</si>
  <si>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</si>
  <si>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</si>
  <si>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</si>
  <si>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</si>
  <si>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</si>
  <si>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</si>
  <si>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</si>
  <si>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</si>
  <si>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</si>
  <si>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</si>
  <si>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</si>
  <si>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</si>
  <si>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</si>
  <si>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</si>
  <si>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</si>
  <si>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</si>
  <si>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</si>
  <si>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</si>
  <si>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</si>
  <si>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</si>
  <si>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</si>
  <si>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</si>
  <si>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</si>
  <si>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</si>
  <si>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</si>
  <si>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</si>
  <si>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</si>
  <si>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</si>
  <si>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</si>
  <si>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</si>
  <si>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</si>
  <si>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</si>
  <si>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</si>
  <si>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</si>
  <si>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</si>
  <si>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</si>
  <si>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</si>
  <si>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</si>
  <si>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</si>
  <si>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</si>
  <si>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</si>
  <si>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</si>
  <si>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</si>
  <si>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</si>
  <si>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</si>
  <si>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</si>
  <si>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</si>
  <si>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</si>
  <si>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</si>
  <si>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</si>
  <si>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</si>
  <si>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</si>
  <si>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</si>
  <si>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</si>
  <si>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</si>
  <si>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</si>
  <si>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</si>
  <si>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</si>
  <si>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</si>
  <si>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</si>
  <si>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</si>
  <si>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</si>
  <si>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</si>
  <si>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</si>
  <si>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</si>
  <si>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</si>
  <si>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</si>
  <si>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</si>
  <si>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</si>
  <si>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</si>
  <si>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</si>
  <si>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</si>
  <si>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</si>
  <si>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</si>
  <si>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</si>
  <si>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</si>
  <si>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</si>
  <si>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</si>
  <si>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</si>
  <si>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</si>
  <si>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</si>
  <si>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</si>
  <si>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</si>
  <si>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</si>
  <si>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</si>
  <si>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</si>
  <si>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</si>
  <si>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</si>
  <si>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</si>
  <si>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</si>
  <si>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</si>
  <si>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</si>
  <si>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</si>
  <si>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</si>
  <si>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</si>
  <si>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</si>
  <si>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</si>
  <si>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</si>
  <si>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</si>
  <si>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</si>
  <si>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</si>
  <si>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</si>
  <si>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</si>
  <si>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</si>
  <si>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</si>
  <si>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</si>
  <si>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</si>
  <si>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</si>
  <si>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</si>
  <si>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</si>
  <si>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</si>
  <si>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</si>
  <si>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</si>
  <si>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</si>
  <si>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</si>
  <si>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</si>
  <si>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</si>
  <si>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</si>
  <si>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</si>
  <si>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</si>
  <si>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</si>
  <si>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</si>
  <si>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</si>
  <si>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</si>
  <si>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</si>
  <si>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</si>
  <si>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</si>
  <si>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</si>
  <si>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</si>
  <si>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</si>
  <si>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</si>
  <si>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</si>
  <si>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</si>
  <si>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</si>
  <si>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</si>
  <si>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</si>
  <si>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</si>
  <si>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</si>
  <si>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</si>
  <si>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</si>
  <si>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</si>
  <si>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</si>
  <si>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</si>
  <si>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</si>
  <si>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</si>
  <si>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</si>
  <si>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</si>
  <si>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</si>
  <si>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</si>
  <si>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</si>
  <si>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</si>
  <si>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</si>
  <si>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</si>
  <si>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</si>
  <si>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</si>
  <si>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</si>
  <si>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</si>
  <si>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</si>
  <si>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</si>
  <si>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</si>
  <si>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</si>
  <si>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</si>
  <si>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</si>
  <si>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</si>
  <si>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</si>
  <si>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</si>
  <si>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</si>
  <si>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</si>
  <si>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</si>
  <si>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</si>
  <si>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</si>
  <si>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</si>
  <si>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</si>
  <si>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</si>
  <si>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</si>
  <si>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</si>
  <si>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</si>
  <si>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</si>
  <si>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</si>
  <si>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</si>
  <si>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</si>
  <si>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</si>
  <si>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</si>
  <si>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</si>
  <si>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</si>
  <si>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</si>
  <si>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</si>
  <si>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</si>
  <si>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12204_令和7年度</t>
  </si>
  <si>
    <t>12204_令和8年度</t>
  </si>
  <si>
    <t>12204_令和9年度</t>
  </si>
  <si>
    <t>12204_令和10年度</t>
  </si>
  <si>
    <t>12204_令和11年度</t>
  </si>
  <si>
    <t>12204_令和12年度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</si>
</sst>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96.789994377530007</c:v>
                </c:pt>
                <c:pt idx="1">
                  <c:v>103.55888514741</c:v>
                </c:pt>
                <c:pt idx="2">
                  <c:v>87.182507807399986</c:v>
                </c:pt>
                <c:pt idx="3">
                  <c:v>87.744847378200006</c:v>
                </c:pt>
                <c:pt idx="4">
                  <c:v>84.607195188789973</c:v>
                </c:pt>
                <c:pt idx="5">
                  <c:v>83.271605738579993</c:v>
                </c:pt>
                <c:pt idx="6">
                  <c:v>92.275257038400014</c:v>
                </c:pt>
                <c:pt idx="7">
                  <c:v>80.005983490051193</c:v>
                </c:pt>
                <c:pt idx="8">
                  <c:v>92.765711519370001</c:v>
                </c:pt>
                <c:pt idx="9">
                  <c:v>87.081164942100003</c:v>
                </c:pt>
                <c:pt idx="10">
                  <c:v>79.520720199220008</c:v>
                </c:pt>
                <c:pt idx="11">
                  <c:v>89.820369734639996</c:v>
                </c:pt>
                <c:pt idx="12">
                  <c:v>85.864433150720004</c:v>
                </c:pt>
                <c:pt idx="13">
                  <c:v>91.661169606958993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649.89909040730254</c:v>
                </c:pt>
                <c:pt idx="1">
                  <c:v>659.80849602538501</c:v>
                </c:pt>
                <c:pt idx="2">
                  <c:v>654.0959990968513</c:v>
                </c:pt>
                <c:pt idx="3">
                  <c:v>663.22821683019822</c:v>
                </c:pt>
                <c:pt idx="4">
                  <c:v>648.08295928934342</c:v>
                </c:pt>
                <c:pt idx="5">
                  <c:v>632.94732750000117</c:v>
                </c:pt>
                <c:pt idx="6">
                  <c:v>630.35009169985187</c:v>
                </c:pt>
                <c:pt idx="7">
                  <c:v>627.02802079597711</c:v>
                </c:pt>
                <c:pt idx="8">
                  <c:v>620.98759425771232</c:v>
                </c:pt>
                <c:pt idx="9">
                  <c:v>613.65771258927782</c:v>
                </c:pt>
                <c:pt idx="10">
                  <c:v>599.91489412575038</c:v>
                </c:pt>
                <c:pt idx="11">
                  <c:v>548.46521261479711</c:v>
                </c:pt>
                <c:pt idx="12">
                  <c:v>546.997295705841</c:v>
                </c:pt>
                <c:pt idx="13">
                  <c:v>563.93837606463421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722.44452731603519</c:v>
                </c:pt>
                <c:pt idx="1">
                  <c:v>746.04909318867112</c:v>
                </c:pt>
                <c:pt idx="2">
                  <c:v>790.21084857500796</c:v>
                </c:pt>
                <c:pt idx="3">
                  <c:v>893.15568831303267</c:v>
                </c:pt>
                <c:pt idx="4">
                  <c:v>947.77917532627441</c:v>
                </c:pt>
                <c:pt idx="5">
                  <c:v>790.4020796090366</c:v>
                </c:pt>
                <c:pt idx="6">
                  <c:v>746.71586383878378</c:v>
                </c:pt>
                <c:pt idx="7">
                  <c:v>794.77945014619286</c:v>
                </c:pt>
                <c:pt idx="8">
                  <c:v>894.39342209252811</c:v>
                </c:pt>
                <c:pt idx="9">
                  <c:v>760.03626990997714</c:v>
                </c:pt>
                <c:pt idx="10">
                  <c:v>732.24183821695203</c:v>
                </c:pt>
                <c:pt idx="11">
                  <c:v>725.05457710336941</c:v>
                </c:pt>
                <c:pt idx="12">
                  <c:v>751.66495237321453</c:v>
                </c:pt>
                <c:pt idx="13">
                  <c:v>813.43057476714716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735.69108056131836</c:v>
                </c:pt>
                <c:pt idx="1">
                  <c:v>734.36920004458977</c:v>
                </c:pt>
                <c:pt idx="2">
                  <c:v>850.8032146954597</c:v>
                </c:pt>
                <c:pt idx="3">
                  <c:v>950.77498237760608</c:v>
                </c:pt>
                <c:pt idx="4">
                  <c:v>942.6806409782638</c:v>
                </c:pt>
                <c:pt idx="5">
                  <c:v>908.8759112589812</c:v>
                </c:pt>
                <c:pt idx="6">
                  <c:v>923.38526000581442</c:v>
                </c:pt>
                <c:pt idx="7">
                  <c:v>794.13388956209144</c:v>
                </c:pt>
                <c:pt idx="8">
                  <c:v>805.74040180508348</c:v>
                </c:pt>
                <c:pt idx="9">
                  <c:v>822.06225950969122</c:v>
                </c:pt>
                <c:pt idx="10">
                  <c:v>750.43132279058591</c:v>
                </c:pt>
                <c:pt idx="11">
                  <c:v>741.35656606337363</c:v>
                </c:pt>
                <c:pt idx="12">
                  <c:v>817.44536486453023</c:v>
                </c:pt>
                <c:pt idx="13">
                  <c:v>807.30303254178386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2137.9249827992899</c:v>
                </c:pt>
                <c:pt idx="1">
                  <c:v>2287.236340392597</c:v>
                </c:pt>
                <c:pt idx="2">
                  <c:v>2327.9651323567114</c:v>
                </c:pt>
                <c:pt idx="3">
                  <c:v>2081.1681215775807</c:v>
                </c:pt>
                <c:pt idx="4">
                  <c:v>2296.9963876410511</c:v>
                </c:pt>
                <c:pt idx="5">
                  <c:v>2242.2418250476921</c:v>
                </c:pt>
                <c:pt idx="6">
                  <c:v>2236.2655401383299</c:v>
                </c:pt>
                <c:pt idx="7">
                  <c:v>2550.709606638281</c:v>
                </c:pt>
                <c:pt idx="8">
                  <c:v>2309.1074014541873</c:v>
                </c:pt>
                <c:pt idx="9">
                  <c:v>2159.4713947759742</c:v>
                </c:pt>
                <c:pt idx="10">
                  <c:v>2135.2408397949853</c:v>
                </c:pt>
                <c:pt idx="11">
                  <c:v>2067.494759215574</c:v>
                </c:pt>
                <c:pt idx="12">
                  <c:v>2251.1862890319321</c:v>
                </c:pt>
                <c:pt idx="13">
                  <c:v>1804.2577724245764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201011</c:v>
                </c:pt>
                <c:pt idx="1">
                  <c:v>201534</c:v>
                </c:pt>
                <c:pt idx="2">
                  <c:v>203245</c:v>
                </c:pt>
                <c:pt idx="3">
                  <c:v>204728</c:v>
                </c:pt>
                <c:pt idx="4">
                  <c:v>206256</c:v>
                </c:pt>
                <c:pt idx="5">
                  <c:v>207320</c:v>
                </c:pt>
                <c:pt idx="6">
                  <c:v>208177</c:v>
                </c:pt>
                <c:pt idx="7">
                  <c:v>209432</c:v>
                </c:pt>
                <c:pt idx="8">
                  <c:v>210611</c:v>
                </c:pt>
                <c:pt idx="9">
                  <c:v>211335</c:v>
                </c:pt>
                <c:pt idx="10">
                  <c:v>211591</c:v>
                </c:pt>
                <c:pt idx="11">
                  <c:v>213001</c:v>
                </c:pt>
                <c:pt idx="12">
                  <c:v>214133</c:v>
                </c:pt>
                <c:pt idx="13">
                  <c:v>214238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35264</c:v>
                </c:pt>
                <c:pt idx="1">
                  <c:v>35142</c:v>
                </c:pt>
                <c:pt idx="2">
                  <c:v>35305</c:v>
                </c:pt>
                <c:pt idx="3">
                  <c:v>35458</c:v>
                </c:pt>
                <c:pt idx="4">
                  <c:v>35523</c:v>
                </c:pt>
                <c:pt idx="5">
                  <c:v>35631</c:v>
                </c:pt>
                <c:pt idx="6">
                  <c:v>35825</c:v>
                </c:pt>
                <c:pt idx="7">
                  <c:v>36750</c:v>
                </c:pt>
                <c:pt idx="8">
                  <c:v>37171</c:v>
                </c:pt>
                <c:pt idx="9">
                  <c:v>37615</c:v>
                </c:pt>
                <c:pt idx="10">
                  <c:v>37168</c:v>
                </c:pt>
                <c:pt idx="11">
                  <c:v>37358</c:v>
                </c:pt>
                <c:pt idx="12">
                  <c:v>37507</c:v>
                </c:pt>
                <c:pt idx="13">
                  <c:v>37788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264032</c:v>
                </c:pt>
                <c:pt idx="1">
                  <c:v>266914</c:v>
                </c:pt>
                <c:pt idx="2">
                  <c:v>269050</c:v>
                </c:pt>
                <c:pt idx="3">
                  <c:v>276623</c:v>
                </c:pt>
                <c:pt idx="4">
                  <c:v>279300</c:v>
                </c:pt>
                <c:pt idx="5">
                  <c:v>283125</c:v>
                </c:pt>
                <c:pt idx="6">
                  <c:v>287785</c:v>
                </c:pt>
                <c:pt idx="7">
                  <c:v>292269</c:v>
                </c:pt>
                <c:pt idx="8">
                  <c:v>297274</c:v>
                </c:pt>
                <c:pt idx="9">
                  <c:v>301667</c:v>
                </c:pt>
                <c:pt idx="10">
                  <c:v>305583</c:v>
                </c:pt>
                <c:pt idx="11">
                  <c:v>309524</c:v>
                </c:pt>
                <c:pt idx="12">
                  <c:v>312455</c:v>
                </c:pt>
                <c:pt idx="13">
                  <c:v>315830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206</c:v>
                </c:pt>
                <c:pt idx="1">
                  <c:v>206</c:v>
                </c:pt>
                <c:pt idx="2">
                  <c:v>206</c:v>
                </c:pt>
                <c:pt idx="3">
                  <c:v>206</c:v>
                </c:pt>
                <c:pt idx="4">
                  <c:v>206</c:v>
                </c:pt>
                <c:pt idx="5">
                  <c:v>237</c:v>
                </c:pt>
                <c:pt idx="6">
                  <c:v>237</c:v>
                </c:pt>
                <c:pt idx="7">
                  <c:v>237</c:v>
                </c:pt>
                <c:pt idx="8">
                  <c:v>237</c:v>
                </c:pt>
                <c:pt idx="9">
                  <c:v>237</c:v>
                </c:pt>
                <c:pt idx="10">
                  <c:v>237</c:v>
                </c:pt>
                <c:pt idx="11">
                  <c:v>223</c:v>
                </c:pt>
                <c:pt idx="12">
                  <c:v>223</c:v>
                </c:pt>
                <c:pt idx="13">
                  <c:v>223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12828</c:v>
                </c:pt>
                <c:pt idx="1">
                  <c:v>12828</c:v>
                </c:pt>
                <c:pt idx="2">
                  <c:v>12828</c:v>
                </c:pt>
                <c:pt idx="3">
                  <c:v>12828</c:v>
                </c:pt>
                <c:pt idx="4">
                  <c:v>12828</c:v>
                </c:pt>
                <c:pt idx="5">
                  <c:v>11297</c:v>
                </c:pt>
                <c:pt idx="6">
                  <c:v>11297</c:v>
                </c:pt>
                <c:pt idx="7">
                  <c:v>11297</c:v>
                </c:pt>
                <c:pt idx="8">
                  <c:v>11297</c:v>
                </c:pt>
                <c:pt idx="9">
                  <c:v>11297</c:v>
                </c:pt>
                <c:pt idx="10">
                  <c:v>11297</c:v>
                </c:pt>
                <c:pt idx="11">
                  <c:v>12173</c:v>
                </c:pt>
                <c:pt idx="12">
                  <c:v>12173</c:v>
                </c:pt>
                <c:pt idx="13">
                  <c:v>12173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6000.2443000000003</c:v>
                </c:pt>
                <c:pt idx="1">
                  <c:v>5829.0640000000003</c:v>
                </c:pt>
                <c:pt idx="2">
                  <c:v>6181.7924000000003</c:v>
                </c:pt>
                <c:pt idx="3">
                  <c:v>5541.3145999999997</c:v>
                </c:pt>
                <c:pt idx="4">
                  <c:v>5978.4258</c:v>
                </c:pt>
                <c:pt idx="5">
                  <c:v>6416.8981000000003</c:v>
                </c:pt>
                <c:pt idx="6">
                  <c:v>6325.6112000000003</c:v>
                </c:pt>
                <c:pt idx="7">
                  <c:v>6828.6565000000001</c:v>
                </c:pt>
                <c:pt idx="8">
                  <c:v>6577.9868000000006</c:v>
                </c:pt>
                <c:pt idx="9">
                  <c:v>6823.7529000000004</c:v>
                </c:pt>
                <c:pt idx="10">
                  <c:v>6778.8622999999998</c:v>
                </c:pt>
                <c:pt idx="11">
                  <c:v>6962.6788999999999</c:v>
                </c:pt>
                <c:pt idx="12">
                  <c:v>7353.9256999999998</c:v>
                </c:pt>
                <c:pt idx="13">
                  <c:v>7924.5825000000004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16.975000000000001</c:v>
                </c:pt>
                <c:pt idx="1">
                  <c:v>16.768999999999998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112.05500000000001</c:v>
                </c:pt>
                <c:pt idx="1">
                  <c:v>67.093999999999994</c:v>
                </c:pt>
                <c:pt idx="2">
                  <c:v>94.08</c:v>
                </c:pt>
                <c:pt idx="3">
                  <c:v>74.721000000000004</c:v>
                </c:pt>
                <c:pt idx="4">
                  <c:v>87.245999999999995</c:v>
                </c:pt>
                <c:pt idx="5">
                  <c:v>67.683000000000007</c:v>
                </c:pt>
                <c:pt idx="6">
                  <c:v>81.915000000000006</c:v>
                </c:pt>
                <c:pt idx="7">
                  <c:v>88.864999999999995</c:v>
                </c:pt>
                <c:pt idx="8">
                  <c:v>75.730999999999995</c:v>
                </c:pt>
                <c:pt idx="9">
                  <c:v>79.031000000000006</c:v>
                </c:pt>
                <c:pt idx="10">
                  <c:v>80.686999999999998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600.21400000000006</c:v>
                </c:pt>
                <c:pt idx="1">
                  <c:v>676.88400000000001</c:v>
                </c:pt>
                <c:pt idx="2">
                  <c:v>719.73500000000001</c:v>
                </c:pt>
                <c:pt idx="3">
                  <c:v>708.89800000000002</c:v>
                </c:pt>
                <c:pt idx="4">
                  <c:v>677.66099999999994</c:v>
                </c:pt>
                <c:pt idx="5">
                  <c:v>654.55799999999999</c:v>
                </c:pt>
                <c:pt idx="6">
                  <c:v>615.20699999999999</c:v>
                </c:pt>
                <c:pt idx="7">
                  <c:v>624.22500000000002</c:v>
                </c:pt>
                <c:pt idx="8">
                  <c:v>593.31100000000004</c:v>
                </c:pt>
                <c:pt idx="9">
                  <c:v>549.84400000000005</c:v>
                </c:pt>
                <c:pt idx="10">
                  <c:v>571.40200000000004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4.7370000000000001</c:v>
                </c:pt>
                <c:pt idx="1">
                  <c:v>5.359</c:v>
                </c:pt>
                <c:pt idx="2">
                  <c:v>5.923</c:v>
                </c:pt>
                <c:pt idx="3">
                  <c:v>5.6479999999999997</c:v>
                </c:pt>
                <c:pt idx="4">
                  <c:v>5.34</c:v>
                </c:pt>
                <c:pt idx="5">
                  <c:v>5.1289999999999996</c:v>
                </c:pt>
                <c:pt idx="6">
                  <c:v>4.915</c:v>
                </c:pt>
                <c:pt idx="7">
                  <c:v>5.4340000000000002</c:v>
                </c:pt>
                <c:pt idx="8">
                  <c:v>4.5529999999999999</c:v>
                </c:pt>
                <c:pt idx="9">
                  <c:v>3.9060000000000001</c:v>
                </c:pt>
                <c:pt idx="10">
                  <c:v>4.1539999999999999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255.029</c:v>
                </c:pt>
                <c:pt idx="1">
                  <c:v>226.392</c:v>
                </c:pt>
                <c:pt idx="2">
                  <c:v>255.11799999999999</c:v>
                </c:pt>
                <c:pt idx="3">
                  <c:v>232.72799999999998</c:v>
                </c:pt>
                <c:pt idx="4">
                  <c:v>242.87700000000001</c:v>
                </c:pt>
                <c:pt idx="5">
                  <c:v>242.46299999999999</c:v>
                </c:pt>
                <c:pt idx="6">
                  <c:v>237.91899999999998</c:v>
                </c:pt>
                <c:pt idx="7">
                  <c:v>241.654</c:v>
                </c:pt>
                <c:pt idx="8">
                  <c:v>220.13600000000002</c:v>
                </c:pt>
                <c:pt idx="9">
                  <c:v>202.53100000000001</c:v>
                </c:pt>
                <c:pt idx="10">
                  <c:v>211.89099999999999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469.47800000000001</c:v>
                </c:pt>
                <c:pt idx="1">
                  <c:v>528.99599999999998</c:v>
                </c:pt>
                <c:pt idx="2">
                  <c:v>552.774</c:v>
                </c:pt>
                <c:pt idx="3">
                  <c:v>545.24300000000005</c:v>
                </c:pt>
                <c:pt idx="4">
                  <c:v>516.69000000000005</c:v>
                </c:pt>
                <c:pt idx="5">
                  <c:v>474.649</c:v>
                </c:pt>
                <c:pt idx="6">
                  <c:v>454.28800000000001</c:v>
                </c:pt>
                <c:pt idx="7">
                  <c:v>466.00200000000001</c:v>
                </c:pt>
                <c:pt idx="8">
                  <c:v>444.35300000000001</c:v>
                </c:pt>
                <c:pt idx="9">
                  <c:v>422.43799999999999</c:v>
                </c:pt>
                <c:pt idx="10">
                  <c:v>436.04399999999998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850.8032146954597</c:v>
                </c:pt>
                <c:pt idx="1">
                  <c:v>950.77498237760608</c:v>
                </c:pt>
                <c:pt idx="2">
                  <c:v>942.6806409782638</c:v>
                </c:pt>
                <c:pt idx="3">
                  <c:v>908.8759112589812</c:v>
                </c:pt>
                <c:pt idx="4">
                  <c:v>923.38526000581442</c:v>
                </c:pt>
                <c:pt idx="5">
                  <c:v>794.13388956209144</c:v>
                </c:pt>
                <c:pt idx="6">
                  <c:v>805.74040180508348</c:v>
                </c:pt>
                <c:pt idx="7">
                  <c:v>822.06225950969122</c:v>
                </c:pt>
                <c:pt idx="8">
                  <c:v>750.43132279058591</c:v>
                </c:pt>
                <c:pt idx="9">
                  <c:v>741.35656606337363</c:v>
                </c:pt>
                <c:pt idx="10">
                  <c:v>817.44536486453023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2327.9651323567114</c:v>
                </c:pt>
                <c:pt idx="1">
                  <c:v>2081.1681215775807</c:v>
                </c:pt>
                <c:pt idx="2">
                  <c:v>2296.9963876410511</c:v>
                </c:pt>
                <c:pt idx="3">
                  <c:v>2242.2418250476921</c:v>
                </c:pt>
                <c:pt idx="4">
                  <c:v>2236.2655401383299</c:v>
                </c:pt>
                <c:pt idx="5">
                  <c:v>2550.709606638281</c:v>
                </c:pt>
                <c:pt idx="6">
                  <c:v>2309.1074014541873</c:v>
                </c:pt>
                <c:pt idx="7">
                  <c:v>2159.4713947759742</c:v>
                </c:pt>
                <c:pt idx="8">
                  <c:v>2135.2408397949853</c:v>
                </c:pt>
                <c:pt idx="9">
                  <c:v>2067.494759215574</c:v>
                </c:pt>
                <c:pt idx="10">
                  <c:v>2251.1862890319321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0.20166882805702713</c:v>
                </c:pt>
                <c:pt idx="1">
                  <c:v>0.25418225203209771</c:v>
                </c:pt>
                <c:pt idx="2">
                  <c:v>0.24065079204050596</c:v>
                </c:pt>
                <c:pt idx="3">
                  <c:v>0.24316868676214387</c:v>
                </c:pt>
                <c:pt idx="4">
                  <c:v>0.23105037873455711</c:v>
                </c:pt>
                <c:pt idx="5">
                  <c:v>0.18608507952638551</c:v>
                </c:pt>
                <c:pt idx="6">
                  <c:v>0.19673749246739533</c:v>
                </c:pt>
                <c:pt idx="7">
                  <c:v>0.21579447689250061</c:v>
                </c:pt>
                <c:pt idx="8">
                  <c:v>0.2081043935271791</c:v>
                </c:pt>
                <c:pt idx="9">
                  <c:v>0.20432361345393529</c:v>
                </c:pt>
                <c:pt idx="10">
                  <c:v>0.19369520955438571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0.29975086552921199</c:v>
                </c:pt>
                <c:pt idx="1">
                  <c:v>0.23811312265901316</c:v>
                </c:pt>
                <c:pt idx="2">
                  <c:v>0.27063035869205093</c:v>
                </c:pt>
                <c:pt idx="3">
                  <c:v>0.25606135790046802</c:v>
                </c:pt>
                <c:pt idx="4">
                  <c:v>0.26302889001982838</c:v>
                </c:pt>
                <c:pt idx="5">
                  <c:v>0.30531753295870695</c:v>
                </c:pt>
                <c:pt idx="6">
                  <c:v>0.29527996792390576</c:v>
                </c:pt>
                <c:pt idx="7">
                  <c:v>0.29396070334640045</c:v>
                </c:pt>
                <c:pt idx="8">
                  <c:v>0.2933459642667805</c:v>
                </c:pt>
                <c:pt idx="9">
                  <c:v>0.27318972984274748</c:v>
                </c:pt>
                <c:pt idx="10">
                  <c:v>0.25921120738768305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436.04399999999998</c:v>
                </c:pt>
                <c:pt idx="2">
                  <c:v>0</c:v>
                </c:pt>
                <c:pt idx="3">
                  <c:v>0</c:v>
                </c:pt>
                <c:pt idx="4">
                  <c:v>211.89099999999999</c:v>
                </c:pt>
                <c:pt idx="5">
                  <c:v>4.1539999999999999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436.04399999999998</c:v>
                </c:pt>
                <c:pt idx="4" formatCode="#,##0">
                  <c:v>211.89099999999999</c:v>
                </c:pt>
                <c:pt idx="5" formatCode="#,##0">
                  <c:v>4.1539999999999999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17：石油製品・石炭製品製造業(N=1)</c:v>
                </c:pt>
                <c:pt idx="3">
                  <c:v>21：窯業・土石製品製造業(N=1)</c:v>
                </c:pt>
                <c:pt idx="4">
                  <c:v>22：鉄鋼業(N=3)</c:v>
                </c:pt>
                <c:pt idx="5">
                  <c:v>9：食料品製造業(N=14)</c:v>
                </c:pt>
                <c:pt idx="6">
                  <c:v>10：飲料・たばこ・飼料製造業(N=3)</c:v>
                </c:pt>
                <c:pt idx="7">
                  <c:v>11：繊維工業(N=0)</c:v>
                </c:pt>
                <c:pt idx="8">
                  <c:v>12：木材・木製品製造業(N=0)</c:v>
                </c:pt>
                <c:pt idx="9">
                  <c:v>13：家具・装備品製造業(N=0)</c:v>
                </c:pt>
                <c:pt idx="10">
                  <c:v>15：印刷・同関連業(N=2)</c:v>
                </c:pt>
                <c:pt idx="11">
                  <c:v>18：プラスチック製品製造業(N=1)</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F：電気・ガス・熱供給・水道業(N=4)</c:v>
                </c:pt>
                <c:pt idx="25">
                  <c:v>G：情報通信業(N=1)</c:v>
                </c:pt>
                <c:pt idx="26">
                  <c:v>H：運輸業，郵便業(N=1)</c:v>
                </c:pt>
                <c:pt idx="27">
                  <c:v>I：卸売業，小売業(N=4)</c:v>
                </c:pt>
                <c:pt idx="28">
                  <c:v>J：金融業，保険業(N=0)</c:v>
                </c:pt>
                <c:pt idx="29">
                  <c:v>K：不動産業，物品賃貸業(N=6)</c:v>
                </c:pt>
                <c:pt idx="30">
                  <c:v>L：学術研究,専門･技術ｻｰﾋﾞｽ業(N=0)</c:v>
                </c:pt>
                <c:pt idx="31">
                  <c:v>M：宿泊業，飲食サービス業(N=0)</c:v>
                </c:pt>
                <c:pt idx="32">
                  <c:v>N：生活関連ｻｰﾋﾞｽ業,娯楽業(N=2)</c:v>
                </c:pt>
                <c:pt idx="33">
                  <c:v>O：教育，学習支援業(N=2)</c:v>
                </c:pt>
                <c:pt idx="34">
                  <c:v>P：医療，福祉(N=2)</c:v>
                </c:pt>
                <c:pt idx="35">
                  <c:v>Q：複合サービス事業(N=0)</c:v>
                </c:pt>
                <c:pt idx="36">
                  <c:v>R：ｻｰﾋﾞｽ業(他に分類されない)(N=3)</c:v>
                </c:pt>
                <c:pt idx="37">
                  <c:v>S：公務(N=2)</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9.34</c:v>
                </c:pt>
                <c:pt idx="2">
                  <c:v>3.6960000000000002</c:v>
                </c:pt>
                <c:pt idx="3">
                  <c:v>51.194000000000003</c:v>
                </c:pt>
                <c:pt idx="4">
                  <c:v>218.785</c:v>
                </c:pt>
                <c:pt idx="5">
                  <c:v>78.472999999999999</c:v>
                </c:pt>
                <c:pt idx="6">
                  <c:v>27.42</c:v>
                </c:pt>
                <c:pt idx="7">
                  <c:v>0</c:v>
                </c:pt>
                <c:pt idx="8">
                  <c:v>0</c:v>
                </c:pt>
                <c:pt idx="9">
                  <c:v>0</c:v>
                </c:pt>
                <c:pt idx="10">
                  <c:v>16.677</c:v>
                </c:pt>
                <c:pt idx="11">
                  <c:v>7.6619999999999999</c:v>
                </c:pt>
                <c:pt idx="12">
                  <c:v>0</c:v>
                </c:pt>
                <c:pt idx="13">
                  <c:v>0</c:v>
                </c:pt>
                <c:pt idx="14">
                  <c:v>0</c:v>
                </c:pt>
                <c:pt idx="15">
                  <c:v>22.797000000000001</c:v>
                </c:pt>
                <c:pt idx="16">
                  <c:v>0</c:v>
                </c:pt>
                <c:pt idx="17">
                  <c:v>0</c:v>
                </c:pt>
                <c:pt idx="18">
                  <c:v>0</c:v>
                </c:pt>
                <c:pt idx="19">
                  <c:v>0</c:v>
                </c:pt>
                <c:pt idx="20">
                  <c:v>0</c:v>
                </c:pt>
                <c:pt idx="21">
                  <c:v>0</c:v>
                </c:pt>
                <c:pt idx="22">
                  <c:v>0</c:v>
                </c:pt>
                <c:pt idx="23">
                  <c:v>0</c:v>
                </c:pt>
                <c:pt idx="24">
                  <c:v>23.82</c:v>
                </c:pt>
                <c:pt idx="25">
                  <c:v>3.044</c:v>
                </c:pt>
                <c:pt idx="26">
                  <c:v>6.4729999999999999</c:v>
                </c:pt>
                <c:pt idx="27">
                  <c:v>21.015999999999998</c:v>
                </c:pt>
                <c:pt idx="28">
                  <c:v>0</c:v>
                </c:pt>
                <c:pt idx="29">
                  <c:v>44.744999999999997</c:v>
                </c:pt>
                <c:pt idx="30">
                  <c:v>0</c:v>
                </c:pt>
                <c:pt idx="31">
                  <c:v>0</c:v>
                </c:pt>
                <c:pt idx="32">
                  <c:v>10.536</c:v>
                </c:pt>
                <c:pt idx="33">
                  <c:v>9.6859999999999999</c:v>
                </c:pt>
                <c:pt idx="34">
                  <c:v>8.4629999999999992</c:v>
                </c:pt>
                <c:pt idx="35">
                  <c:v>0</c:v>
                </c:pt>
                <c:pt idx="36">
                  <c:v>78.152000000000001</c:v>
                </c:pt>
                <c:pt idx="37">
                  <c:v>5.9560000000000004</c:v>
                </c:pt>
                <c:pt idx="38">
                  <c:v>0</c:v>
                </c:pt>
                <c:pt idx="39">
                  <c:v>0</c:v>
                </c:pt>
                <c:pt idx="40">
                  <c:v>0</c:v>
                </c:pt>
                <c:pt idx="41">
                  <c:v>4.1539999999999999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2644.2813968359851</c:v>
                </c:pt>
                <c:pt idx="2">
                  <c:v>24.013882145285312</c:v>
                </c:pt>
                <c:pt idx="3">
                  <c:v>8.3481717558086466</c:v>
                </c:pt>
                <c:pt idx="4">
                  <c:v>670.39357514976507</c:v>
                </c:pt>
                <c:pt idx="5">
                  <c:v>636.50287858869308</c:v>
                </c:pt>
                <c:pt idx="7">
                  <c:v>605.2007085335955</c:v>
                </c:pt>
                <c:pt idx="8">
                  <c:v>33.566432076836698</c:v>
                </c:pt>
                <c:pt idx="9">
                  <c:v>49.929005697531537</c:v>
                </c:pt>
                <c:pt idx="10">
                  <c:v>121.346032556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2676.6434507370791</c:v>
                </c:pt>
                <c:pt idx="4" formatCode="#,##0">
                  <c:v>670.39357514976507</c:v>
                </c:pt>
                <c:pt idx="5" formatCode="#,##0">
                  <c:v>636.50287858869308</c:v>
                </c:pt>
                <c:pt idx="6" formatCode="#,##0">
                  <c:v>688.69614630796377</c:v>
                </c:pt>
                <c:pt idx="10" formatCode="#,##0">
                  <c:v>121.346032556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571.40200000000004</c:v>
                </c:pt>
                <c:pt idx="2" formatCode="#,##0_);[Red]\(#,##0\)">
                  <c:v>3.843</c:v>
                </c:pt>
                <c:pt idx="3" formatCode="#,##0_);[Red]\(#,##0\)">
                  <c:v>76.843999999999994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571.40200000000004</c:v>
                </c:pt>
                <c:pt idx="1">
                  <c:v>80.686999999999998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船橋市</c:v>
                </c:pt>
              </c:strCache>
            </c:strRef>
          </c:tx>
          <c:spPr>
            <a:solidFill>
              <a:srgbClr val="FF0066"/>
            </a:solidFill>
            <a:ln>
              <a:noFill/>
            </a:ln>
          </c:spPr>
          <c:invertIfNegative val="0"/>
          <c:cat>
            <c:strRef>
              <c:f>③特定事業所の現状把握!$BD$21:$BD$39</c:f>
              <c:strCache>
                <c:ptCount val="19"/>
                <c:pt idx="0">
                  <c:v>9：食料品製造業(N=14)</c:v>
                </c:pt>
                <c:pt idx="1">
                  <c:v>10：飲料・たばこ・飼料製造業(N=3)</c:v>
                </c:pt>
                <c:pt idx="2">
                  <c:v>11：繊維工業(N=0)</c:v>
                </c:pt>
                <c:pt idx="3">
                  <c:v>12：木材・木製品製造業(N=0)</c:v>
                </c:pt>
                <c:pt idx="4">
                  <c:v>13：家具・装備品製造業(N=0)</c:v>
                </c:pt>
                <c:pt idx="5">
                  <c:v>15：印刷・同関連業(N=2)</c:v>
                </c:pt>
                <c:pt idx="6">
                  <c:v>18：プラスチック製品製造業(N=1)</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5.6052142857142853</c:v>
                </c:pt>
                <c:pt idx="1">
                  <c:v>9.14</c:v>
                </c:pt>
                <c:pt idx="2">
                  <c:v>0</c:v>
                </c:pt>
                <c:pt idx="3">
                  <c:v>0</c:v>
                </c:pt>
                <c:pt idx="4">
                  <c:v>0</c:v>
                </c:pt>
                <c:pt idx="5">
                  <c:v>8.3384999999999998</c:v>
                </c:pt>
                <c:pt idx="6">
                  <c:v>7.6619999999999999</c:v>
                </c:pt>
                <c:pt idx="7">
                  <c:v>0</c:v>
                </c:pt>
                <c:pt idx="8">
                  <c:v>0</c:v>
                </c:pt>
                <c:pt idx="9">
                  <c:v>0</c:v>
                </c:pt>
                <c:pt idx="10">
                  <c:v>7.5990000000000002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9：食料品製造業(N=14)</c:v>
                </c:pt>
                <c:pt idx="1">
                  <c:v>10：飲料・たばこ・飼料製造業(N=3)</c:v>
                </c:pt>
                <c:pt idx="2">
                  <c:v>11：繊維工業(N=0)</c:v>
                </c:pt>
                <c:pt idx="3">
                  <c:v>12：木材・木製品製造業(N=0)</c:v>
                </c:pt>
                <c:pt idx="4">
                  <c:v>13：家具・装備品製造業(N=0)</c:v>
                </c:pt>
                <c:pt idx="5">
                  <c:v>15：印刷・同関連業(N=2)</c:v>
                </c:pt>
                <c:pt idx="6">
                  <c:v>18：プラスチック製品製造業(N=1)</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船橋市</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G：情報通信業(N=1)</c:v>
                </c:pt>
                <c:pt idx="2">
                  <c:v>H：運輸業，郵便業(N=1)</c:v>
                </c:pt>
                <c:pt idx="3">
                  <c:v>I：卸売業，小売業(N=4)</c:v>
                </c:pt>
                <c:pt idx="4">
                  <c:v>J：金融業，保険業(N=0)</c:v>
                </c:pt>
                <c:pt idx="5">
                  <c:v>K：不動産業，物品賃貸業(N=6)</c:v>
                </c:pt>
                <c:pt idx="6">
                  <c:v>L：学術研究,専門･技術ｻｰﾋﾞｽ業(N=0)</c:v>
                </c:pt>
                <c:pt idx="7">
                  <c:v>M：宿泊業，飲食サービス業(N=0)</c:v>
                </c:pt>
                <c:pt idx="8">
                  <c:v>N：生活関連ｻｰﾋﾞｽ業,娯楽業(N=2)</c:v>
                </c:pt>
                <c:pt idx="9">
                  <c:v>O：教育，学習支援業(N=2)</c:v>
                </c:pt>
                <c:pt idx="10">
                  <c:v>P：医療，福祉(N=2)</c:v>
                </c:pt>
                <c:pt idx="11">
                  <c:v>Q：複合サービス事業(N=0)</c:v>
                </c:pt>
                <c:pt idx="12">
                  <c:v>R：ｻｰﾋﾞｽ業(他に分類されない)(N=3)</c:v>
                </c:pt>
                <c:pt idx="13">
                  <c:v>S：公務(N=2)</c:v>
                </c:pt>
              </c:strCache>
            </c:strRef>
          </c:cat>
          <c:val>
            <c:numRef>
              <c:f>③特定事業所の現状把握!$BG$40:$BG$53</c:f>
              <c:numCache>
                <c:formatCode>[=0]#,##0;[&lt;1]0.00;#,##0</c:formatCode>
                <c:ptCount val="14"/>
                <c:pt idx="0">
                  <c:v>5.9550000000000001</c:v>
                </c:pt>
                <c:pt idx="1">
                  <c:v>3.044</c:v>
                </c:pt>
                <c:pt idx="2">
                  <c:v>6.4729999999999999</c:v>
                </c:pt>
                <c:pt idx="3">
                  <c:v>5.2539999999999996</c:v>
                </c:pt>
                <c:pt idx="4">
                  <c:v>0</c:v>
                </c:pt>
                <c:pt idx="5">
                  <c:v>7.4574999999999996</c:v>
                </c:pt>
                <c:pt idx="6">
                  <c:v>0</c:v>
                </c:pt>
                <c:pt idx="7">
                  <c:v>0</c:v>
                </c:pt>
                <c:pt idx="8">
                  <c:v>5.2679999999999998</c:v>
                </c:pt>
                <c:pt idx="9">
                  <c:v>4.843</c:v>
                </c:pt>
                <c:pt idx="10">
                  <c:v>4.2314999999999996</c:v>
                </c:pt>
                <c:pt idx="11">
                  <c:v>0</c:v>
                </c:pt>
                <c:pt idx="12">
                  <c:v>26.050666666666668</c:v>
                </c:pt>
                <c:pt idx="13">
                  <c:v>2.9780000000000002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G：情報通信業(N=1)</c:v>
                </c:pt>
                <c:pt idx="2">
                  <c:v>H：運輸業，郵便業(N=1)</c:v>
                </c:pt>
                <c:pt idx="3">
                  <c:v>I：卸売業，小売業(N=4)</c:v>
                </c:pt>
                <c:pt idx="4">
                  <c:v>J：金融業，保険業(N=0)</c:v>
                </c:pt>
                <c:pt idx="5">
                  <c:v>K：不動産業，物品賃貸業(N=6)</c:v>
                </c:pt>
                <c:pt idx="6">
                  <c:v>L：学術研究,専門･技術ｻｰﾋﾞｽ業(N=0)</c:v>
                </c:pt>
                <c:pt idx="7">
                  <c:v>M：宿泊業，飲食サービス業(N=0)</c:v>
                </c:pt>
                <c:pt idx="8">
                  <c:v>N：生活関連ｻｰﾋﾞｽ業,娯楽業(N=2)</c:v>
                </c:pt>
                <c:pt idx="9">
                  <c:v>O：教育，学習支援業(N=2)</c:v>
                </c:pt>
                <c:pt idx="10">
                  <c:v>P：医療，福祉(N=2)</c:v>
                </c:pt>
                <c:pt idx="11">
                  <c:v>Q：複合サービス事業(N=0)</c:v>
                </c:pt>
                <c:pt idx="12">
                  <c:v>R：ｻｰﾋﾞｽ業(他に分類されない)(N=3)</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船橋市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4.1539999999999999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船橋市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21：窯業・土石製品製造業(N=1)</c:v>
                </c:pt>
                <c:pt idx="4">
                  <c:v>22：鉄鋼業(N=3)</c:v>
                </c:pt>
              </c:strCache>
            </c:strRef>
          </c:cat>
          <c:val>
            <c:numRef>
              <c:f>③特定事業所の現状把握!$BG$16:$BG$20</c:f>
              <c:numCache>
                <c:formatCode>[=0]#,##0;[&lt;1]0.00;#,##0</c:formatCode>
                <c:ptCount val="5"/>
                <c:pt idx="0">
                  <c:v>0</c:v>
                </c:pt>
                <c:pt idx="1">
                  <c:v>4.67</c:v>
                </c:pt>
                <c:pt idx="2">
                  <c:v>3.6960000000000002</c:v>
                </c:pt>
                <c:pt idx="3">
                  <c:v>51.194000000000003</c:v>
                </c:pt>
                <c:pt idx="4">
                  <c:v>72.928333333333327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17：石油製品・石炭製品製造業(N=1)</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81,492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46321.100000000355</c:v>
                </c:pt>
                <c:pt idx="1">
                  <c:v>24914.400000000012</c:v>
                </c:pt>
                <c:pt idx="2">
                  <c:v>3</c:v>
                </c:pt>
                <c:pt idx="3">
                  <c:v>0</c:v>
                </c:pt>
                <c:pt idx="4">
                  <c:v>0</c:v>
                </c:pt>
                <c:pt idx="5">
                  <c:v>10253.972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160,413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55590.878532000424</c:v>
                </c:pt>
                <c:pt idx="1">
                  <c:v>32955.771744000012</c:v>
                </c:pt>
                <c:pt idx="2">
                  <c:v>6.5174400000000006</c:v>
                </c:pt>
                <c:pt idx="3">
                  <c:v>0</c:v>
                </c:pt>
                <c:pt idx="4">
                  <c:v>0</c:v>
                </c:pt>
                <c:pt idx="5">
                  <c:v>71859.835776000007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船橋市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73.721402064000003</c:v>
                </c:pt>
                <c:pt idx="1">
                  <c:v>1.4756147999999995E-2</c:v>
                </c:pt>
                <c:pt idx="2">
                  <c:v>0</c:v>
                </c:pt>
                <c:pt idx="3">
                  <c:v>6.3920952000000017E-2</c:v>
                </c:pt>
                <c:pt idx="4">
                  <c:v>26.430558779999998</c:v>
                </c:pt>
                <c:pt idx="5">
                  <c:v>101.95074423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1,513,335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船橋市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1512845</c:v>
                </c:pt>
                <c:pt idx="1">
                  <c:v>200</c:v>
                </c:pt>
                <c:pt idx="2">
                  <c:v>0</c:v>
                </c:pt>
                <c:pt idx="3">
                  <c:v>290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4400</c:v>
                </c:pt>
                <c:pt idx="3">
                  <c:v>4400</c:v>
                </c:pt>
                <c:pt idx="4">
                  <c:v>5150</c:v>
                </c:pt>
                <c:pt idx="5">
                  <c:v>9083.9719999999998</c:v>
                </c:pt>
                <c:pt idx="6">
                  <c:v>9083.9719999999998</c:v>
                </c:pt>
                <c:pt idx="7">
                  <c:v>10253.972</c:v>
                </c:pt>
                <c:pt idx="8">
                  <c:v>10253.972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16874.900000000001</c:v>
                </c:pt>
                <c:pt idx="1">
                  <c:v>20164.900000000001</c:v>
                </c:pt>
                <c:pt idx="2">
                  <c:v>21469</c:v>
                </c:pt>
                <c:pt idx="3">
                  <c:v>22534</c:v>
                </c:pt>
                <c:pt idx="4">
                  <c:v>24613.3</c:v>
                </c:pt>
                <c:pt idx="5">
                  <c:v>24707.30000000001</c:v>
                </c:pt>
                <c:pt idx="6">
                  <c:v>24860.000000000011</c:v>
                </c:pt>
                <c:pt idx="7">
                  <c:v>24860.000000000015</c:v>
                </c:pt>
                <c:pt idx="8">
                  <c:v>24914.400000000012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23375.8</c:v>
                </c:pt>
                <c:pt idx="1">
                  <c:v>25929.7</c:v>
                </c:pt>
                <c:pt idx="2">
                  <c:v>28233.1</c:v>
                </c:pt>
                <c:pt idx="3">
                  <c:v>30848.100000000035</c:v>
                </c:pt>
                <c:pt idx="4">
                  <c:v>33170.799999999981</c:v>
                </c:pt>
                <c:pt idx="5">
                  <c:v>35832.200000000063</c:v>
                </c:pt>
                <c:pt idx="6">
                  <c:v>38531.800000000119</c:v>
                </c:pt>
                <c:pt idx="7">
                  <c:v>42416.600000000282</c:v>
                </c:pt>
                <c:pt idx="8">
                  <c:v>46321.100000000355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1.6088751213033985E-2</c:v>
                </c:pt>
                <c:pt idx="1">
                  <c:v>1.7872348236526468E-2</c:v>
                </c:pt>
                <c:pt idx="2">
                  <c:v>2.7475470190878662E-2</c:v>
                </c:pt>
                <c:pt idx="3">
                  <c:v>3.0071876157929375E-2</c:v>
                </c:pt>
                <c:pt idx="4">
                  <c:v>3.4596694220550284E-2</c:v>
                </c:pt>
                <c:pt idx="5">
                  <c:v>4.3961847055529336E-2</c:v>
                </c:pt>
                <c:pt idx="6">
                  <c:v>4.2907056395485567E-2</c:v>
                </c:pt>
                <c:pt idx="7">
                  <c:v>4.6712480769618064E-2</c:v>
                </c:pt>
                <c:pt idx="8">
                  <c:v>4.8140315628947376E-2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2258.0649948625341</c:v>
                </c:pt>
                <c:pt idx="2">
                  <c:v>28.343683698350478</c:v>
                </c:pt>
                <c:pt idx="3">
                  <c:v>10.58770908016656</c:v>
                </c:pt>
                <c:pt idx="4">
                  <c:v>942.6806409782638</c:v>
                </c:pt>
                <c:pt idx="5">
                  <c:v>947.77917532627441</c:v>
                </c:pt>
                <c:pt idx="7">
                  <c:v>554.94942407367603</c:v>
                </c:pt>
                <c:pt idx="8">
                  <c:v>47.925301807445599</c:v>
                </c:pt>
                <c:pt idx="9">
                  <c:v>45.208233408221759</c:v>
                </c:pt>
                <c:pt idx="10">
                  <c:v>84.607195188789973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2296.9963876410511</c:v>
                </c:pt>
                <c:pt idx="4" formatCode="#,##0">
                  <c:v>942.6806409782638</c:v>
                </c:pt>
                <c:pt idx="5" formatCode="#,##0">
                  <c:v>947.77917532627441</c:v>
                </c:pt>
                <c:pt idx="6" formatCode="#,##0">
                  <c:v>648.08295928934342</c:v>
                </c:pt>
                <c:pt idx="10" formatCode="#,##0">
                  <c:v>84.607195188789973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6329</c:v>
                </c:pt>
                <c:pt idx="1">
                  <c:v>6888</c:v>
                </c:pt>
                <c:pt idx="2">
                  <c:v>7408</c:v>
                </c:pt>
                <c:pt idx="3">
                  <c:v>7984</c:v>
                </c:pt>
                <c:pt idx="4">
                  <c:v>8509</c:v>
                </c:pt>
                <c:pt idx="5">
                  <c:v>9067</c:v>
                </c:pt>
                <c:pt idx="6">
                  <c:v>9629</c:v>
                </c:pt>
                <c:pt idx="7">
                  <c:v>10466</c:v>
                </c:pt>
                <c:pt idx="8">
                  <c:v>11331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3332196.7543466231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160413.00349200045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2050002.199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2047816.7240000002</c:v>
                </c:pt>
                <c:pt idx="1">
                  <c:v>409.89299999999992</c:v>
                </c:pt>
                <c:pt idx="2">
                  <c:v>0</c:v>
                </c:pt>
                <c:pt idx="3">
                  <c:v>1775.5820000000003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88546.650276000437</c:v>
                </c:pt>
                <c:pt idx="1">
                  <c:v>6.5174400000000006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1767.6041775753051</c:v>
                </c:pt>
                <c:pt idx="2">
                  <c:v>26.670318111078728</c:v>
                </c:pt>
                <c:pt idx="3">
                  <c:v>9.9832767381924015</c:v>
                </c:pt>
                <c:pt idx="4">
                  <c:v>807.30303254178386</c:v>
                </c:pt>
                <c:pt idx="5">
                  <c:v>813.43057476714716</c:v>
                </c:pt>
                <c:pt idx="7">
                  <c:v>479.41847435490399</c:v>
                </c:pt>
                <c:pt idx="8">
                  <c:v>38.090966286256283</c:v>
                </c:pt>
                <c:pt idx="9">
                  <c:v>46.428935423473973</c:v>
                </c:pt>
                <c:pt idx="10">
                  <c:v>91.661169606958993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1804.2577724245764</c:v>
                </c:pt>
                <c:pt idx="4">
                  <c:v>807.30303254178386</c:v>
                </c:pt>
                <c:pt idx="5">
                  <c:v>813.43057476714716</c:v>
                </c:pt>
                <c:pt idx="6">
                  <c:v>563.93837606463421</c:v>
                </c:pt>
                <c:pt idx="10">
                  <c:v>91.661169606958993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船橋市</c:v>
                </c:pt>
              </c:strCache>
            </c:strRef>
          </c:cat>
          <c:val>
            <c:numRef>
              <c:f>①CO2排出量の現状把握!$AX$43:$AX$45</c:f>
              <c:numCache>
                <c:formatCode>0%</c:formatCode>
                <c:ptCount val="3"/>
                <c:pt idx="0">
                  <c:v>0.42072759503743129</c:v>
                </c:pt>
                <c:pt idx="1">
                  <c:v>0.58963522085622944</c:v>
                </c:pt>
                <c:pt idx="2">
                  <c:v>0.44215600274743511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船橋市</c:v>
                </c:pt>
              </c:strCache>
            </c:strRef>
          </c:cat>
          <c:val>
            <c:numRef>
              <c:f>①CO2排出量の現状把握!$AY$43:$AY$45</c:f>
              <c:numCache>
                <c:formatCode>0%</c:formatCode>
                <c:ptCount val="3"/>
                <c:pt idx="0">
                  <c:v>0.19118662390594171</c:v>
                </c:pt>
                <c:pt idx="1">
                  <c:v>0.14010355829426818</c:v>
                </c:pt>
                <c:pt idx="2">
                  <c:v>0.19783973627830356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船橋市</c:v>
                </c:pt>
              </c:strCache>
            </c:strRef>
          </c:cat>
          <c:val>
            <c:numRef>
              <c:f>①CO2排出量の現状把握!$AZ$43:$AZ$45</c:f>
              <c:numCache>
                <c:formatCode>0%</c:formatCode>
                <c:ptCount val="3"/>
                <c:pt idx="0">
                  <c:v>0.18034974026133399</c:v>
                </c:pt>
                <c:pt idx="1">
                  <c:v>0.12620499404504912</c:v>
                </c:pt>
                <c:pt idx="2">
                  <c:v>0.19934136737472499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船橋市</c:v>
                </c:pt>
              </c:strCache>
            </c:strRef>
          </c:cat>
          <c:val>
            <c:numRef>
              <c:f>①CO2排出量の現状把握!$BA$43:$BA$45</c:f>
              <c:numCache>
                <c:formatCode>0%</c:formatCode>
                <c:ptCount val="3"/>
                <c:pt idx="0">
                  <c:v>0.19226168778726088</c:v>
                </c:pt>
                <c:pt idx="1">
                  <c:v>0.13228481949299264</c:v>
                </c:pt>
                <c:pt idx="2">
                  <c:v>0.13820017403696236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船橋市</c:v>
                </c:pt>
              </c:strCache>
            </c:strRef>
          </c:cat>
          <c:val>
            <c:numRef>
              <c:f>①CO2排出量の現状把握!$BB$43:$BB$45</c:f>
              <c:numCache>
                <c:formatCode>0%</c:formatCode>
                <c:ptCount val="3"/>
                <c:pt idx="0">
                  <c:v>1.5474353008032191E-2</c:v>
                </c:pt>
                <c:pt idx="1">
                  <c:v>1.1771407311460546E-2</c:v>
                </c:pt>
                <c:pt idx="2">
                  <c:v>2.2462719562573973E-2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166252</c:v>
                </c:pt>
                <c:pt idx="1">
                  <c:v>166252</c:v>
                </c:pt>
                <c:pt idx="2">
                  <c:v>166252</c:v>
                </c:pt>
                <c:pt idx="3">
                  <c:v>166252</c:v>
                </c:pt>
                <c:pt idx="4">
                  <c:v>166252</c:v>
                </c:pt>
                <c:pt idx="5">
                  <c:v>174294</c:v>
                </c:pt>
                <c:pt idx="6">
                  <c:v>174294</c:v>
                </c:pt>
                <c:pt idx="7">
                  <c:v>174294</c:v>
                </c:pt>
                <c:pt idx="8">
                  <c:v>174294</c:v>
                </c:pt>
                <c:pt idx="9">
                  <c:v>174294</c:v>
                </c:pt>
                <c:pt idx="10">
                  <c:v>174294</c:v>
                </c:pt>
                <c:pt idx="11">
                  <c:v>180676</c:v>
                </c:pt>
                <c:pt idx="12">
                  <c:v>180676</c:v>
                </c:pt>
                <c:pt idx="13">
                  <c:v>180676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96.789994377530007</c:v>
                </c:pt>
                <c:pt idx="1">
                  <c:v>103.55888514741</c:v>
                </c:pt>
                <c:pt idx="2">
                  <c:v>87.182507807399986</c:v>
                </c:pt>
                <c:pt idx="3">
                  <c:v>87.744847378200006</c:v>
                </c:pt>
                <c:pt idx="4">
                  <c:v>84.607195188789973</c:v>
                </c:pt>
                <c:pt idx="5">
                  <c:v>83.271605738579993</c:v>
                </c:pt>
                <c:pt idx="6">
                  <c:v>92.275257038400014</c:v>
                </c:pt>
                <c:pt idx="7">
                  <c:v>80.005983490051193</c:v>
                </c:pt>
                <c:pt idx="8">
                  <c:v>92.765711519370001</c:v>
                </c:pt>
                <c:pt idx="9">
                  <c:v>87.081164942100003</c:v>
                </c:pt>
                <c:pt idx="10">
                  <c:v>79.520720199220008</c:v>
                </c:pt>
                <c:pt idx="11">
                  <c:v>89.820369734639996</c:v>
                </c:pt>
                <c:pt idx="12">
                  <c:v>85.864433150720004</c:v>
                </c:pt>
                <c:pt idx="13">
                  <c:v>91.661169606958993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7774234.833333333</c:v>
                </c:pt>
                <c:pt idx="1">
                  <c:v>8265487.166666667</c:v>
                </c:pt>
                <c:pt idx="2">
                  <c:v>7914189.5</c:v>
                </c:pt>
                <c:pt idx="3">
                  <c:v>8215618.166666667</c:v>
                </c:pt>
                <c:pt idx="4">
                  <c:v>7494250.666666667</c:v>
                </c:pt>
                <c:pt idx="5">
                  <c:v>7902893</c:v>
                </c:pt>
                <c:pt idx="6">
                  <c:v>7942577.833333333</c:v>
                </c:pt>
                <c:pt idx="7">
                  <c:v>8165501.0230125627</c:v>
                </c:pt>
                <c:pt idx="8">
                  <c:v>7988501.8333333302</c:v>
                </c:pt>
                <c:pt idx="9">
                  <c:v>8067102.833333334</c:v>
                </c:pt>
                <c:pt idx="10">
                  <c:v>7630472.0000000019</c:v>
                </c:pt>
                <c:pt idx="11">
                  <c:v>7638282.9999999991</c:v>
                </c:pt>
                <c:pt idx="12">
                  <c:v>7563261.9999999981</c:v>
                </c:pt>
                <c:pt idx="13">
                  <c:v>8084779.3333333321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598213</c:v>
                </c:pt>
                <c:pt idx="1">
                  <c:v>601321</c:v>
                </c:pt>
                <c:pt idx="2">
                  <c:v>602996</c:v>
                </c:pt>
                <c:pt idx="3">
                  <c:v>615876</c:v>
                </c:pt>
                <c:pt idx="4">
                  <c:v>619551</c:v>
                </c:pt>
                <c:pt idx="5">
                  <c:v>622988</c:v>
                </c:pt>
                <c:pt idx="6">
                  <c:v>626809</c:v>
                </c:pt>
                <c:pt idx="7">
                  <c:v>630937</c:v>
                </c:pt>
                <c:pt idx="8">
                  <c:v>635517</c:v>
                </c:pt>
                <c:pt idx="9">
                  <c:v>639598</c:v>
                </c:pt>
                <c:pt idx="10">
                  <c:v>642938</c:v>
                </c:pt>
                <c:pt idx="11">
                  <c:v>644966</c:v>
                </c:pt>
                <c:pt idx="12">
                  <c:v>645718</c:v>
                </c:pt>
                <c:pt idx="13">
                  <c:v>647037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船橋市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1585</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2134</v>
      </c>
      <c r="B9" s="70">
        <v>1</v>
      </c>
      <c r="C9" s="70">
        <v>1</v>
      </c>
      <c r="D9" s="70">
        <v>1</v>
      </c>
      <c r="E9" s="70">
        <v>1990</v>
      </c>
      <c r="F9" s="70" t="s">
        <v>787</v>
      </c>
      <c r="G9" s="1073" t="s">
        <v>1545</v>
      </c>
      <c r="H9" s="70" t="s">
        <v>1546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2135</v>
      </c>
      <c r="B10" s="70">
        <v>2</v>
      </c>
      <c r="C10" s="70">
        <v>2</v>
      </c>
      <c r="D10" s="70">
        <v>1</v>
      </c>
      <c r="E10" s="70">
        <v>2005</v>
      </c>
      <c r="F10" s="70" t="s">
        <v>789</v>
      </c>
      <c r="G10" s="1073" t="s">
        <v>1545</v>
      </c>
      <c r="H10" s="70" t="s">
        <v>1546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2136</v>
      </c>
      <c r="B11" s="70">
        <v>3</v>
      </c>
      <c r="C11" s="70">
        <v>3</v>
      </c>
      <c r="D11" s="70">
        <v>1</v>
      </c>
      <c r="E11" s="70">
        <v>2006</v>
      </c>
      <c r="F11" s="70" t="s">
        <v>790</v>
      </c>
      <c r="G11" s="1073" t="s">
        <v>1545</v>
      </c>
      <c r="H11" s="70" t="s">
        <v>1546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2137</v>
      </c>
      <c r="B12" s="70">
        <v>4</v>
      </c>
      <c r="C12" s="70">
        <v>4</v>
      </c>
      <c r="D12" s="70">
        <v>1</v>
      </c>
      <c r="E12" s="70">
        <v>2007</v>
      </c>
      <c r="F12" s="70" t="s">
        <v>791</v>
      </c>
      <c r="G12" s="1073" t="s">
        <v>1545</v>
      </c>
      <c r="H12" s="70" t="s">
        <v>1546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2138</v>
      </c>
      <c r="B13" s="70">
        <v>5</v>
      </c>
      <c r="C13" s="70">
        <v>5</v>
      </c>
      <c r="D13" s="70">
        <v>1</v>
      </c>
      <c r="E13" s="70">
        <v>2008</v>
      </c>
      <c r="F13" s="70" t="s">
        <v>792</v>
      </c>
      <c r="G13" s="1073" t="s">
        <v>1545</v>
      </c>
      <c r="H13" s="70" t="s">
        <v>1546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2139</v>
      </c>
      <c r="B14" s="70">
        <v>6</v>
      </c>
      <c r="C14" s="70">
        <v>6</v>
      </c>
      <c r="D14" s="70">
        <v>1</v>
      </c>
      <c r="E14" s="70">
        <v>2009</v>
      </c>
      <c r="F14" s="70" t="s">
        <v>176</v>
      </c>
      <c r="G14" s="1073" t="s">
        <v>1545</v>
      </c>
      <c r="H14" s="70" t="s">
        <v>1546</v>
      </c>
      <c r="I14" s="1066"/>
      <c r="J14" s="73">
        <v>0</v>
      </c>
      <c r="K14" s="73">
        <v>0</v>
      </c>
      <c r="L14" s="73">
        <v>0</v>
      </c>
      <c r="M14" s="73">
        <v>0</v>
      </c>
      <c r="N14" s="73">
        <v>0</v>
      </c>
      <c r="O14" s="73">
        <v>0</v>
      </c>
      <c r="P14" s="73">
        <v>0</v>
      </c>
      <c r="Q14" s="73">
        <v>0</v>
      </c>
      <c r="R14" s="73">
        <v>86.236000000000004</v>
      </c>
      <c r="S14" s="73">
        <v>32.03</v>
      </c>
      <c r="T14" s="73">
        <v>0</v>
      </c>
      <c r="U14" s="73">
        <v>0</v>
      </c>
      <c r="V14" s="73">
        <v>0</v>
      </c>
      <c r="W14" s="73">
        <v>0</v>
      </c>
      <c r="X14" s="73">
        <v>23.76</v>
      </c>
      <c r="Y14" s="73">
        <v>3.1</v>
      </c>
      <c r="Z14" s="73">
        <v>6.23</v>
      </c>
      <c r="AA14" s="73">
        <v>6.08</v>
      </c>
      <c r="AB14" s="73">
        <v>0</v>
      </c>
      <c r="AC14" s="73">
        <v>0</v>
      </c>
      <c r="AD14" s="73">
        <v>53.8</v>
      </c>
      <c r="AE14" s="73">
        <v>293.20800000000003</v>
      </c>
      <c r="AF14" s="73">
        <v>0</v>
      </c>
      <c r="AG14" s="73">
        <v>14.253</v>
      </c>
      <c r="AH14" s="73">
        <v>0</v>
      </c>
      <c r="AI14" s="73">
        <v>3.42</v>
      </c>
      <c r="AJ14" s="73">
        <v>0</v>
      </c>
      <c r="AK14" s="73">
        <v>0</v>
      </c>
      <c r="AL14" s="73">
        <v>0</v>
      </c>
      <c r="AM14" s="73">
        <v>0</v>
      </c>
      <c r="AN14" s="73">
        <v>0</v>
      </c>
      <c r="AO14" s="73">
        <v>0</v>
      </c>
      <c r="AP14" s="73">
        <v>9.24</v>
      </c>
      <c r="AQ14" s="73">
        <v>0</v>
      </c>
      <c r="AR14" s="73">
        <v>5.01</v>
      </c>
      <c r="AS14" s="73">
        <v>4.05</v>
      </c>
      <c r="AT14" s="73">
        <v>0</v>
      </c>
      <c r="AU14" s="73">
        <v>0</v>
      </c>
      <c r="AV14" s="73">
        <v>0</v>
      </c>
      <c r="AW14" s="73">
        <v>0</v>
      </c>
      <c r="AX14" s="73">
        <v>0</v>
      </c>
      <c r="AY14" s="73">
        <v>0</v>
      </c>
      <c r="AZ14" s="73">
        <v>0</v>
      </c>
      <c r="BA14" s="73">
        <v>0</v>
      </c>
      <c r="BB14" s="73">
        <v>0</v>
      </c>
      <c r="BC14" s="73">
        <v>0</v>
      </c>
      <c r="BD14" s="73">
        <v>8.2799999999999994</v>
      </c>
      <c r="BE14" s="73">
        <v>0</v>
      </c>
      <c r="BF14" s="73">
        <v>0</v>
      </c>
      <c r="BG14" s="73">
        <v>0</v>
      </c>
      <c r="BH14" s="73">
        <v>0</v>
      </c>
      <c r="BI14" s="73">
        <v>0</v>
      </c>
      <c r="BJ14" s="73">
        <v>0</v>
      </c>
      <c r="BK14" s="73">
        <v>0</v>
      </c>
      <c r="BL14" s="73">
        <v>0</v>
      </c>
      <c r="BM14" s="73">
        <v>29.32</v>
      </c>
      <c r="BN14" s="73">
        <v>0</v>
      </c>
      <c r="BO14" s="73">
        <v>0</v>
      </c>
      <c r="BP14" s="73">
        <v>0</v>
      </c>
      <c r="BQ14" s="73">
        <v>0</v>
      </c>
      <c r="BR14" s="73">
        <v>0</v>
      </c>
      <c r="BS14" s="73">
        <v>0</v>
      </c>
      <c r="BT14" s="73">
        <v>0</v>
      </c>
      <c r="BU14" s="73">
        <v>0</v>
      </c>
      <c r="BV14" s="73">
        <v>0</v>
      </c>
      <c r="BW14" s="73">
        <v>0</v>
      </c>
      <c r="BX14" s="73">
        <v>0</v>
      </c>
      <c r="BY14" s="73">
        <v>0</v>
      </c>
      <c r="BZ14" s="73">
        <v>41.36</v>
      </c>
      <c r="CA14" s="73">
        <v>0</v>
      </c>
      <c r="CB14" s="73">
        <v>0</v>
      </c>
      <c r="CC14" s="73">
        <v>0</v>
      </c>
      <c r="CD14" s="73">
        <v>0</v>
      </c>
      <c r="CE14" s="73">
        <v>0</v>
      </c>
      <c r="CF14" s="73">
        <v>0</v>
      </c>
      <c r="CG14" s="73">
        <v>0</v>
      </c>
      <c r="CH14" s="73">
        <v>0</v>
      </c>
      <c r="CI14" s="73">
        <v>3.41</v>
      </c>
      <c r="CJ14" s="73">
        <v>0</v>
      </c>
      <c r="CK14" s="73">
        <v>7.96</v>
      </c>
      <c r="CL14" s="73">
        <v>12.81</v>
      </c>
      <c r="CM14" s="73">
        <v>0</v>
      </c>
      <c r="CN14" s="73">
        <v>8.798</v>
      </c>
      <c r="CO14" s="73">
        <v>0</v>
      </c>
      <c r="CP14" s="73">
        <v>0</v>
      </c>
      <c r="CQ14" s="73">
        <v>0</v>
      </c>
      <c r="CR14" s="73">
        <v>0</v>
      </c>
      <c r="CS14" s="73">
        <v>17.568000000000001</v>
      </c>
      <c r="CT14" s="73">
        <v>0</v>
      </c>
      <c r="CU14" s="73">
        <v>0</v>
      </c>
      <c r="CV14" s="73">
        <v>0</v>
      </c>
      <c r="CW14" s="73">
        <v>0</v>
      </c>
      <c r="CX14" s="73">
        <v>0</v>
      </c>
      <c r="CY14" s="73">
        <v>0</v>
      </c>
      <c r="CZ14" s="73">
        <v>0</v>
      </c>
      <c r="DA14" s="73">
        <v>0</v>
      </c>
      <c r="DB14" s="73">
        <v>8.36</v>
      </c>
      <c r="DC14" s="73">
        <v>0</v>
      </c>
      <c r="DD14" s="73">
        <v>0</v>
      </c>
      <c r="DE14" s="73">
        <v>0</v>
      </c>
      <c r="DF14" s="73">
        <v>0</v>
      </c>
      <c r="DG14" s="73">
        <v>0</v>
      </c>
      <c r="DH14" s="73">
        <v>0</v>
      </c>
      <c r="DI14" s="73">
        <v>0</v>
      </c>
      <c r="DJ14" s="73">
        <v>5.01</v>
      </c>
      <c r="DK14" s="73">
        <v>0</v>
      </c>
      <c r="DL14" s="73">
        <v>0</v>
      </c>
      <c r="DM14" s="73">
        <v>0</v>
      </c>
      <c r="DN14" s="73">
        <v>0</v>
      </c>
      <c r="DO14" s="73">
        <v>0</v>
      </c>
      <c r="DP14" s="73">
        <v>0</v>
      </c>
      <c r="DQ14" s="73">
        <v>0</v>
      </c>
      <c r="DR14" s="73">
        <v>0</v>
      </c>
      <c r="DS14" s="73">
        <v>86.236000000000004</v>
      </c>
      <c r="DT14" s="73">
        <v>32.03</v>
      </c>
      <c r="DU14" s="73">
        <v>0</v>
      </c>
      <c r="DV14" s="73">
        <v>0</v>
      </c>
      <c r="DW14" s="73">
        <v>0</v>
      </c>
      <c r="DX14" s="73">
        <v>0</v>
      </c>
      <c r="DY14" s="73">
        <v>23.76</v>
      </c>
      <c r="DZ14" s="73">
        <v>3.1</v>
      </c>
      <c r="EA14" s="73">
        <v>6.23</v>
      </c>
      <c r="EB14" s="73">
        <v>6.08</v>
      </c>
      <c r="EC14" s="73">
        <v>0</v>
      </c>
      <c r="ED14" s="73">
        <v>0</v>
      </c>
      <c r="EE14" s="73">
        <v>53.8</v>
      </c>
      <c r="EF14" s="73">
        <v>293.20800000000003</v>
      </c>
      <c r="EG14" s="73">
        <v>0</v>
      </c>
      <c r="EH14" s="73">
        <v>14.253</v>
      </c>
      <c r="EI14" s="73">
        <v>0</v>
      </c>
      <c r="EJ14" s="73">
        <v>3.42</v>
      </c>
      <c r="EK14" s="73">
        <v>0</v>
      </c>
      <c r="EL14" s="73">
        <v>0</v>
      </c>
      <c r="EM14" s="73">
        <v>0</v>
      </c>
      <c r="EN14" s="73">
        <v>0</v>
      </c>
      <c r="EO14" s="73">
        <v>0</v>
      </c>
      <c r="EP14" s="73">
        <v>0</v>
      </c>
      <c r="EQ14" s="73">
        <v>9.24</v>
      </c>
      <c r="ER14" s="73">
        <v>0</v>
      </c>
      <c r="ES14" s="73">
        <v>0</v>
      </c>
      <c r="ET14" s="73">
        <v>4.05</v>
      </c>
      <c r="EU14" s="73">
        <v>0</v>
      </c>
      <c r="EV14" s="73">
        <v>0</v>
      </c>
      <c r="EW14" s="73">
        <v>0</v>
      </c>
      <c r="EX14" s="73">
        <v>0</v>
      </c>
      <c r="EY14" s="73">
        <v>0</v>
      </c>
      <c r="EZ14" s="73">
        <v>0</v>
      </c>
      <c r="FA14" s="73">
        <v>0</v>
      </c>
      <c r="FB14" s="73">
        <v>0</v>
      </c>
      <c r="FC14" s="73">
        <v>0</v>
      </c>
      <c r="FD14" s="73">
        <v>0</v>
      </c>
      <c r="FE14" s="73">
        <v>8.2799999999999994</v>
      </c>
      <c r="FF14" s="73">
        <v>0</v>
      </c>
      <c r="FG14" s="73">
        <v>0</v>
      </c>
      <c r="FH14" s="73">
        <v>0</v>
      </c>
      <c r="FI14" s="73">
        <v>0</v>
      </c>
      <c r="FJ14" s="73">
        <v>0</v>
      </c>
      <c r="FK14" s="73">
        <v>0</v>
      </c>
      <c r="FL14" s="73">
        <v>0</v>
      </c>
      <c r="FM14" s="73">
        <v>0</v>
      </c>
      <c r="FN14" s="73">
        <v>29.32</v>
      </c>
      <c r="FO14" s="73">
        <v>0</v>
      </c>
      <c r="FP14" s="73">
        <v>0</v>
      </c>
      <c r="FQ14" s="73">
        <v>0</v>
      </c>
      <c r="FR14" s="73">
        <v>0</v>
      </c>
      <c r="FS14" s="73">
        <v>0</v>
      </c>
      <c r="FT14" s="73">
        <v>0</v>
      </c>
      <c r="FU14" s="73">
        <v>0</v>
      </c>
      <c r="FV14" s="73">
        <v>0</v>
      </c>
      <c r="FW14" s="73">
        <v>0</v>
      </c>
      <c r="FX14" s="73">
        <v>0</v>
      </c>
      <c r="FY14" s="73">
        <v>0</v>
      </c>
      <c r="FZ14" s="73">
        <v>0</v>
      </c>
      <c r="GA14" s="73">
        <v>41.36</v>
      </c>
      <c r="GB14" s="73">
        <v>0</v>
      </c>
      <c r="GC14" s="73">
        <v>0</v>
      </c>
      <c r="GD14" s="73">
        <v>0</v>
      </c>
      <c r="GE14" s="73">
        <v>0</v>
      </c>
      <c r="GF14" s="73">
        <v>0</v>
      </c>
      <c r="GG14" s="73">
        <v>0</v>
      </c>
      <c r="GH14" s="73">
        <v>0</v>
      </c>
      <c r="GI14" s="73">
        <v>0</v>
      </c>
      <c r="GJ14" s="73">
        <v>3.41</v>
      </c>
      <c r="GK14" s="73">
        <v>0</v>
      </c>
      <c r="GL14" s="73">
        <v>7.96</v>
      </c>
      <c r="GM14" s="73">
        <v>12.81</v>
      </c>
      <c r="GN14" s="73">
        <v>0</v>
      </c>
      <c r="GO14" s="73">
        <v>8.798</v>
      </c>
      <c r="GP14" s="73">
        <v>0</v>
      </c>
      <c r="GQ14" s="73">
        <v>0</v>
      </c>
      <c r="GR14" s="73">
        <v>0</v>
      </c>
      <c r="GS14" s="73">
        <v>0</v>
      </c>
      <c r="GT14" s="73">
        <v>17.568000000000001</v>
      </c>
      <c r="GU14" s="73">
        <v>0</v>
      </c>
      <c r="GV14" s="73">
        <v>0</v>
      </c>
      <c r="GW14" s="73">
        <v>0</v>
      </c>
      <c r="GX14" s="73">
        <v>0</v>
      </c>
      <c r="GY14" s="73">
        <v>0</v>
      </c>
      <c r="GZ14" s="73">
        <v>0</v>
      </c>
      <c r="HA14" s="73">
        <v>0</v>
      </c>
      <c r="HB14" s="73">
        <v>0</v>
      </c>
      <c r="HC14" s="73">
        <v>8.36</v>
      </c>
      <c r="HD14" s="73">
        <v>0</v>
      </c>
      <c r="HE14" s="73">
        <v>0</v>
      </c>
      <c r="HF14" s="73">
        <v>5.01</v>
      </c>
      <c r="HG14" s="73">
        <v>0</v>
      </c>
      <c r="HH14" s="73">
        <v>0</v>
      </c>
      <c r="HI14" s="73">
        <v>0</v>
      </c>
      <c r="HJ14" s="73">
        <v>0</v>
      </c>
      <c r="HK14" s="73">
        <v>522.11699999999996</v>
      </c>
      <c r="HL14" s="73">
        <v>13.29</v>
      </c>
      <c r="HM14" s="73">
        <v>0</v>
      </c>
      <c r="HN14" s="73">
        <v>8.2799999999999994</v>
      </c>
      <c r="HO14" s="73">
        <v>29.32</v>
      </c>
      <c r="HP14" s="73">
        <v>0</v>
      </c>
      <c r="HQ14" s="73">
        <v>41.36</v>
      </c>
      <c r="HR14" s="73">
        <v>0</v>
      </c>
      <c r="HS14" s="73">
        <v>0</v>
      </c>
      <c r="HT14" s="73">
        <v>11.37</v>
      </c>
      <c r="HU14" s="73">
        <v>12.81</v>
      </c>
      <c r="HV14" s="73">
        <v>8.798</v>
      </c>
      <c r="HW14" s="73">
        <v>0</v>
      </c>
      <c r="HX14" s="73">
        <v>17.568000000000001</v>
      </c>
      <c r="HY14" s="73">
        <v>8.36</v>
      </c>
      <c r="HZ14" s="73">
        <v>0</v>
      </c>
      <c r="IA14" s="73">
        <v>5.01</v>
      </c>
      <c r="IB14" s="73">
        <v>0</v>
      </c>
      <c r="IC14" s="73">
        <v>0</v>
      </c>
      <c r="ID14" s="73">
        <v>0</v>
      </c>
      <c r="IE14" s="73">
        <v>0</v>
      </c>
      <c r="IF14" s="73">
        <v>522.11699999999996</v>
      </c>
      <c r="IG14" s="73">
        <v>18.3</v>
      </c>
      <c r="IH14" s="73">
        <v>0</v>
      </c>
      <c r="II14" s="73">
        <v>8.2799999999999994</v>
      </c>
      <c r="IJ14" s="73">
        <v>29.32</v>
      </c>
      <c r="IK14" s="73">
        <v>0</v>
      </c>
      <c r="IL14" s="73">
        <v>41.36</v>
      </c>
      <c r="IM14" s="73">
        <v>0</v>
      </c>
      <c r="IN14" s="73">
        <v>0</v>
      </c>
      <c r="IO14" s="73">
        <v>11.37</v>
      </c>
      <c r="IP14" s="73">
        <v>12.81</v>
      </c>
      <c r="IQ14" s="73">
        <v>8.798</v>
      </c>
      <c r="IR14" s="73">
        <v>0</v>
      </c>
      <c r="IS14" s="73">
        <v>17.568000000000001</v>
      </c>
      <c r="IT14" s="73">
        <v>8.36</v>
      </c>
      <c r="IU14" s="73">
        <v>0</v>
      </c>
      <c r="IV14" s="74">
        <v>0</v>
      </c>
      <c r="IW14" s="71">
        <v>0</v>
      </c>
      <c r="IX14" s="71">
        <v>0</v>
      </c>
      <c r="IY14" s="71">
        <v>0</v>
      </c>
      <c r="IZ14" s="71">
        <v>0</v>
      </c>
      <c r="JA14" s="71">
        <v>0</v>
      </c>
      <c r="JB14" s="71">
        <v>0</v>
      </c>
      <c r="JC14" s="71">
        <v>0</v>
      </c>
      <c r="JD14" s="71">
        <v>0</v>
      </c>
      <c r="JE14" s="71">
        <v>14</v>
      </c>
      <c r="JF14" s="71">
        <v>2</v>
      </c>
      <c r="JG14" s="71">
        <v>0</v>
      </c>
      <c r="JH14" s="71">
        <v>0</v>
      </c>
      <c r="JI14" s="71">
        <v>0</v>
      </c>
      <c r="JJ14" s="71">
        <v>0</v>
      </c>
      <c r="JK14" s="71">
        <v>5</v>
      </c>
      <c r="JL14" s="71">
        <v>1</v>
      </c>
      <c r="JM14" s="71">
        <v>1</v>
      </c>
      <c r="JN14" s="71">
        <v>1</v>
      </c>
      <c r="JO14" s="71">
        <v>0</v>
      </c>
      <c r="JP14" s="71">
        <v>0</v>
      </c>
      <c r="JQ14" s="71">
        <v>1</v>
      </c>
      <c r="JR14" s="71">
        <v>3</v>
      </c>
      <c r="JS14" s="71">
        <v>0</v>
      </c>
      <c r="JT14" s="71">
        <v>2</v>
      </c>
      <c r="JU14" s="71">
        <v>0</v>
      </c>
      <c r="JV14" s="71">
        <v>1</v>
      </c>
      <c r="JW14" s="71">
        <v>0</v>
      </c>
      <c r="JX14" s="71">
        <v>0</v>
      </c>
      <c r="JY14" s="71">
        <v>0</v>
      </c>
      <c r="JZ14" s="71">
        <v>0</v>
      </c>
      <c r="KA14" s="71">
        <v>0</v>
      </c>
      <c r="KB14" s="71">
        <v>0</v>
      </c>
      <c r="KC14" s="71">
        <v>1</v>
      </c>
      <c r="KD14" s="71">
        <v>0</v>
      </c>
      <c r="KE14" s="71">
        <v>1</v>
      </c>
      <c r="KF14" s="71">
        <v>1</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0</v>
      </c>
      <c r="LT14" s="71">
        <v>0</v>
      </c>
      <c r="LU14" s="71">
        <v>0</v>
      </c>
      <c r="LV14" s="71">
        <v>1</v>
      </c>
      <c r="LW14" s="71">
        <v>0</v>
      </c>
      <c r="LX14" s="71">
        <v>1</v>
      </c>
      <c r="LY14" s="71">
        <v>3</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14</v>
      </c>
      <c r="NG14" s="71">
        <v>2</v>
      </c>
      <c r="NH14" s="71">
        <v>0</v>
      </c>
      <c r="NI14" s="71">
        <v>0</v>
      </c>
      <c r="NJ14" s="71">
        <v>0</v>
      </c>
      <c r="NK14" s="71">
        <v>0</v>
      </c>
      <c r="NL14" s="71">
        <v>5</v>
      </c>
      <c r="NM14" s="71">
        <v>1</v>
      </c>
      <c r="NN14" s="71">
        <v>1</v>
      </c>
      <c r="NO14" s="71">
        <v>1</v>
      </c>
      <c r="NP14" s="71">
        <v>0</v>
      </c>
      <c r="NQ14" s="71">
        <v>0</v>
      </c>
      <c r="NR14" s="71">
        <v>1</v>
      </c>
      <c r="NS14" s="71">
        <v>3</v>
      </c>
      <c r="NT14" s="71">
        <v>0</v>
      </c>
      <c r="NU14" s="71">
        <v>2</v>
      </c>
      <c r="NV14" s="71">
        <v>0</v>
      </c>
      <c r="NW14" s="71">
        <v>1</v>
      </c>
      <c r="NX14" s="71">
        <v>0</v>
      </c>
      <c r="NY14" s="71">
        <v>0</v>
      </c>
      <c r="NZ14" s="71">
        <v>0</v>
      </c>
      <c r="OA14" s="71">
        <v>0</v>
      </c>
      <c r="OB14" s="71">
        <v>0</v>
      </c>
      <c r="OC14" s="71">
        <v>0</v>
      </c>
      <c r="OD14" s="71">
        <v>1</v>
      </c>
      <c r="OE14" s="71">
        <v>0</v>
      </c>
      <c r="OF14" s="71">
        <v>0</v>
      </c>
      <c r="OG14" s="71">
        <v>1</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0</v>
      </c>
      <c r="PU14" s="71">
        <v>0</v>
      </c>
      <c r="PV14" s="71">
        <v>0</v>
      </c>
      <c r="PW14" s="71">
        <v>1</v>
      </c>
      <c r="PX14" s="71">
        <v>0</v>
      </c>
      <c r="PY14" s="71">
        <v>1</v>
      </c>
      <c r="PZ14" s="71">
        <v>3</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2</v>
      </c>
      <c r="QQ14" s="71">
        <v>0</v>
      </c>
      <c r="QR14" s="71">
        <v>0</v>
      </c>
      <c r="QS14" s="71">
        <v>1</v>
      </c>
      <c r="QT14" s="71">
        <v>0</v>
      </c>
      <c r="QU14" s="71">
        <v>0</v>
      </c>
      <c r="QV14" s="71">
        <v>0</v>
      </c>
      <c r="QW14" s="71">
        <v>0</v>
      </c>
      <c r="QX14" s="71">
        <v>31</v>
      </c>
      <c r="QY14" s="71">
        <v>2</v>
      </c>
      <c r="QZ14" s="71">
        <v>0</v>
      </c>
      <c r="RA14" s="71">
        <v>1</v>
      </c>
      <c r="RB14" s="71">
        <v>4</v>
      </c>
      <c r="RC14" s="71">
        <v>0</v>
      </c>
      <c r="RD14" s="71">
        <v>3</v>
      </c>
      <c r="RE14" s="71">
        <v>0</v>
      </c>
      <c r="RF14" s="71">
        <v>0</v>
      </c>
      <c r="RG14" s="71">
        <v>2</v>
      </c>
      <c r="RH14" s="71">
        <v>3</v>
      </c>
      <c r="RI14" s="71">
        <v>2</v>
      </c>
      <c r="RJ14" s="71">
        <v>0</v>
      </c>
      <c r="RK14" s="71">
        <v>1</v>
      </c>
      <c r="RL14" s="71">
        <v>2</v>
      </c>
      <c r="RM14" s="71">
        <v>0</v>
      </c>
      <c r="RN14" s="71">
        <v>1</v>
      </c>
      <c r="RO14" s="71">
        <v>0</v>
      </c>
      <c r="RP14" s="71">
        <v>0</v>
      </c>
      <c r="RQ14" s="71">
        <v>0</v>
      </c>
      <c r="RR14" s="71">
        <v>0</v>
      </c>
      <c r="RS14" s="71">
        <v>31</v>
      </c>
      <c r="RT14" s="71">
        <v>3</v>
      </c>
      <c r="RU14" s="71">
        <v>0</v>
      </c>
      <c r="RV14" s="71">
        <v>1</v>
      </c>
      <c r="RW14" s="71">
        <v>4</v>
      </c>
      <c r="RX14" s="71">
        <v>0</v>
      </c>
      <c r="RY14" s="71">
        <v>3</v>
      </c>
      <c r="RZ14" s="71">
        <v>0</v>
      </c>
      <c r="SA14" s="71">
        <v>0</v>
      </c>
      <c r="SB14" s="71">
        <v>2</v>
      </c>
      <c r="SC14" s="71">
        <v>3</v>
      </c>
      <c r="SD14" s="71">
        <v>2</v>
      </c>
      <c r="SE14" s="71">
        <v>0</v>
      </c>
      <c r="SF14" s="71">
        <v>1</v>
      </c>
      <c r="SG14" s="71">
        <v>2</v>
      </c>
      <c r="SH14" s="71">
        <v>0</v>
      </c>
    </row>
    <row r="15" spans="1:503">
      <c r="A15" s="16" t="s">
        <v>2140</v>
      </c>
      <c r="B15" s="70">
        <v>7</v>
      </c>
      <c r="C15" s="70">
        <v>7</v>
      </c>
      <c r="D15" s="70">
        <v>1</v>
      </c>
      <c r="E15" s="70">
        <v>2010</v>
      </c>
      <c r="F15" s="70" t="s">
        <v>177</v>
      </c>
      <c r="G15" s="1073" t="s">
        <v>1545</v>
      </c>
      <c r="H15" s="70" t="s">
        <v>1546</v>
      </c>
      <c r="I15" s="1066"/>
      <c r="J15" s="73">
        <v>0</v>
      </c>
      <c r="K15" s="73">
        <v>0</v>
      </c>
      <c r="L15" s="73">
        <v>0</v>
      </c>
      <c r="M15" s="73">
        <v>0</v>
      </c>
      <c r="N15" s="73">
        <v>0</v>
      </c>
      <c r="O15" s="73">
        <v>0</v>
      </c>
      <c r="P15" s="73">
        <v>0</v>
      </c>
      <c r="Q15" s="73">
        <v>0</v>
      </c>
      <c r="R15" s="73">
        <v>84.448999999999998</v>
      </c>
      <c r="S15" s="73">
        <v>32.229999999999997</v>
      </c>
      <c r="T15" s="73">
        <v>0</v>
      </c>
      <c r="U15" s="73">
        <v>0</v>
      </c>
      <c r="V15" s="73">
        <v>0</v>
      </c>
      <c r="W15" s="73">
        <v>0</v>
      </c>
      <c r="X15" s="73">
        <v>22.562000000000001</v>
      </c>
      <c r="Y15" s="73">
        <v>3.08</v>
      </c>
      <c r="Z15" s="73">
        <v>4.8659999999999997</v>
      </c>
      <c r="AA15" s="73">
        <v>5.9870000000000001</v>
      </c>
      <c r="AB15" s="73">
        <v>0</v>
      </c>
      <c r="AC15" s="73">
        <v>0</v>
      </c>
      <c r="AD15" s="73">
        <v>49.244999999999997</v>
      </c>
      <c r="AE15" s="73">
        <v>286.53800000000001</v>
      </c>
      <c r="AF15" s="73">
        <v>0</v>
      </c>
      <c r="AG15" s="73">
        <v>16.02</v>
      </c>
      <c r="AH15" s="73">
        <v>0</v>
      </c>
      <c r="AI15" s="73">
        <v>3.7410000000000001</v>
      </c>
      <c r="AJ15" s="73">
        <v>0</v>
      </c>
      <c r="AK15" s="73">
        <v>0</v>
      </c>
      <c r="AL15" s="73">
        <v>0</v>
      </c>
      <c r="AM15" s="73">
        <v>0</v>
      </c>
      <c r="AN15" s="73">
        <v>0</v>
      </c>
      <c r="AO15" s="73">
        <v>0</v>
      </c>
      <c r="AP15" s="73">
        <v>8.7100000000000009</v>
      </c>
      <c r="AQ15" s="73">
        <v>0</v>
      </c>
      <c r="AR15" s="73">
        <v>4.0430000000000001</v>
      </c>
      <c r="AS15" s="73">
        <v>7.4329999999999998</v>
      </c>
      <c r="AT15" s="73">
        <v>3.4940000000000002</v>
      </c>
      <c r="AU15" s="73">
        <v>0</v>
      </c>
      <c r="AV15" s="73">
        <v>0</v>
      </c>
      <c r="AW15" s="73">
        <v>0</v>
      </c>
      <c r="AX15" s="73">
        <v>0</v>
      </c>
      <c r="AY15" s="73">
        <v>0</v>
      </c>
      <c r="AZ15" s="73">
        <v>0</v>
      </c>
      <c r="BA15" s="73">
        <v>0</v>
      </c>
      <c r="BB15" s="73">
        <v>0</v>
      </c>
      <c r="BC15" s="73">
        <v>0</v>
      </c>
      <c r="BD15" s="73">
        <v>7.5759999999999996</v>
      </c>
      <c r="BE15" s="73">
        <v>0</v>
      </c>
      <c r="BF15" s="73">
        <v>0</v>
      </c>
      <c r="BG15" s="73">
        <v>0</v>
      </c>
      <c r="BH15" s="73">
        <v>0</v>
      </c>
      <c r="BI15" s="73">
        <v>0</v>
      </c>
      <c r="BJ15" s="73">
        <v>0</v>
      </c>
      <c r="BK15" s="73">
        <v>0</v>
      </c>
      <c r="BL15" s="73">
        <v>0</v>
      </c>
      <c r="BM15" s="73">
        <v>27.928000000000001</v>
      </c>
      <c r="BN15" s="73">
        <v>0</v>
      </c>
      <c r="BO15" s="73">
        <v>0</v>
      </c>
      <c r="BP15" s="73">
        <v>0</v>
      </c>
      <c r="BQ15" s="73">
        <v>2.5659999999999998</v>
      </c>
      <c r="BR15" s="73">
        <v>0</v>
      </c>
      <c r="BS15" s="73">
        <v>0</v>
      </c>
      <c r="BT15" s="73">
        <v>0</v>
      </c>
      <c r="BU15" s="73">
        <v>0</v>
      </c>
      <c r="BV15" s="73">
        <v>0</v>
      </c>
      <c r="BW15" s="73">
        <v>0</v>
      </c>
      <c r="BX15" s="73">
        <v>0</v>
      </c>
      <c r="BY15" s="73">
        <v>0</v>
      </c>
      <c r="BZ15" s="73">
        <v>39.384999999999998</v>
      </c>
      <c r="CA15" s="73">
        <v>0</v>
      </c>
      <c r="CB15" s="73">
        <v>0</v>
      </c>
      <c r="CC15" s="73">
        <v>0</v>
      </c>
      <c r="CD15" s="73">
        <v>0</v>
      </c>
      <c r="CE15" s="73">
        <v>0</v>
      </c>
      <c r="CF15" s="73">
        <v>0</v>
      </c>
      <c r="CG15" s="73">
        <v>0</v>
      </c>
      <c r="CH15" s="73">
        <v>0</v>
      </c>
      <c r="CI15" s="73">
        <v>3.5</v>
      </c>
      <c r="CJ15" s="73">
        <v>0</v>
      </c>
      <c r="CK15" s="73">
        <v>7.5670000000000002</v>
      </c>
      <c r="CL15" s="73">
        <v>12.515000000000001</v>
      </c>
      <c r="CM15" s="73">
        <v>0</v>
      </c>
      <c r="CN15" s="73">
        <v>8.6319999999999997</v>
      </c>
      <c r="CO15" s="73">
        <v>0</v>
      </c>
      <c r="CP15" s="73">
        <v>0</v>
      </c>
      <c r="CQ15" s="73">
        <v>0</v>
      </c>
      <c r="CR15" s="73">
        <v>0</v>
      </c>
      <c r="CS15" s="73">
        <v>173.18</v>
      </c>
      <c r="CT15" s="73">
        <v>0</v>
      </c>
      <c r="CU15" s="73">
        <v>0</v>
      </c>
      <c r="CV15" s="73">
        <v>0</v>
      </c>
      <c r="CW15" s="73">
        <v>0</v>
      </c>
      <c r="CX15" s="73">
        <v>0</v>
      </c>
      <c r="CY15" s="73">
        <v>0</v>
      </c>
      <c r="CZ15" s="73">
        <v>0</v>
      </c>
      <c r="DA15" s="73">
        <v>0</v>
      </c>
      <c r="DB15" s="73">
        <v>8.9779999999999998</v>
      </c>
      <c r="DC15" s="73">
        <v>0</v>
      </c>
      <c r="DD15" s="73">
        <v>0</v>
      </c>
      <c r="DE15" s="73">
        <v>0</v>
      </c>
      <c r="DF15" s="73">
        <v>0</v>
      </c>
      <c r="DG15" s="73">
        <v>0</v>
      </c>
      <c r="DH15" s="73">
        <v>0</v>
      </c>
      <c r="DI15" s="73">
        <v>0</v>
      </c>
      <c r="DJ15" s="73">
        <v>4.0430000000000001</v>
      </c>
      <c r="DK15" s="73">
        <v>0</v>
      </c>
      <c r="DL15" s="73">
        <v>0</v>
      </c>
      <c r="DM15" s="73">
        <v>0</v>
      </c>
      <c r="DN15" s="73">
        <v>0</v>
      </c>
      <c r="DO15" s="73">
        <v>0</v>
      </c>
      <c r="DP15" s="73">
        <v>0</v>
      </c>
      <c r="DQ15" s="73">
        <v>0</v>
      </c>
      <c r="DR15" s="73">
        <v>0</v>
      </c>
      <c r="DS15" s="73">
        <v>84.448999999999998</v>
      </c>
      <c r="DT15" s="73">
        <v>32.229999999999997</v>
      </c>
      <c r="DU15" s="73">
        <v>0</v>
      </c>
      <c r="DV15" s="73">
        <v>0</v>
      </c>
      <c r="DW15" s="73">
        <v>0</v>
      </c>
      <c r="DX15" s="73">
        <v>0</v>
      </c>
      <c r="DY15" s="73">
        <v>22.562000000000001</v>
      </c>
      <c r="DZ15" s="73">
        <v>3.08</v>
      </c>
      <c r="EA15" s="73">
        <v>4.8659999999999997</v>
      </c>
      <c r="EB15" s="73">
        <v>5.9870000000000001</v>
      </c>
      <c r="EC15" s="73">
        <v>0</v>
      </c>
      <c r="ED15" s="73">
        <v>0</v>
      </c>
      <c r="EE15" s="73">
        <v>49.244999999999997</v>
      </c>
      <c r="EF15" s="73">
        <v>286.53800000000001</v>
      </c>
      <c r="EG15" s="73">
        <v>0</v>
      </c>
      <c r="EH15" s="73">
        <v>16.02</v>
      </c>
      <c r="EI15" s="73">
        <v>0</v>
      </c>
      <c r="EJ15" s="73">
        <v>3.7410000000000001</v>
      </c>
      <c r="EK15" s="73">
        <v>0</v>
      </c>
      <c r="EL15" s="73">
        <v>0</v>
      </c>
      <c r="EM15" s="73">
        <v>0</v>
      </c>
      <c r="EN15" s="73">
        <v>0</v>
      </c>
      <c r="EO15" s="73">
        <v>0</v>
      </c>
      <c r="EP15" s="73">
        <v>0</v>
      </c>
      <c r="EQ15" s="73">
        <v>8.7100000000000009</v>
      </c>
      <c r="ER15" s="73">
        <v>0</v>
      </c>
      <c r="ES15" s="73">
        <v>0</v>
      </c>
      <c r="ET15" s="73">
        <v>7.4329999999999998</v>
      </c>
      <c r="EU15" s="73">
        <v>3.4940000000000002</v>
      </c>
      <c r="EV15" s="73">
        <v>0</v>
      </c>
      <c r="EW15" s="73">
        <v>0</v>
      </c>
      <c r="EX15" s="73">
        <v>0</v>
      </c>
      <c r="EY15" s="73">
        <v>0</v>
      </c>
      <c r="EZ15" s="73">
        <v>0</v>
      </c>
      <c r="FA15" s="73">
        <v>0</v>
      </c>
      <c r="FB15" s="73">
        <v>0</v>
      </c>
      <c r="FC15" s="73">
        <v>0</v>
      </c>
      <c r="FD15" s="73">
        <v>0</v>
      </c>
      <c r="FE15" s="73">
        <v>7.5759999999999996</v>
      </c>
      <c r="FF15" s="73">
        <v>0</v>
      </c>
      <c r="FG15" s="73">
        <v>0</v>
      </c>
      <c r="FH15" s="73">
        <v>0</v>
      </c>
      <c r="FI15" s="73">
        <v>0</v>
      </c>
      <c r="FJ15" s="73">
        <v>0</v>
      </c>
      <c r="FK15" s="73">
        <v>0</v>
      </c>
      <c r="FL15" s="73">
        <v>0</v>
      </c>
      <c r="FM15" s="73">
        <v>0</v>
      </c>
      <c r="FN15" s="73">
        <v>27.928000000000001</v>
      </c>
      <c r="FO15" s="73">
        <v>0</v>
      </c>
      <c r="FP15" s="73">
        <v>0</v>
      </c>
      <c r="FQ15" s="73">
        <v>0</v>
      </c>
      <c r="FR15" s="73">
        <v>2.5659999999999998</v>
      </c>
      <c r="FS15" s="73">
        <v>0</v>
      </c>
      <c r="FT15" s="73">
        <v>0</v>
      </c>
      <c r="FU15" s="73">
        <v>0</v>
      </c>
      <c r="FV15" s="73">
        <v>0</v>
      </c>
      <c r="FW15" s="73">
        <v>0</v>
      </c>
      <c r="FX15" s="73">
        <v>0</v>
      </c>
      <c r="FY15" s="73">
        <v>0</v>
      </c>
      <c r="FZ15" s="73">
        <v>0</v>
      </c>
      <c r="GA15" s="73">
        <v>39.384999999999998</v>
      </c>
      <c r="GB15" s="73">
        <v>0</v>
      </c>
      <c r="GC15" s="73">
        <v>0</v>
      </c>
      <c r="GD15" s="73">
        <v>0</v>
      </c>
      <c r="GE15" s="73">
        <v>0</v>
      </c>
      <c r="GF15" s="73">
        <v>0</v>
      </c>
      <c r="GG15" s="73">
        <v>0</v>
      </c>
      <c r="GH15" s="73">
        <v>0</v>
      </c>
      <c r="GI15" s="73">
        <v>0</v>
      </c>
      <c r="GJ15" s="73">
        <v>3.5</v>
      </c>
      <c r="GK15" s="73">
        <v>0</v>
      </c>
      <c r="GL15" s="73">
        <v>7.5670000000000002</v>
      </c>
      <c r="GM15" s="73">
        <v>12.515000000000001</v>
      </c>
      <c r="GN15" s="73">
        <v>0</v>
      </c>
      <c r="GO15" s="73">
        <v>8.6319999999999997</v>
      </c>
      <c r="GP15" s="73">
        <v>0</v>
      </c>
      <c r="GQ15" s="73">
        <v>0</v>
      </c>
      <c r="GR15" s="73">
        <v>0</v>
      </c>
      <c r="GS15" s="73">
        <v>0</v>
      </c>
      <c r="GT15" s="73">
        <v>173.18</v>
      </c>
      <c r="GU15" s="73">
        <v>0</v>
      </c>
      <c r="GV15" s="73">
        <v>0</v>
      </c>
      <c r="GW15" s="73">
        <v>0</v>
      </c>
      <c r="GX15" s="73">
        <v>0</v>
      </c>
      <c r="GY15" s="73">
        <v>0</v>
      </c>
      <c r="GZ15" s="73">
        <v>0</v>
      </c>
      <c r="HA15" s="73">
        <v>0</v>
      </c>
      <c r="HB15" s="73">
        <v>0</v>
      </c>
      <c r="HC15" s="73">
        <v>8.9779999999999998</v>
      </c>
      <c r="HD15" s="73">
        <v>0</v>
      </c>
      <c r="HE15" s="73">
        <v>0</v>
      </c>
      <c r="HF15" s="73">
        <v>4.0430000000000001</v>
      </c>
      <c r="HG15" s="73">
        <v>0</v>
      </c>
      <c r="HH15" s="73">
        <v>0</v>
      </c>
      <c r="HI15" s="73">
        <v>0</v>
      </c>
      <c r="HJ15" s="73">
        <v>0</v>
      </c>
      <c r="HK15" s="73">
        <v>508.71800000000002</v>
      </c>
      <c r="HL15" s="73">
        <v>16.143000000000001</v>
      </c>
      <c r="HM15" s="73">
        <v>3.4940000000000002</v>
      </c>
      <c r="HN15" s="73">
        <v>7.5759999999999996</v>
      </c>
      <c r="HO15" s="73">
        <v>30.494</v>
      </c>
      <c r="HP15" s="73">
        <v>0</v>
      </c>
      <c r="HQ15" s="73">
        <v>39.384999999999998</v>
      </c>
      <c r="HR15" s="73">
        <v>0</v>
      </c>
      <c r="HS15" s="73">
        <v>0</v>
      </c>
      <c r="HT15" s="73">
        <v>11.067</v>
      </c>
      <c r="HU15" s="73">
        <v>12.515000000000001</v>
      </c>
      <c r="HV15" s="73">
        <v>8.6319999999999997</v>
      </c>
      <c r="HW15" s="73">
        <v>0</v>
      </c>
      <c r="HX15" s="73">
        <v>173.18</v>
      </c>
      <c r="HY15" s="73">
        <v>8.9779999999999998</v>
      </c>
      <c r="HZ15" s="73">
        <v>0</v>
      </c>
      <c r="IA15" s="73">
        <v>4.0430000000000001</v>
      </c>
      <c r="IB15" s="73">
        <v>0</v>
      </c>
      <c r="IC15" s="73">
        <v>0</v>
      </c>
      <c r="ID15" s="73">
        <v>0</v>
      </c>
      <c r="IE15" s="73">
        <v>0</v>
      </c>
      <c r="IF15" s="73">
        <v>508.71800000000002</v>
      </c>
      <c r="IG15" s="73">
        <v>20.186</v>
      </c>
      <c r="IH15" s="73">
        <v>3.4940000000000002</v>
      </c>
      <c r="II15" s="73">
        <v>7.5759999999999996</v>
      </c>
      <c r="IJ15" s="73">
        <v>30.494</v>
      </c>
      <c r="IK15" s="73">
        <v>0</v>
      </c>
      <c r="IL15" s="73">
        <v>39.384999999999998</v>
      </c>
      <c r="IM15" s="73">
        <v>0</v>
      </c>
      <c r="IN15" s="73">
        <v>0</v>
      </c>
      <c r="IO15" s="73">
        <v>11.067</v>
      </c>
      <c r="IP15" s="73">
        <v>12.515000000000001</v>
      </c>
      <c r="IQ15" s="73">
        <v>8.6319999999999997</v>
      </c>
      <c r="IR15" s="73">
        <v>0</v>
      </c>
      <c r="IS15" s="73">
        <v>173.18</v>
      </c>
      <c r="IT15" s="73">
        <v>8.9779999999999998</v>
      </c>
      <c r="IU15" s="73">
        <v>0</v>
      </c>
      <c r="IV15" s="74">
        <v>0</v>
      </c>
      <c r="IW15" s="71">
        <v>0</v>
      </c>
      <c r="IX15" s="71">
        <v>0</v>
      </c>
      <c r="IY15" s="71">
        <v>0</v>
      </c>
      <c r="IZ15" s="71">
        <v>0</v>
      </c>
      <c r="JA15" s="71">
        <v>0</v>
      </c>
      <c r="JB15" s="71">
        <v>0</v>
      </c>
      <c r="JC15" s="71">
        <v>0</v>
      </c>
      <c r="JD15" s="71">
        <v>0</v>
      </c>
      <c r="JE15" s="71">
        <v>14</v>
      </c>
      <c r="JF15" s="71">
        <v>2</v>
      </c>
      <c r="JG15" s="71">
        <v>0</v>
      </c>
      <c r="JH15" s="71">
        <v>0</v>
      </c>
      <c r="JI15" s="71">
        <v>0</v>
      </c>
      <c r="JJ15" s="71">
        <v>0</v>
      </c>
      <c r="JK15" s="71">
        <v>5</v>
      </c>
      <c r="JL15" s="71">
        <v>1</v>
      </c>
      <c r="JM15" s="71">
        <v>1</v>
      </c>
      <c r="JN15" s="71">
        <v>1</v>
      </c>
      <c r="JO15" s="71">
        <v>0</v>
      </c>
      <c r="JP15" s="71">
        <v>0</v>
      </c>
      <c r="JQ15" s="71">
        <v>1</v>
      </c>
      <c r="JR15" s="71">
        <v>3</v>
      </c>
      <c r="JS15" s="71">
        <v>0</v>
      </c>
      <c r="JT15" s="71">
        <v>2</v>
      </c>
      <c r="JU15" s="71">
        <v>0</v>
      </c>
      <c r="JV15" s="71">
        <v>1</v>
      </c>
      <c r="JW15" s="71">
        <v>0</v>
      </c>
      <c r="JX15" s="71">
        <v>0</v>
      </c>
      <c r="JY15" s="71">
        <v>0</v>
      </c>
      <c r="JZ15" s="71">
        <v>0</v>
      </c>
      <c r="KA15" s="71">
        <v>0</v>
      </c>
      <c r="KB15" s="71">
        <v>0</v>
      </c>
      <c r="KC15" s="71">
        <v>1</v>
      </c>
      <c r="KD15" s="71">
        <v>0</v>
      </c>
      <c r="KE15" s="71">
        <v>1</v>
      </c>
      <c r="KF15" s="71">
        <v>2</v>
      </c>
      <c r="KG15" s="71">
        <v>1</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4</v>
      </c>
      <c r="LA15" s="71">
        <v>0</v>
      </c>
      <c r="LB15" s="71">
        <v>0</v>
      </c>
      <c r="LC15" s="71">
        <v>0</v>
      </c>
      <c r="LD15" s="71">
        <v>1</v>
      </c>
      <c r="LE15" s="71">
        <v>0</v>
      </c>
      <c r="LF15" s="71">
        <v>0</v>
      </c>
      <c r="LG15" s="71">
        <v>0</v>
      </c>
      <c r="LH15" s="71">
        <v>0</v>
      </c>
      <c r="LI15" s="71">
        <v>0</v>
      </c>
      <c r="LJ15" s="71">
        <v>0</v>
      </c>
      <c r="LK15" s="71">
        <v>0</v>
      </c>
      <c r="LL15" s="71">
        <v>0</v>
      </c>
      <c r="LM15" s="71">
        <v>3</v>
      </c>
      <c r="LN15" s="71">
        <v>0</v>
      </c>
      <c r="LO15" s="71">
        <v>0</v>
      </c>
      <c r="LP15" s="71">
        <v>0</v>
      </c>
      <c r="LQ15" s="71">
        <v>0</v>
      </c>
      <c r="LR15" s="71">
        <v>0</v>
      </c>
      <c r="LS15" s="71">
        <v>0</v>
      </c>
      <c r="LT15" s="71">
        <v>0</v>
      </c>
      <c r="LU15" s="71">
        <v>0</v>
      </c>
      <c r="LV15" s="71">
        <v>1</v>
      </c>
      <c r="LW15" s="71">
        <v>0</v>
      </c>
      <c r="LX15" s="71">
        <v>1</v>
      </c>
      <c r="LY15" s="71">
        <v>3</v>
      </c>
      <c r="LZ15" s="71">
        <v>0</v>
      </c>
      <c r="MA15" s="71">
        <v>2</v>
      </c>
      <c r="MB15" s="71">
        <v>0</v>
      </c>
      <c r="MC15" s="71">
        <v>0</v>
      </c>
      <c r="MD15" s="71">
        <v>0</v>
      </c>
      <c r="ME15" s="71">
        <v>0</v>
      </c>
      <c r="MF15" s="71">
        <v>4</v>
      </c>
      <c r="MG15" s="71">
        <v>0</v>
      </c>
      <c r="MH15" s="71">
        <v>0</v>
      </c>
      <c r="MI15" s="71">
        <v>0</v>
      </c>
      <c r="MJ15" s="71">
        <v>0</v>
      </c>
      <c r="MK15" s="71">
        <v>0</v>
      </c>
      <c r="ML15" s="71">
        <v>0</v>
      </c>
      <c r="MM15" s="71">
        <v>0</v>
      </c>
      <c r="MN15" s="71">
        <v>0</v>
      </c>
      <c r="MO15" s="71">
        <v>2</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14</v>
      </c>
      <c r="NG15" s="71">
        <v>2</v>
      </c>
      <c r="NH15" s="71">
        <v>0</v>
      </c>
      <c r="NI15" s="71">
        <v>0</v>
      </c>
      <c r="NJ15" s="71">
        <v>0</v>
      </c>
      <c r="NK15" s="71">
        <v>0</v>
      </c>
      <c r="NL15" s="71">
        <v>5</v>
      </c>
      <c r="NM15" s="71">
        <v>1</v>
      </c>
      <c r="NN15" s="71">
        <v>1</v>
      </c>
      <c r="NO15" s="71">
        <v>1</v>
      </c>
      <c r="NP15" s="71">
        <v>0</v>
      </c>
      <c r="NQ15" s="71">
        <v>0</v>
      </c>
      <c r="NR15" s="71">
        <v>1</v>
      </c>
      <c r="NS15" s="71">
        <v>3</v>
      </c>
      <c r="NT15" s="71">
        <v>0</v>
      </c>
      <c r="NU15" s="71">
        <v>2</v>
      </c>
      <c r="NV15" s="71">
        <v>0</v>
      </c>
      <c r="NW15" s="71">
        <v>1</v>
      </c>
      <c r="NX15" s="71">
        <v>0</v>
      </c>
      <c r="NY15" s="71">
        <v>0</v>
      </c>
      <c r="NZ15" s="71">
        <v>0</v>
      </c>
      <c r="OA15" s="71">
        <v>0</v>
      </c>
      <c r="OB15" s="71">
        <v>0</v>
      </c>
      <c r="OC15" s="71">
        <v>0</v>
      </c>
      <c r="OD15" s="71">
        <v>1</v>
      </c>
      <c r="OE15" s="71">
        <v>0</v>
      </c>
      <c r="OF15" s="71">
        <v>0</v>
      </c>
      <c r="OG15" s="71">
        <v>2</v>
      </c>
      <c r="OH15" s="71">
        <v>1</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4</v>
      </c>
      <c r="PB15" s="71">
        <v>0</v>
      </c>
      <c r="PC15" s="71">
        <v>0</v>
      </c>
      <c r="PD15" s="71">
        <v>0</v>
      </c>
      <c r="PE15" s="71">
        <v>1</v>
      </c>
      <c r="PF15" s="71">
        <v>0</v>
      </c>
      <c r="PG15" s="71">
        <v>0</v>
      </c>
      <c r="PH15" s="71">
        <v>0</v>
      </c>
      <c r="PI15" s="71">
        <v>0</v>
      </c>
      <c r="PJ15" s="71">
        <v>0</v>
      </c>
      <c r="PK15" s="71">
        <v>0</v>
      </c>
      <c r="PL15" s="71">
        <v>0</v>
      </c>
      <c r="PM15" s="71">
        <v>0</v>
      </c>
      <c r="PN15" s="71">
        <v>3</v>
      </c>
      <c r="PO15" s="71">
        <v>0</v>
      </c>
      <c r="PP15" s="71">
        <v>0</v>
      </c>
      <c r="PQ15" s="71">
        <v>0</v>
      </c>
      <c r="PR15" s="71">
        <v>0</v>
      </c>
      <c r="PS15" s="71">
        <v>0</v>
      </c>
      <c r="PT15" s="71">
        <v>0</v>
      </c>
      <c r="PU15" s="71">
        <v>0</v>
      </c>
      <c r="PV15" s="71">
        <v>0</v>
      </c>
      <c r="PW15" s="71">
        <v>1</v>
      </c>
      <c r="PX15" s="71">
        <v>0</v>
      </c>
      <c r="PY15" s="71">
        <v>1</v>
      </c>
      <c r="PZ15" s="71">
        <v>3</v>
      </c>
      <c r="QA15" s="71">
        <v>0</v>
      </c>
      <c r="QB15" s="71">
        <v>2</v>
      </c>
      <c r="QC15" s="71">
        <v>0</v>
      </c>
      <c r="QD15" s="71">
        <v>0</v>
      </c>
      <c r="QE15" s="71">
        <v>0</v>
      </c>
      <c r="QF15" s="71">
        <v>0</v>
      </c>
      <c r="QG15" s="71">
        <v>4</v>
      </c>
      <c r="QH15" s="71">
        <v>0</v>
      </c>
      <c r="QI15" s="71">
        <v>0</v>
      </c>
      <c r="QJ15" s="71">
        <v>0</v>
      </c>
      <c r="QK15" s="71">
        <v>0</v>
      </c>
      <c r="QL15" s="71">
        <v>0</v>
      </c>
      <c r="QM15" s="71">
        <v>0</v>
      </c>
      <c r="QN15" s="71">
        <v>0</v>
      </c>
      <c r="QO15" s="71">
        <v>0</v>
      </c>
      <c r="QP15" s="71">
        <v>2</v>
      </c>
      <c r="QQ15" s="71">
        <v>0</v>
      </c>
      <c r="QR15" s="71">
        <v>0</v>
      </c>
      <c r="QS15" s="71">
        <v>1</v>
      </c>
      <c r="QT15" s="71">
        <v>0</v>
      </c>
      <c r="QU15" s="71">
        <v>0</v>
      </c>
      <c r="QV15" s="71">
        <v>0</v>
      </c>
      <c r="QW15" s="71">
        <v>0</v>
      </c>
      <c r="QX15" s="71">
        <v>31</v>
      </c>
      <c r="QY15" s="71">
        <v>3</v>
      </c>
      <c r="QZ15" s="71">
        <v>1</v>
      </c>
      <c r="RA15" s="71">
        <v>1</v>
      </c>
      <c r="RB15" s="71">
        <v>5</v>
      </c>
      <c r="RC15" s="71">
        <v>0</v>
      </c>
      <c r="RD15" s="71">
        <v>3</v>
      </c>
      <c r="RE15" s="71">
        <v>0</v>
      </c>
      <c r="RF15" s="71">
        <v>0</v>
      </c>
      <c r="RG15" s="71">
        <v>2</v>
      </c>
      <c r="RH15" s="71">
        <v>3</v>
      </c>
      <c r="RI15" s="71">
        <v>2</v>
      </c>
      <c r="RJ15" s="71">
        <v>0</v>
      </c>
      <c r="RK15" s="71">
        <v>4</v>
      </c>
      <c r="RL15" s="71">
        <v>2</v>
      </c>
      <c r="RM15" s="71">
        <v>0</v>
      </c>
      <c r="RN15" s="71">
        <v>1</v>
      </c>
      <c r="RO15" s="71">
        <v>0</v>
      </c>
      <c r="RP15" s="71">
        <v>0</v>
      </c>
      <c r="RQ15" s="71">
        <v>0</v>
      </c>
      <c r="RR15" s="71">
        <v>0</v>
      </c>
      <c r="RS15" s="71">
        <v>31</v>
      </c>
      <c r="RT15" s="71">
        <v>4</v>
      </c>
      <c r="RU15" s="71">
        <v>1</v>
      </c>
      <c r="RV15" s="71">
        <v>1</v>
      </c>
      <c r="RW15" s="71">
        <v>5</v>
      </c>
      <c r="RX15" s="71">
        <v>0</v>
      </c>
      <c r="RY15" s="71">
        <v>3</v>
      </c>
      <c r="RZ15" s="71">
        <v>0</v>
      </c>
      <c r="SA15" s="71">
        <v>0</v>
      </c>
      <c r="SB15" s="71">
        <v>2</v>
      </c>
      <c r="SC15" s="71">
        <v>3</v>
      </c>
      <c r="SD15" s="71">
        <v>2</v>
      </c>
      <c r="SE15" s="71">
        <v>0</v>
      </c>
      <c r="SF15" s="71">
        <v>4</v>
      </c>
      <c r="SG15" s="71">
        <v>2</v>
      </c>
      <c r="SH15" s="71">
        <v>0</v>
      </c>
    </row>
    <row r="16" spans="1:503">
      <c r="A16" s="16" t="s">
        <v>2141</v>
      </c>
      <c r="B16" s="70">
        <v>8</v>
      </c>
      <c r="C16" s="70">
        <v>8</v>
      </c>
      <c r="D16" s="70">
        <v>1</v>
      </c>
      <c r="E16" s="70">
        <v>2011</v>
      </c>
      <c r="F16" s="70" t="s">
        <v>178</v>
      </c>
      <c r="G16" s="1073" t="s">
        <v>1545</v>
      </c>
      <c r="H16" s="70" t="s">
        <v>1546</v>
      </c>
      <c r="I16" s="1066"/>
      <c r="J16" s="73">
        <v>0</v>
      </c>
      <c r="K16" s="73">
        <v>0</v>
      </c>
      <c r="L16" s="73">
        <v>0</v>
      </c>
      <c r="M16" s="73">
        <v>0</v>
      </c>
      <c r="N16" s="73">
        <v>0</v>
      </c>
      <c r="O16" s="73">
        <v>0</v>
      </c>
      <c r="P16" s="73">
        <v>0</v>
      </c>
      <c r="Q16" s="73">
        <v>0</v>
      </c>
      <c r="R16" s="73">
        <v>70.152000000000001</v>
      </c>
      <c r="S16" s="73">
        <v>31.922999999999998</v>
      </c>
      <c r="T16" s="73">
        <v>0</v>
      </c>
      <c r="U16" s="73">
        <v>0</v>
      </c>
      <c r="V16" s="73">
        <v>0</v>
      </c>
      <c r="W16" s="73">
        <v>0</v>
      </c>
      <c r="X16" s="73">
        <v>14.314</v>
      </c>
      <c r="Y16" s="73">
        <v>5.3840000000000003</v>
      </c>
      <c r="Z16" s="73">
        <v>6.4379999999999997</v>
      </c>
      <c r="AA16" s="73">
        <v>6.2949999999999999</v>
      </c>
      <c r="AB16" s="73">
        <v>2.5419999999999998</v>
      </c>
      <c r="AC16" s="73">
        <v>0</v>
      </c>
      <c r="AD16" s="73">
        <v>49.621000000000002</v>
      </c>
      <c r="AE16" s="73">
        <v>261.07600000000002</v>
      </c>
      <c r="AF16" s="73">
        <v>0</v>
      </c>
      <c r="AG16" s="73">
        <v>19.009</v>
      </c>
      <c r="AH16" s="73">
        <v>0</v>
      </c>
      <c r="AI16" s="73">
        <v>2.7240000000000002</v>
      </c>
      <c r="AJ16" s="73">
        <v>0</v>
      </c>
      <c r="AK16" s="73">
        <v>0</v>
      </c>
      <c r="AL16" s="73">
        <v>0</v>
      </c>
      <c r="AM16" s="73">
        <v>0</v>
      </c>
      <c r="AN16" s="73">
        <v>0</v>
      </c>
      <c r="AO16" s="73">
        <v>0</v>
      </c>
      <c r="AP16" s="73">
        <v>8.82</v>
      </c>
      <c r="AQ16" s="73">
        <v>0</v>
      </c>
      <c r="AR16" s="73">
        <v>4.7370000000000001</v>
      </c>
      <c r="AS16" s="73">
        <v>28.135000000000002</v>
      </c>
      <c r="AT16" s="73">
        <v>3.419</v>
      </c>
      <c r="AU16" s="73">
        <v>0</v>
      </c>
      <c r="AV16" s="73">
        <v>0</v>
      </c>
      <c r="AW16" s="73">
        <v>0</v>
      </c>
      <c r="AX16" s="73">
        <v>3.2669999999999999</v>
      </c>
      <c r="AY16" s="73">
        <v>0</v>
      </c>
      <c r="AZ16" s="73">
        <v>0</v>
      </c>
      <c r="BA16" s="73">
        <v>0</v>
      </c>
      <c r="BB16" s="73">
        <v>0</v>
      </c>
      <c r="BC16" s="73">
        <v>0</v>
      </c>
      <c r="BD16" s="73">
        <v>0</v>
      </c>
      <c r="BE16" s="73">
        <v>7.0220000000000002</v>
      </c>
      <c r="BF16" s="73">
        <v>0</v>
      </c>
      <c r="BG16" s="73">
        <v>0</v>
      </c>
      <c r="BH16" s="73">
        <v>0</v>
      </c>
      <c r="BI16" s="73">
        <v>0</v>
      </c>
      <c r="BJ16" s="73">
        <v>0</v>
      </c>
      <c r="BK16" s="73">
        <v>0</v>
      </c>
      <c r="BL16" s="73">
        <v>0</v>
      </c>
      <c r="BM16" s="73">
        <v>21.497</v>
      </c>
      <c r="BN16" s="73">
        <v>0</v>
      </c>
      <c r="BO16" s="73">
        <v>0</v>
      </c>
      <c r="BP16" s="73">
        <v>0</v>
      </c>
      <c r="BQ16" s="73">
        <v>0</v>
      </c>
      <c r="BR16" s="73">
        <v>0</v>
      </c>
      <c r="BS16" s="73">
        <v>0</v>
      </c>
      <c r="BT16" s="73">
        <v>0</v>
      </c>
      <c r="BU16" s="73">
        <v>0</v>
      </c>
      <c r="BV16" s="73">
        <v>0</v>
      </c>
      <c r="BW16" s="73">
        <v>0</v>
      </c>
      <c r="BX16" s="73">
        <v>0</v>
      </c>
      <c r="BY16" s="73">
        <v>0</v>
      </c>
      <c r="BZ16" s="73">
        <v>31.459</v>
      </c>
      <c r="CA16" s="73">
        <v>0</v>
      </c>
      <c r="CB16" s="73">
        <v>0</v>
      </c>
      <c r="CC16" s="73">
        <v>0</v>
      </c>
      <c r="CD16" s="73">
        <v>0</v>
      </c>
      <c r="CE16" s="73">
        <v>0</v>
      </c>
      <c r="CF16" s="73">
        <v>0</v>
      </c>
      <c r="CG16" s="73">
        <v>0</v>
      </c>
      <c r="CH16" s="73">
        <v>0</v>
      </c>
      <c r="CI16" s="73">
        <v>3.64</v>
      </c>
      <c r="CJ16" s="73">
        <v>0</v>
      </c>
      <c r="CK16" s="73">
        <v>6.2770000000000001</v>
      </c>
      <c r="CL16" s="73">
        <v>10.718999999999999</v>
      </c>
      <c r="CM16" s="73">
        <v>0</v>
      </c>
      <c r="CN16" s="73">
        <v>7.5629999999999997</v>
      </c>
      <c r="CO16" s="73">
        <v>0</v>
      </c>
      <c r="CP16" s="73">
        <v>0</v>
      </c>
      <c r="CQ16" s="73">
        <v>0</v>
      </c>
      <c r="CR16" s="73">
        <v>0</v>
      </c>
      <c r="CS16" s="73">
        <v>115.143</v>
      </c>
      <c r="CT16" s="73">
        <v>0</v>
      </c>
      <c r="CU16" s="73">
        <v>0</v>
      </c>
      <c r="CV16" s="73">
        <v>0</v>
      </c>
      <c r="CW16" s="73">
        <v>0</v>
      </c>
      <c r="CX16" s="73">
        <v>0</v>
      </c>
      <c r="CY16" s="73">
        <v>0</v>
      </c>
      <c r="CZ16" s="73">
        <v>0</v>
      </c>
      <c r="DA16" s="73">
        <v>0</v>
      </c>
      <c r="DB16" s="73">
        <v>8.0679999999999996</v>
      </c>
      <c r="DC16" s="73">
        <v>0</v>
      </c>
      <c r="DD16" s="73">
        <v>0</v>
      </c>
      <c r="DE16" s="73">
        <v>0</v>
      </c>
      <c r="DF16" s="73">
        <v>0</v>
      </c>
      <c r="DG16" s="73">
        <v>0</v>
      </c>
      <c r="DH16" s="73">
        <v>0</v>
      </c>
      <c r="DI16" s="73">
        <v>0</v>
      </c>
      <c r="DJ16" s="73">
        <v>4.7370000000000001</v>
      </c>
      <c r="DK16" s="73">
        <v>0</v>
      </c>
      <c r="DL16" s="73">
        <v>0</v>
      </c>
      <c r="DM16" s="73">
        <v>0</v>
      </c>
      <c r="DN16" s="73">
        <v>0</v>
      </c>
      <c r="DO16" s="73">
        <v>0</v>
      </c>
      <c r="DP16" s="73">
        <v>0</v>
      </c>
      <c r="DQ16" s="73">
        <v>0</v>
      </c>
      <c r="DR16" s="73">
        <v>0</v>
      </c>
      <c r="DS16" s="73">
        <v>70.152000000000001</v>
      </c>
      <c r="DT16" s="73">
        <v>31.922999999999998</v>
      </c>
      <c r="DU16" s="73">
        <v>0</v>
      </c>
      <c r="DV16" s="73">
        <v>0</v>
      </c>
      <c r="DW16" s="73">
        <v>0</v>
      </c>
      <c r="DX16" s="73">
        <v>0</v>
      </c>
      <c r="DY16" s="73">
        <v>14.314</v>
      </c>
      <c r="DZ16" s="73">
        <v>5.3840000000000003</v>
      </c>
      <c r="EA16" s="73">
        <v>6.4379999999999997</v>
      </c>
      <c r="EB16" s="73">
        <v>6.2949999999999999</v>
      </c>
      <c r="EC16" s="73">
        <v>2.5419999999999998</v>
      </c>
      <c r="ED16" s="73">
        <v>0</v>
      </c>
      <c r="EE16" s="73">
        <v>49.621000000000002</v>
      </c>
      <c r="EF16" s="73">
        <v>261.07600000000002</v>
      </c>
      <c r="EG16" s="73">
        <v>0</v>
      </c>
      <c r="EH16" s="73">
        <v>19.009</v>
      </c>
      <c r="EI16" s="73">
        <v>0</v>
      </c>
      <c r="EJ16" s="73">
        <v>2.7240000000000002</v>
      </c>
      <c r="EK16" s="73">
        <v>0</v>
      </c>
      <c r="EL16" s="73">
        <v>0</v>
      </c>
      <c r="EM16" s="73">
        <v>0</v>
      </c>
      <c r="EN16" s="73">
        <v>0</v>
      </c>
      <c r="EO16" s="73">
        <v>0</v>
      </c>
      <c r="EP16" s="73">
        <v>0</v>
      </c>
      <c r="EQ16" s="73">
        <v>8.82</v>
      </c>
      <c r="ER16" s="73">
        <v>0</v>
      </c>
      <c r="ES16" s="73">
        <v>0</v>
      </c>
      <c r="ET16" s="73">
        <v>28.135000000000002</v>
      </c>
      <c r="EU16" s="73">
        <v>3.419</v>
      </c>
      <c r="EV16" s="73">
        <v>0</v>
      </c>
      <c r="EW16" s="73">
        <v>0</v>
      </c>
      <c r="EX16" s="73">
        <v>0</v>
      </c>
      <c r="EY16" s="73">
        <v>3.2669999999999999</v>
      </c>
      <c r="EZ16" s="73">
        <v>0</v>
      </c>
      <c r="FA16" s="73">
        <v>0</v>
      </c>
      <c r="FB16" s="73">
        <v>0</v>
      </c>
      <c r="FC16" s="73">
        <v>0</v>
      </c>
      <c r="FD16" s="73">
        <v>0</v>
      </c>
      <c r="FE16" s="73">
        <v>0</v>
      </c>
      <c r="FF16" s="73">
        <v>7.0220000000000002</v>
      </c>
      <c r="FG16" s="73">
        <v>0</v>
      </c>
      <c r="FH16" s="73">
        <v>0</v>
      </c>
      <c r="FI16" s="73">
        <v>0</v>
      </c>
      <c r="FJ16" s="73">
        <v>0</v>
      </c>
      <c r="FK16" s="73">
        <v>0</v>
      </c>
      <c r="FL16" s="73">
        <v>0</v>
      </c>
      <c r="FM16" s="73">
        <v>0</v>
      </c>
      <c r="FN16" s="73">
        <v>21.497</v>
      </c>
      <c r="FO16" s="73">
        <v>0</v>
      </c>
      <c r="FP16" s="73">
        <v>0</v>
      </c>
      <c r="FQ16" s="73">
        <v>0</v>
      </c>
      <c r="FR16" s="73">
        <v>0</v>
      </c>
      <c r="FS16" s="73">
        <v>0</v>
      </c>
      <c r="FT16" s="73">
        <v>0</v>
      </c>
      <c r="FU16" s="73">
        <v>0</v>
      </c>
      <c r="FV16" s="73">
        <v>0</v>
      </c>
      <c r="FW16" s="73">
        <v>0</v>
      </c>
      <c r="FX16" s="73">
        <v>0</v>
      </c>
      <c r="FY16" s="73">
        <v>0</v>
      </c>
      <c r="FZ16" s="73">
        <v>0</v>
      </c>
      <c r="GA16" s="73">
        <v>31.459</v>
      </c>
      <c r="GB16" s="73">
        <v>0</v>
      </c>
      <c r="GC16" s="73">
        <v>0</v>
      </c>
      <c r="GD16" s="73">
        <v>0</v>
      </c>
      <c r="GE16" s="73">
        <v>0</v>
      </c>
      <c r="GF16" s="73">
        <v>0</v>
      </c>
      <c r="GG16" s="73">
        <v>0</v>
      </c>
      <c r="GH16" s="73">
        <v>0</v>
      </c>
      <c r="GI16" s="73">
        <v>0</v>
      </c>
      <c r="GJ16" s="73">
        <v>3.64</v>
      </c>
      <c r="GK16" s="73">
        <v>0</v>
      </c>
      <c r="GL16" s="73">
        <v>6.2770000000000001</v>
      </c>
      <c r="GM16" s="73">
        <v>10.718999999999999</v>
      </c>
      <c r="GN16" s="73">
        <v>0</v>
      </c>
      <c r="GO16" s="73">
        <v>7.5629999999999997</v>
      </c>
      <c r="GP16" s="73">
        <v>0</v>
      </c>
      <c r="GQ16" s="73">
        <v>0</v>
      </c>
      <c r="GR16" s="73">
        <v>0</v>
      </c>
      <c r="GS16" s="73">
        <v>0</v>
      </c>
      <c r="GT16" s="73">
        <v>115.143</v>
      </c>
      <c r="GU16" s="73">
        <v>0</v>
      </c>
      <c r="GV16" s="73">
        <v>0</v>
      </c>
      <c r="GW16" s="73">
        <v>0</v>
      </c>
      <c r="GX16" s="73">
        <v>0</v>
      </c>
      <c r="GY16" s="73">
        <v>0</v>
      </c>
      <c r="GZ16" s="73">
        <v>0</v>
      </c>
      <c r="HA16" s="73">
        <v>0</v>
      </c>
      <c r="HB16" s="73">
        <v>0</v>
      </c>
      <c r="HC16" s="73">
        <v>8.0679999999999996</v>
      </c>
      <c r="HD16" s="73">
        <v>0</v>
      </c>
      <c r="HE16" s="73">
        <v>0</v>
      </c>
      <c r="HF16" s="73">
        <v>4.7370000000000001</v>
      </c>
      <c r="HG16" s="73">
        <v>0</v>
      </c>
      <c r="HH16" s="73">
        <v>0</v>
      </c>
      <c r="HI16" s="73">
        <v>0</v>
      </c>
      <c r="HJ16" s="73">
        <v>0</v>
      </c>
      <c r="HK16" s="73">
        <v>469.47800000000001</v>
      </c>
      <c r="HL16" s="73">
        <v>36.954999999999998</v>
      </c>
      <c r="HM16" s="73">
        <v>6.6859999999999999</v>
      </c>
      <c r="HN16" s="73">
        <v>7.0220000000000002</v>
      </c>
      <c r="HO16" s="73">
        <v>21.497</v>
      </c>
      <c r="HP16" s="73">
        <v>0</v>
      </c>
      <c r="HQ16" s="73">
        <v>31.459</v>
      </c>
      <c r="HR16" s="73">
        <v>0</v>
      </c>
      <c r="HS16" s="73">
        <v>0</v>
      </c>
      <c r="HT16" s="73">
        <v>9.9169999999999998</v>
      </c>
      <c r="HU16" s="73">
        <v>10.718999999999999</v>
      </c>
      <c r="HV16" s="73">
        <v>7.5629999999999997</v>
      </c>
      <c r="HW16" s="73">
        <v>0</v>
      </c>
      <c r="HX16" s="73">
        <v>115.143</v>
      </c>
      <c r="HY16" s="73">
        <v>8.0679999999999996</v>
      </c>
      <c r="HZ16" s="73">
        <v>0</v>
      </c>
      <c r="IA16" s="73">
        <v>4.7370000000000001</v>
      </c>
      <c r="IB16" s="73">
        <v>0</v>
      </c>
      <c r="IC16" s="73">
        <v>0</v>
      </c>
      <c r="ID16" s="73">
        <v>0</v>
      </c>
      <c r="IE16" s="73">
        <v>0</v>
      </c>
      <c r="IF16" s="73">
        <v>469.47800000000001</v>
      </c>
      <c r="IG16" s="73">
        <v>41.692</v>
      </c>
      <c r="IH16" s="73">
        <v>6.6859999999999999</v>
      </c>
      <c r="II16" s="73">
        <v>7.0220000000000002</v>
      </c>
      <c r="IJ16" s="73">
        <v>21.497</v>
      </c>
      <c r="IK16" s="73">
        <v>0</v>
      </c>
      <c r="IL16" s="73">
        <v>31.459</v>
      </c>
      <c r="IM16" s="73">
        <v>0</v>
      </c>
      <c r="IN16" s="73">
        <v>0</v>
      </c>
      <c r="IO16" s="73">
        <v>9.9169999999999998</v>
      </c>
      <c r="IP16" s="73">
        <v>10.718999999999999</v>
      </c>
      <c r="IQ16" s="73">
        <v>7.5629999999999997</v>
      </c>
      <c r="IR16" s="73">
        <v>0</v>
      </c>
      <c r="IS16" s="73">
        <v>115.143</v>
      </c>
      <c r="IT16" s="73">
        <v>8.0679999999999996</v>
      </c>
      <c r="IU16" s="73">
        <v>0</v>
      </c>
      <c r="IV16" s="74">
        <v>0</v>
      </c>
      <c r="IW16" s="71">
        <v>0</v>
      </c>
      <c r="IX16" s="71">
        <v>0</v>
      </c>
      <c r="IY16" s="71">
        <v>0</v>
      </c>
      <c r="IZ16" s="71">
        <v>0</v>
      </c>
      <c r="JA16" s="71">
        <v>0</v>
      </c>
      <c r="JB16" s="71">
        <v>0</v>
      </c>
      <c r="JC16" s="71">
        <v>0</v>
      </c>
      <c r="JD16" s="71">
        <v>0</v>
      </c>
      <c r="JE16" s="71">
        <v>13</v>
      </c>
      <c r="JF16" s="71">
        <v>2</v>
      </c>
      <c r="JG16" s="71">
        <v>0</v>
      </c>
      <c r="JH16" s="71">
        <v>0</v>
      </c>
      <c r="JI16" s="71">
        <v>0</v>
      </c>
      <c r="JJ16" s="71">
        <v>0</v>
      </c>
      <c r="JK16" s="71">
        <v>3</v>
      </c>
      <c r="JL16" s="71">
        <v>2</v>
      </c>
      <c r="JM16" s="71">
        <v>1</v>
      </c>
      <c r="JN16" s="71">
        <v>1</v>
      </c>
      <c r="JO16" s="71">
        <v>1</v>
      </c>
      <c r="JP16" s="71">
        <v>0</v>
      </c>
      <c r="JQ16" s="71">
        <v>1</v>
      </c>
      <c r="JR16" s="71">
        <v>4</v>
      </c>
      <c r="JS16" s="71">
        <v>0</v>
      </c>
      <c r="JT16" s="71">
        <v>3</v>
      </c>
      <c r="JU16" s="71">
        <v>0</v>
      </c>
      <c r="JV16" s="71">
        <v>1</v>
      </c>
      <c r="JW16" s="71">
        <v>0</v>
      </c>
      <c r="JX16" s="71">
        <v>0</v>
      </c>
      <c r="JY16" s="71">
        <v>0</v>
      </c>
      <c r="JZ16" s="71">
        <v>0</v>
      </c>
      <c r="KA16" s="71">
        <v>0</v>
      </c>
      <c r="KB16" s="71">
        <v>0</v>
      </c>
      <c r="KC16" s="71">
        <v>1</v>
      </c>
      <c r="KD16" s="71">
        <v>0</v>
      </c>
      <c r="KE16" s="71">
        <v>1</v>
      </c>
      <c r="KF16" s="71">
        <v>3</v>
      </c>
      <c r="KG16" s="71">
        <v>1</v>
      </c>
      <c r="KH16" s="71">
        <v>0</v>
      </c>
      <c r="KI16" s="71">
        <v>0</v>
      </c>
      <c r="KJ16" s="71">
        <v>0</v>
      </c>
      <c r="KK16" s="71">
        <v>1</v>
      </c>
      <c r="KL16" s="71">
        <v>0</v>
      </c>
      <c r="KM16" s="71">
        <v>0</v>
      </c>
      <c r="KN16" s="71">
        <v>0</v>
      </c>
      <c r="KO16" s="71">
        <v>0</v>
      </c>
      <c r="KP16" s="71">
        <v>0</v>
      </c>
      <c r="KQ16" s="71">
        <v>0</v>
      </c>
      <c r="KR16" s="71">
        <v>1</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0</v>
      </c>
      <c r="LT16" s="71">
        <v>0</v>
      </c>
      <c r="LU16" s="71">
        <v>0</v>
      </c>
      <c r="LV16" s="71">
        <v>1</v>
      </c>
      <c r="LW16" s="71">
        <v>0</v>
      </c>
      <c r="LX16" s="71">
        <v>1</v>
      </c>
      <c r="LY16" s="71">
        <v>3</v>
      </c>
      <c r="LZ16" s="71">
        <v>0</v>
      </c>
      <c r="MA16" s="71">
        <v>2</v>
      </c>
      <c r="MB16" s="71">
        <v>0</v>
      </c>
      <c r="MC16" s="71">
        <v>0</v>
      </c>
      <c r="MD16" s="71">
        <v>0</v>
      </c>
      <c r="ME16" s="71">
        <v>0</v>
      </c>
      <c r="MF16" s="71">
        <v>2</v>
      </c>
      <c r="MG16" s="71">
        <v>0</v>
      </c>
      <c r="MH16" s="71">
        <v>0</v>
      </c>
      <c r="MI16" s="71">
        <v>0</v>
      </c>
      <c r="MJ16" s="71">
        <v>0</v>
      </c>
      <c r="MK16" s="71">
        <v>0</v>
      </c>
      <c r="ML16" s="71">
        <v>0</v>
      </c>
      <c r="MM16" s="71">
        <v>0</v>
      </c>
      <c r="MN16" s="71">
        <v>0</v>
      </c>
      <c r="MO16" s="71">
        <v>2</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13</v>
      </c>
      <c r="NG16" s="71">
        <v>2</v>
      </c>
      <c r="NH16" s="71">
        <v>0</v>
      </c>
      <c r="NI16" s="71">
        <v>0</v>
      </c>
      <c r="NJ16" s="71">
        <v>0</v>
      </c>
      <c r="NK16" s="71">
        <v>0</v>
      </c>
      <c r="NL16" s="71">
        <v>3</v>
      </c>
      <c r="NM16" s="71">
        <v>2</v>
      </c>
      <c r="NN16" s="71">
        <v>1</v>
      </c>
      <c r="NO16" s="71">
        <v>1</v>
      </c>
      <c r="NP16" s="71">
        <v>1</v>
      </c>
      <c r="NQ16" s="71">
        <v>0</v>
      </c>
      <c r="NR16" s="71">
        <v>1</v>
      </c>
      <c r="NS16" s="71">
        <v>4</v>
      </c>
      <c r="NT16" s="71">
        <v>0</v>
      </c>
      <c r="NU16" s="71">
        <v>3</v>
      </c>
      <c r="NV16" s="71">
        <v>0</v>
      </c>
      <c r="NW16" s="71">
        <v>1</v>
      </c>
      <c r="NX16" s="71">
        <v>0</v>
      </c>
      <c r="NY16" s="71">
        <v>0</v>
      </c>
      <c r="NZ16" s="71">
        <v>0</v>
      </c>
      <c r="OA16" s="71">
        <v>0</v>
      </c>
      <c r="OB16" s="71">
        <v>0</v>
      </c>
      <c r="OC16" s="71">
        <v>0</v>
      </c>
      <c r="OD16" s="71">
        <v>1</v>
      </c>
      <c r="OE16" s="71">
        <v>0</v>
      </c>
      <c r="OF16" s="71">
        <v>0</v>
      </c>
      <c r="OG16" s="71">
        <v>3</v>
      </c>
      <c r="OH16" s="71">
        <v>1</v>
      </c>
      <c r="OI16" s="71">
        <v>0</v>
      </c>
      <c r="OJ16" s="71">
        <v>0</v>
      </c>
      <c r="OK16" s="71">
        <v>0</v>
      </c>
      <c r="OL16" s="71">
        <v>1</v>
      </c>
      <c r="OM16" s="71">
        <v>0</v>
      </c>
      <c r="ON16" s="71">
        <v>0</v>
      </c>
      <c r="OO16" s="71">
        <v>0</v>
      </c>
      <c r="OP16" s="71">
        <v>0</v>
      </c>
      <c r="OQ16" s="71">
        <v>0</v>
      </c>
      <c r="OR16" s="71">
        <v>0</v>
      </c>
      <c r="OS16" s="71">
        <v>1</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0</v>
      </c>
      <c r="PU16" s="71">
        <v>0</v>
      </c>
      <c r="PV16" s="71">
        <v>0</v>
      </c>
      <c r="PW16" s="71">
        <v>1</v>
      </c>
      <c r="PX16" s="71">
        <v>0</v>
      </c>
      <c r="PY16" s="71">
        <v>1</v>
      </c>
      <c r="PZ16" s="71">
        <v>3</v>
      </c>
      <c r="QA16" s="71">
        <v>0</v>
      </c>
      <c r="QB16" s="71">
        <v>2</v>
      </c>
      <c r="QC16" s="71">
        <v>0</v>
      </c>
      <c r="QD16" s="71">
        <v>0</v>
      </c>
      <c r="QE16" s="71">
        <v>0</v>
      </c>
      <c r="QF16" s="71">
        <v>0</v>
      </c>
      <c r="QG16" s="71">
        <v>2</v>
      </c>
      <c r="QH16" s="71">
        <v>0</v>
      </c>
      <c r="QI16" s="71">
        <v>0</v>
      </c>
      <c r="QJ16" s="71">
        <v>0</v>
      </c>
      <c r="QK16" s="71">
        <v>0</v>
      </c>
      <c r="QL16" s="71">
        <v>0</v>
      </c>
      <c r="QM16" s="71">
        <v>0</v>
      </c>
      <c r="QN16" s="71">
        <v>0</v>
      </c>
      <c r="QO16" s="71">
        <v>0</v>
      </c>
      <c r="QP16" s="71">
        <v>2</v>
      </c>
      <c r="QQ16" s="71">
        <v>0</v>
      </c>
      <c r="QR16" s="71">
        <v>0</v>
      </c>
      <c r="QS16" s="71">
        <v>1</v>
      </c>
      <c r="QT16" s="71">
        <v>0</v>
      </c>
      <c r="QU16" s="71">
        <v>0</v>
      </c>
      <c r="QV16" s="71">
        <v>0</v>
      </c>
      <c r="QW16" s="71">
        <v>0</v>
      </c>
      <c r="QX16" s="71">
        <v>32</v>
      </c>
      <c r="QY16" s="71">
        <v>4</v>
      </c>
      <c r="QZ16" s="71">
        <v>2</v>
      </c>
      <c r="RA16" s="71">
        <v>1</v>
      </c>
      <c r="RB16" s="71">
        <v>4</v>
      </c>
      <c r="RC16" s="71">
        <v>0</v>
      </c>
      <c r="RD16" s="71">
        <v>3</v>
      </c>
      <c r="RE16" s="71">
        <v>0</v>
      </c>
      <c r="RF16" s="71">
        <v>0</v>
      </c>
      <c r="RG16" s="71">
        <v>2</v>
      </c>
      <c r="RH16" s="71">
        <v>3</v>
      </c>
      <c r="RI16" s="71">
        <v>2</v>
      </c>
      <c r="RJ16" s="71">
        <v>0</v>
      </c>
      <c r="RK16" s="71">
        <v>2</v>
      </c>
      <c r="RL16" s="71">
        <v>2</v>
      </c>
      <c r="RM16" s="71">
        <v>0</v>
      </c>
      <c r="RN16" s="71">
        <v>1</v>
      </c>
      <c r="RO16" s="71">
        <v>0</v>
      </c>
      <c r="RP16" s="71">
        <v>0</v>
      </c>
      <c r="RQ16" s="71">
        <v>0</v>
      </c>
      <c r="RR16" s="71">
        <v>0</v>
      </c>
      <c r="RS16" s="71">
        <v>32</v>
      </c>
      <c r="RT16" s="71">
        <v>5</v>
      </c>
      <c r="RU16" s="71">
        <v>2</v>
      </c>
      <c r="RV16" s="71">
        <v>1</v>
      </c>
      <c r="RW16" s="71">
        <v>4</v>
      </c>
      <c r="RX16" s="71">
        <v>0</v>
      </c>
      <c r="RY16" s="71">
        <v>3</v>
      </c>
      <c r="RZ16" s="71">
        <v>0</v>
      </c>
      <c r="SA16" s="71">
        <v>0</v>
      </c>
      <c r="SB16" s="71">
        <v>2</v>
      </c>
      <c r="SC16" s="71">
        <v>3</v>
      </c>
      <c r="SD16" s="71">
        <v>2</v>
      </c>
      <c r="SE16" s="71">
        <v>0</v>
      </c>
      <c r="SF16" s="71">
        <v>2</v>
      </c>
      <c r="SG16" s="71">
        <v>2</v>
      </c>
      <c r="SH16" s="71">
        <v>0</v>
      </c>
    </row>
    <row r="17" spans="1:502">
      <c r="A17" s="16" t="s">
        <v>2142</v>
      </c>
      <c r="B17" s="70">
        <v>9</v>
      </c>
      <c r="C17" s="70">
        <v>9</v>
      </c>
      <c r="D17" s="70">
        <v>1</v>
      </c>
      <c r="E17" s="70">
        <v>2012</v>
      </c>
      <c r="F17" s="70" t="s">
        <v>179</v>
      </c>
      <c r="G17" s="1073" t="s">
        <v>1545</v>
      </c>
      <c r="H17" s="70" t="s">
        <v>1546</v>
      </c>
      <c r="I17" s="1066"/>
      <c r="J17" s="73">
        <v>0</v>
      </c>
      <c r="K17" s="73">
        <v>0</v>
      </c>
      <c r="L17" s="73">
        <v>0</v>
      </c>
      <c r="M17" s="73">
        <v>0</v>
      </c>
      <c r="N17" s="73">
        <v>0</v>
      </c>
      <c r="O17" s="73">
        <v>0</v>
      </c>
      <c r="P17" s="73">
        <v>0</v>
      </c>
      <c r="Q17" s="73">
        <v>0</v>
      </c>
      <c r="R17" s="73">
        <v>86.605999999999995</v>
      </c>
      <c r="S17" s="73">
        <v>32.701999999999998</v>
      </c>
      <c r="T17" s="73">
        <v>0</v>
      </c>
      <c r="U17" s="73">
        <v>0</v>
      </c>
      <c r="V17" s="73">
        <v>0</v>
      </c>
      <c r="W17" s="73">
        <v>0</v>
      </c>
      <c r="X17" s="73">
        <v>16.256</v>
      </c>
      <c r="Y17" s="73">
        <v>7.7039999999999997</v>
      </c>
      <c r="Z17" s="73">
        <v>8.2200000000000006</v>
      </c>
      <c r="AA17" s="73">
        <v>7.1280000000000001</v>
      </c>
      <c r="AB17" s="73">
        <v>0</v>
      </c>
      <c r="AC17" s="73">
        <v>0</v>
      </c>
      <c r="AD17" s="73">
        <v>43.866</v>
      </c>
      <c r="AE17" s="73">
        <v>304.53100000000001</v>
      </c>
      <c r="AF17" s="73">
        <v>0</v>
      </c>
      <c r="AG17" s="73">
        <v>19.507999999999999</v>
      </c>
      <c r="AH17" s="73">
        <v>0</v>
      </c>
      <c r="AI17" s="73">
        <v>2.4750000000000001</v>
      </c>
      <c r="AJ17" s="73">
        <v>0</v>
      </c>
      <c r="AK17" s="73">
        <v>0</v>
      </c>
      <c r="AL17" s="73">
        <v>0</v>
      </c>
      <c r="AM17" s="73">
        <v>0</v>
      </c>
      <c r="AN17" s="73">
        <v>0</v>
      </c>
      <c r="AO17" s="73">
        <v>0</v>
      </c>
      <c r="AP17" s="73">
        <v>11.327</v>
      </c>
      <c r="AQ17" s="73">
        <v>0</v>
      </c>
      <c r="AR17" s="73">
        <v>5.359</v>
      </c>
      <c r="AS17" s="73">
        <v>13.973000000000001</v>
      </c>
      <c r="AT17" s="73">
        <v>4.4370000000000003</v>
      </c>
      <c r="AU17" s="73">
        <v>0</v>
      </c>
      <c r="AV17" s="73">
        <v>0</v>
      </c>
      <c r="AW17" s="73">
        <v>0</v>
      </c>
      <c r="AX17" s="73">
        <v>0</v>
      </c>
      <c r="AY17" s="73">
        <v>0</v>
      </c>
      <c r="AZ17" s="73">
        <v>0</v>
      </c>
      <c r="BA17" s="73">
        <v>0</v>
      </c>
      <c r="BB17" s="73">
        <v>0</v>
      </c>
      <c r="BC17" s="73">
        <v>0</v>
      </c>
      <c r="BD17" s="73">
        <v>0</v>
      </c>
      <c r="BE17" s="73">
        <v>8.5120000000000005</v>
      </c>
      <c r="BF17" s="73">
        <v>0</v>
      </c>
      <c r="BG17" s="73">
        <v>0</v>
      </c>
      <c r="BH17" s="73">
        <v>0</v>
      </c>
      <c r="BI17" s="73">
        <v>0</v>
      </c>
      <c r="BJ17" s="73">
        <v>0</v>
      </c>
      <c r="BK17" s="73">
        <v>0</v>
      </c>
      <c r="BL17" s="73">
        <v>0</v>
      </c>
      <c r="BM17" s="73">
        <v>23.594000000000001</v>
      </c>
      <c r="BN17" s="73">
        <v>0</v>
      </c>
      <c r="BO17" s="73">
        <v>0</v>
      </c>
      <c r="BP17" s="73">
        <v>0</v>
      </c>
      <c r="BQ17" s="73">
        <v>0</v>
      </c>
      <c r="BR17" s="73">
        <v>0</v>
      </c>
      <c r="BS17" s="73">
        <v>0</v>
      </c>
      <c r="BT17" s="73">
        <v>0</v>
      </c>
      <c r="BU17" s="73">
        <v>0</v>
      </c>
      <c r="BV17" s="73">
        <v>0</v>
      </c>
      <c r="BW17" s="73">
        <v>0</v>
      </c>
      <c r="BX17" s="73">
        <v>0</v>
      </c>
      <c r="BY17" s="73">
        <v>0</v>
      </c>
      <c r="BZ17" s="73">
        <v>33.978999999999999</v>
      </c>
      <c r="CA17" s="73">
        <v>0</v>
      </c>
      <c r="CB17" s="73">
        <v>0</v>
      </c>
      <c r="CC17" s="73">
        <v>0</v>
      </c>
      <c r="CD17" s="73">
        <v>0</v>
      </c>
      <c r="CE17" s="73">
        <v>0</v>
      </c>
      <c r="CF17" s="73">
        <v>0</v>
      </c>
      <c r="CG17" s="73">
        <v>0</v>
      </c>
      <c r="CH17" s="73">
        <v>0</v>
      </c>
      <c r="CI17" s="73">
        <v>4.08</v>
      </c>
      <c r="CJ17" s="73">
        <v>0</v>
      </c>
      <c r="CK17" s="73">
        <v>7.6609999999999996</v>
      </c>
      <c r="CL17" s="73">
        <v>13.504</v>
      </c>
      <c r="CM17" s="73">
        <v>0</v>
      </c>
      <c r="CN17" s="73">
        <v>8.7490000000000006</v>
      </c>
      <c r="CO17" s="73">
        <v>0</v>
      </c>
      <c r="CP17" s="73">
        <v>0</v>
      </c>
      <c r="CQ17" s="73">
        <v>0</v>
      </c>
      <c r="CR17" s="73">
        <v>0</v>
      </c>
      <c r="CS17" s="73">
        <v>87.540999999999997</v>
      </c>
      <c r="CT17" s="73">
        <v>0</v>
      </c>
      <c r="CU17" s="73">
        <v>0</v>
      </c>
      <c r="CV17" s="73">
        <v>0</v>
      </c>
      <c r="CW17" s="73">
        <v>0</v>
      </c>
      <c r="CX17" s="73">
        <v>0</v>
      </c>
      <c r="CY17" s="73">
        <v>0</v>
      </c>
      <c r="CZ17" s="73">
        <v>0</v>
      </c>
      <c r="DA17" s="73">
        <v>0</v>
      </c>
      <c r="DB17" s="73">
        <v>9.0350000000000001</v>
      </c>
      <c r="DC17" s="73">
        <v>0</v>
      </c>
      <c r="DD17" s="73">
        <v>0</v>
      </c>
      <c r="DE17" s="73">
        <v>0</v>
      </c>
      <c r="DF17" s="73">
        <v>0</v>
      </c>
      <c r="DG17" s="73">
        <v>0</v>
      </c>
      <c r="DH17" s="73">
        <v>0</v>
      </c>
      <c r="DI17" s="73">
        <v>0</v>
      </c>
      <c r="DJ17" s="73">
        <v>5.359</v>
      </c>
      <c r="DK17" s="73">
        <v>0</v>
      </c>
      <c r="DL17" s="73">
        <v>0</v>
      </c>
      <c r="DM17" s="73">
        <v>0</v>
      </c>
      <c r="DN17" s="73">
        <v>0</v>
      </c>
      <c r="DO17" s="73">
        <v>0</v>
      </c>
      <c r="DP17" s="73">
        <v>0</v>
      </c>
      <c r="DQ17" s="73">
        <v>0</v>
      </c>
      <c r="DR17" s="73">
        <v>0</v>
      </c>
      <c r="DS17" s="73">
        <v>86.605999999999995</v>
      </c>
      <c r="DT17" s="73">
        <v>32.701999999999998</v>
      </c>
      <c r="DU17" s="73">
        <v>0</v>
      </c>
      <c r="DV17" s="73">
        <v>0</v>
      </c>
      <c r="DW17" s="73">
        <v>0</v>
      </c>
      <c r="DX17" s="73">
        <v>0</v>
      </c>
      <c r="DY17" s="73">
        <v>16.256</v>
      </c>
      <c r="DZ17" s="73">
        <v>7.7039999999999997</v>
      </c>
      <c r="EA17" s="73">
        <v>8.2200000000000006</v>
      </c>
      <c r="EB17" s="73">
        <v>7.1280000000000001</v>
      </c>
      <c r="EC17" s="73">
        <v>0</v>
      </c>
      <c r="ED17" s="73">
        <v>0</v>
      </c>
      <c r="EE17" s="73">
        <v>43.866</v>
      </c>
      <c r="EF17" s="73">
        <v>304.53100000000001</v>
      </c>
      <c r="EG17" s="73">
        <v>0</v>
      </c>
      <c r="EH17" s="73">
        <v>19.507999999999999</v>
      </c>
      <c r="EI17" s="73">
        <v>0</v>
      </c>
      <c r="EJ17" s="73">
        <v>2.4750000000000001</v>
      </c>
      <c r="EK17" s="73">
        <v>0</v>
      </c>
      <c r="EL17" s="73">
        <v>0</v>
      </c>
      <c r="EM17" s="73">
        <v>0</v>
      </c>
      <c r="EN17" s="73">
        <v>0</v>
      </c>
      <c r="EO17" s="73">
        <v>0</v>
      </c>
      <c r="EP17" s="73">
        <v>0</v>
      </c>
      <c r="EQ17" s="73">
        <v>11.327</v>
      </c>
      <c r="ER17" s="73">
        <v>0</v>
      </c>
      <c r="ES17" s="73">
        <v>0</v>
      </c>
      <c r="ET17" s="73">
        <v>13.973000000000001</v>
      </c>
      <c r="EU17" s="73">
        <v>4.4370000000000003</v>
      </c>
      <c r="EV17" s="73">
        <v>0</v>
      </c>
      <c r="EW17" s="73">
        <v>0</v>
      </c>
      <c r="EX17" s="73">
        <v>0</v>
      </c>
      <c r="EY17" s="73">
        <v>0</v>
      </c>
      <c r="EZ17" s="73">
        <v>0</v>
      </c>
      <c r="FA17" s="73">
        <v>0</v>
      </c>
      <c r="FB17" s="73">
        <v>0</v>
      </c>
      <c r="FC17" s="73">
        <v>0</v>
      </c>
      <c r="FD17" s="73">
        <v>0</v>
      </c>
      <c r="FE17" s="73">
        <v>0</v>
      </c>
      <c r="FF17" s="73">
        <v>8.5120000000000005</v>
      </c>
      <c r="FG17" s="73">
        <v>0</v>
      </c>
      <c r="FH17" s="73">
        <v>0</v>
      </c>
      <c r="FI17" s="73">
        <v>0</v>
      </c>
      <c r="FJ17" s="73">
        <v>0</v>
      </c>
      <c r="FK17" s="73">
        <v>0</v>
      </c>
      <c r="FL17" s="73">
        <v>0</v>
      </c>
      <c r="FM17" s="73">
        <v>0</v>
      </c>
      <c r="FN17" s="73">
        <v>23.594000000000001</v>
      </c>
      <c r="FO17" s="73">
        <v>0</v>
      </c>
      <c r="FP17" s="73">
        <v>0</v>
      </c>
      <c r="FQ17" s="73">
        <v>0</v>
      </c>
      <c r="FR17" s="73">
        <v>0</v>
      </c>
      <c r="FS17" s="73">
        <v>0</v>
      </c>
      <c r="FT17" s="73">
        <v>0</v>
      </c>
      <c r="FU17" s="73">
        <v>0</v>
      </c>
      <c r="FV17" s="73">
        <v>0</v>
      </c>
      <c r="FW17" s="73">
        <v>0</v>
      </c>
      <c r="FX17" s="73">
        <v>0</v>
      </c>
      <c r="FY17" s="73">
        <v>0</v>
      </c>
      <c r="FZ17" s="73">
        <v>0</v>
      </c>
      <c r="GA17" s="73">
        <v>33.978999999999999</v>
      </c>
      <c r="GB17" s="73">
        <v>0</v>
      </c>
      <c r="GC17" s="73">
        <v>0</v>
      </c>
      <c r="GD17" s="73">
        <v>0</v>
      </c>
      <c r="GE17" s="73">
        <v>0</v>
      </c>
      <c r="GF17" s="73">
        <v>0</v>
      </c>
      <c r="GG17" s="73">
        <v>0</v>
      </c>
      <c r="GH17" s="73">
        <v>0</v>
      </c>
      <c r="GI17" s="73">
        <v>0</v>
      </c>
      <c r="GJ17" s="73">
        <v>4.08</v>
      </c>
      <c r="GK17" s="73">
        <v>0</v>
      </c>
      <c r="GL17" s="73">
        <v>7.6609999999999996</v>
      </c>
      <c r="GM17" s="73">
        <v>13.504</v>
      </c>
      <c r="GN17" s="73">
        <v>0</v>
      </c>
      <c r="GO17" s="73">
        <v>8.7490000000000006</v>
      </c>
      <c r="GP17" s="73">
        <v>0</v>
      </c>
      <c r="GQ17" s="73">
        <v>0</v>
      </c>
      <c r="GR17" s="73">
        <v>0</v>
      </c>
      <c r="GS17" s="73">
        <v>0</v>
      </c>
      <c r="GT17" s="73">
        <v>87.540999999999997</v>
      </c>
      <c r="GU17" s="73">
        <v>0</v>
      </c>
      <c r="GV17" s="73">
        <v>0</v>
      </c>
      <c r="GW17" s="73">
        <v>0</v>
      </c>
      <c r="GX17" s="73">
        <v>0</v>
      </c>
      <c r="GY17" s="73">
        <v>0</v>
      </c>
      <c r="GZ17" s="73">
        <v>0</v>
      </c>
      <c r="HA17" s="73">
        <v>0</v>
      </c>
      <c r="HB17" s="73">
        <v>0</v>
      </c>
      <c r="HC17" s="73">
        <v>9.0350000000000001</v>
      </c>
      <c r="HD17" s="73">
        <v>0</v>
      </c>
      <c r="HE17" s="73">
        <v>0</v>
      </c>
      <c r="HF17" s="73">
        <v>5.359</v>
      </c>
      <c r="HG17" s="73">
        <v>0</v>
      </c>
      <c r="HH17" s="73">
        <v>0</v>
      </c>
      <c r="HI17" s="73">
        <v>0</v>
      </c>
      <c r="HJ17" s="73">
        <v>0</v>
      </c>
      <c r="HK17" s="73">
        <v>528.99599999999998</v>
      </c>
      <c r="HL17" s="73">
        <v>25.3</v>
      </c>
      <c r="HM17" s="73">
        <v>4.4370000000000003</v>
      </c>
      <c r="HN17" s="73">
        <v>8.5120000000000005</v>
      </c>
      <c r="HO17" s="73">
        <v>23.594000000000001</v>
      </c>
      <c r="HP17" s="73">
        <v>0</v>
      </c>
      <c r="HQ17" s="73">
        <v>33.978999999999999</v>
      </c>
      <c r="HR17" s="73">
        <v>0</v>
      </c>
      <c r="HS17" s="73">
        <v>0</v>
      </c>
      <c r="HT17" s="73">
        <v>11.741</v>
      </c>
      <c r="HU17" s="73">
        <v>13.504</v>
      </c>
      <c r="HV17" s="73">
        <v>8.7490000000000006</v>
      </c>
      <c r="HW17" s="73">
        <v>0</v>
      </c>
      <c r="HX17" s="73">
        <v>87.540999999999997</v>
      </c>
      <c r="HY17" s="73">
        <v>9.0350000000000001</v>
      </c>
      <c r="HZ17" s="73">
        <v>0</v>
      </c>
      <c r="IA17" s="73">
        <v>5.359</v>
      </c>
      <c r="IB17" s="73">
        <v>0</v>
      </c>
      <c r="IC17" s="73">
        <v>0</v>
      </c>
      <c r="ID17" s="73">
        <v>0</v>
      </c>
      <c r="IE17" s="73">
        <v>0</v>
      </c>
      <c r="IF17" s="73">
        <v>528.99599999999998</v>
      </c>
      <c r="IG17" s="73">
        <v>30.658999999999999</v>
      </c>
      <c r="IH17" s="73">
        <v>4.4370000000000003</v>
      </c>
      <c r="II17" s="73">
        <v>8.5120000000000005</v>
      </c>
      <c r="IJ17" s="73">
        <v>23.594000000000001</v>
      </c>
      <c r="IK17" s="73">
        <v>0</v>
      </c>
      <c r="IL17" s="73">
        <v>33.978999999999999</v>
      </c>
      <c r="IM17" s="73">
        <v>0</v>
      </c>
      <c r="IN17" s="73">
        <v>0</v>
      </c>
      <c r="IO17" s="73">
        <v>11.741</v>
      </c>
      <c r="IP17" s="73">
        <v>13.504</v>
      </c>
      <c r="IQ17" s="73">
        <v>8.7490000000000006</v>
      </c>
      <c r="IR17" s="73">
        <v>0</v>
      </c>
      <c r="IS17" s="73">
        <v>87.540999999999997</v>
      </c>
      <c r="IT17" s="73">
        <v>9.0350000000000001</v>
      </c>
      <c r="IU17" s="73">
        <v>0</v>
      </c>
      <c r="IV17" s="74">
        <v>0</v>
      </c>
      <c r="IW17" s="71">
        <v>0</v>
      </c>
      <c r="IX17" s="71">
        <v>0</v>
      </c>
      <c r="IY17" s="71">
        <v>0</v>
      </c>
      <c r="IZ17" s="71">
        <v>0</v>
      </c>
      <c r="JA17" s="71">
        <v>0</v>
      </c>
      <c r="JB17" s="71">
        <v>0</v>
      </c>
      <c r="JC17" s="71">
        <v>0</v>
      </c>
      <c r="JD17" s="71">
        <v>0</v>
      </c>
      <c r="JE17" s="71">
        <v>14</v>
      </c>
      <c r="JF17" s="71">
        <v>2</v>
      </c>
      <c r="JG17" s="71">
        <v>0</v>
      </c>
      <c r="JH17" s="71">
        <v>0</v>
      </c>
      <c r="JI17" s="71">
        <v>0</v>
      </c>
      <c r="JJ17" s="71">
        <v>0</v>
      </c>
      <c r="JK17" s="71">
        <v>3</v>
      </c>
      <c r="JL17" s="71">
        <v>2</v>
      </c>
      <c r="JM17" s="71">
        <v>2</v>
      </c>
      <c r="JN17" s="71">
        <v>1</v>
      </c>
      <c r="JO17" s="71">
        <v>0</v>
      </c>
      <c r="JP17" s="71">
        <v>0</v>
      </c>
      <c r="JQ17" s="71">
        <v>1</v>
      </c>
      <c r="JR17" s="71">
        <v>4</v>
      </c>
      <c r="JS17" s="71">
        <v>0</v>
      </c>
      <c r="JT17" s="71">
        <v>3</v>
      </c>
      <c r="JU17" s="71">
        <v>0</v>
      </c>
      <c r="JV17" s="71">
        <v>1</v>
      </c>
      <c r="JW17" s="71">
        <v>0</v>
      </c>
      <c r="JX17" s="71">
        <v>0</v>
      </c>
      <c r="JY17" s="71">
        <v>0</v>
      </c>
      <c r="JZ17" s="71">
        <v>0</v>
      </c>
      <c r="KA17" s="71">
        <v>0</v>
      </c>
      <c r="KB17" s="71">
        <v>0</v>
      </c>
      <c r="KC17" s="71">
        <v>1</v>
      </c>
      <c r="KD17" s="71">
        <v>0</v>
      </c>
      <c r="KE17" s="71">
        <v>1</v>
      </c>
      <c r="KF17" s="71">
        <v>3</v>
      </c>
      <c r="KG17" s="71">
        <v>1</v>
      </c>
      <c r="KH17" s="71">
        <v>0</v>
      </c>
      <c r="KI17" s="71">
        <v>0</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3</v>
      </c>
      <c r="LN17" s="71">
        <v>0</v>
      </c>
      <c r="LO17" s="71">
        <v>0</v>
      </c>
      <c r="LP17" s="71">
        <v>0</v>
      </c>
      <c r="LQ17" s="71">
        <v>0</v>
      </c>
      <c r="LR17" s="71">
        <v>0</v>
      </c>
      <c r="LS17" s="71">
        <v>0</v>
      </c>
      <c r="LT17" s="71">
        <v>0</v>
      </c>
      <c r="LU17" s="71">
        <v>0</v>
      </c>
      <c r="LV17" s="71">
        <v>1</v>
      </c>
      <c r="LW17" s="71">
        <v>0</v>
      </c>
      <c r="LX17" s="71">
        <v>1</v>
      </c>
      <c r="LY17" s="71">
        <v>3</v>
      </c>
      <c r="LZ17" s="71">
        <v>0</v>
      </c>
      <c r="MA17" s="71">
        <v>2</v>
      </c>
      <c r="MB17" s="71">
        <v>0</v>
      </c>
      <c r="MC17" s="71">
        <v>0</v>
      </c>
      <c r="MD17" s="71">
        <v>0</v>
      </c>
      <c r="ME17" s="71">
        <v>0</v>
      </c>
      <c r="MF17" s="71">
        <v>3</v>
      </c>
      <c r="MG17" s="71">
        <v>0</v>
      </c>
      <c r="MH17" s="71">
        <v>0</v>
      </c>
      <c r="MI17" s="71">
        <v>0</v>
      </c>
      <c r="MJ17" s="71">
        <v>0</v>
      </c>
      <c r="MK17" s="71">
        <v>0</v>
      </c>
      <c r="ML17" s="71">
        <v>0</v>
      </c>
      <c r="MM17" s="71">
        <v>0</v>
      </c>
      <c r="MN17" s="71">
        <v>0</v>
      </c>
      <c r="MO17" s="71">
        <v>2</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14</v>
      </c>
      <c r="NG17" s="71">
        <v>2</v>
      </c>
      <c r="NH17" s="71">
        <v>0</v>
      </c>
      <c r="NI17" s="71">
        <v>0</v>
      </c>
      <c r="NJ17" s="71">
        <v>0</v>
      </c>
      <c r="NK17" s="71">
        <v>0</v>
      </c>
      <c r="NL17" s="71">
        <v>3</v>
      </c>
      <c r="NM17" s="71">
        <v>2</v>
      </c>
      <c r="NN17" s="71">
        <v>2</v>
      </c>
      <c r="NO17" s="71">
        <v>1</v>
      </c>
      <c r="NP17" s="71">
        <v>0</v>
      </c>
      <c r="NQ17" s="71">
        <v>0</v>
      </c>
      <c r="NR17" s="71">
        <v>1</v>
      </c>
      <c r="NS17" s="71">
        <v>4</v>
      </c>
      <c r="NT17" s="71">
        <v>0</v>
      </c>
      <c r="NU17" s="71">
        <v>3</v>
      </c>
      <c r="NV17" s="71">
        <v>0</v>
      </c>
      <c r="NW17" s="71">
        <v>1</v>
      </c>
      <c r="NX17" s="71">
        <v>0</v>
      </c>
      <c r="NY17" s="71">
        <v>0</v>
      </c>
      <c r="NZ17" s="71">
        <v>0</v>
      </c>
      <c r="OA17" s="71">
        <v>0</v>
      </c>
      <c r="OB17" s="71">
        <v>0</v>
      </c>
      <c r="OC17" s="71">
        <v>0</v>
      </c>
      <c r="OD17" s="71">
        <v>1</v>
      </c>
      <c r="OE17" s="71">
        <v>0</v>
      </c>
      <c r="OF17" s="71">
        <v>0</v>
      </c>
      <c r="OG17" s="71">
        <v>3</v>
      </c>
      <c r="OH17" s="71">
        <v>1</v>
      </c>
      <c r="OI17" s="71">
        <v>0</v>
      </c>
      <c r="OJ17" s="71">
        <v>0</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3</v>
      </c>
      <c r="PO17" s="71">
        <v>0</v>
      </c>
      <c r="PP17" s="71">
        <v>0</v>
      </c>
      <c r="PQ17" s="71">
        <v>0</v>
      </c>
      <c r="PR17" s="71">
        <v>0</v>
      </c>
      <c r="PS17" s="71">
        <v>0</v>
      </c>
      <c r="PT17" s="71">
        <v>0</v>
      </c>
      <c r="PU17" s="71">
        <v>0</v>
      </c>
      <c r="PV17" s="71">
        <v>0</v>
      </c>
      <c r="PW17" s="71">
        <v>1</v>
      </c>
      <c r="PX17" s="71">
        <v>0</v>
      </c>
      <c r="PY17" s="71">
        <v>1</v>
      </c>
      <c r="PZ17" s="71">
        <v>3</v>
      </c>
      <c r="QA17" s="71">
        <v>0</v>
      </c>
      <c r="QB17" s="71">
        <v>2</v>
      </c>
      <c r="QC17" s="71">
        <v>0</v>
      </c>
      <c r="QD17" s="71">
        <v>0</v>
      </c>
      <c r="QE17" s="71">
        <v>0</v>
      </c>
      <c r="QF17" s="71">
        <v>0</v>
      </c>
      <c r="QG17" s="71">
        <v>3</v>
      </c>
      <c r="QH17" s="71">
        <v>0</v>
      </c>
      <c r="QI17" s="71">
        <v>0</v>
      </c>
      <c r="QJ17" s="71">
        <v>0</v>
      </c>
      <c r="QK17" s="71">
        <v>0</v>
      </c>
      <c r="QL17" s="71">
        <v>0</v>
      </c>
      <c r="QM17" s="71">
        <v>0</v>
      </c>
      <c r="QN17" s="71">
        <v>0</v>
      </c>
      <c r="QO17" s="71">
        <v>0</v>
      </c>
      <c r="QP17" s="71">
        <v>2</v>
      </c>
      <c r="QQ17" s="71">
        <v>0</v>
      </c>
      <c r="QR17" s="71">
        <v>0</v>
      </c>
      <c r="QS17" s="71">
        <v>1</v>
      </c>
      <c r="QT17" s="71">
        <v>0</v>
      </c>
      <c r="QU17" s="71">
        <v>0</v>
      </c>
      <c r="QV17" s="71">
        <v>0</v>
      </c>
      <c r="QW17" s="71">
        <v>0</v>
      </c>
      <c r="QX17" s="71">
        <v>33</v>
      </c>
      <c r="QY17" s="71">
        <v>4</v>
      </c>
      <c r="QZ17" s="71">
        <v>1</v>
      </c>
      <c r="RA17" s="71">
        <v>1</v>
      </c>
      <c r="RB17" s="71">
        <v>4</v>
      </c>
      <c r="RC17" s="71">
        <v>0</v>
      </c>
      <c r="RD17" s="71">
        <v>3</v>
      </c>
      <c r="RE17" s="71">
        <v>0</v>
      </c>
      <c r="RF17" s="71">
        <v>0</v>
      </c>
      <c r="RG17" s="71">
        <v>2</v>
      </c>
      <c r="RH17" s="71">
        <v>3</v>
      </c>
      <c r="RI17" s="71">
        <v>2</v>
      </c>
      <c r="RJ17" s="71">
        <v>0</v>
      </c>
      <c r="RK17" s="71">
        <v>3</v>
      </c>
      <c r="RL17" s="71">
        <v>2</v>
      </c>
      <c r="RM17" s="71">
        <v>0</v>
      </c>
      <c r="RN17" s="71">
        <v>1</v>
      </c>
      <c r="RO17" s="71">
        <v>0</v>
      </c>
      <c r="RP17" s="71">
        <v>0</v>
      </c>
      <c r="RQ17" s="71">
        <v>0</v>
      </c>
      <c r="RR17" s="71">
        <v>0</v>
      </c>
      <c r="RS17" s="71">
        <v>33</v>
      </c>
      <c r="RT17" s="71">
        <v>5</v>
      </c>
      <c r="RU17" s="71">
        <v>1</v>
      </c>
      <c r="RV17" s="71">
        <v>1</v>
      </c>
      <c r="RW17" s="71">
        <v>4</v>
      </c>
      <c r="RX17" s="71">
        <v>0</v>
      </c>
      <c r="RY17" s="71">
        <v>3</v>
      </c>
      <c r="RZ17" s="71">
        <v>0</v>
      </c>
      <c r="SA17" s="71">
        <v>0</v>
      </c>
      <c r="SB17" s="71">
        <v>2</v>
      </c>
      <c r="SC17" s="71">
        <v>3</v>
      </c>
      <c r="SD17" s="71">
        <v>2</v>
      </c>
      <c r="SE17" s="71">
        <v>0</v>
      </c>
      <c r="SF17" s="71">
        <v>3</v>
      </c>
      <c r="SG17" s="71">
        <v>2</v>
      </c>
      <c r="SH17" s="71">
        <v>0</v>
      </c>
    </row>
    <row r="18" spans="1:502">
      <c r="A18" s="16" t="s">
        <v>2143</v>
      </c>
      <c r="B18" s="70">
        <v>10</v>
      </c>
      <c r="C18" s="70">
        <v>10</v>
      </c>
      <c r="D18" s="70">
        <v>1</v>
      </c>
      <c r="E18" s="70">
        <v>2013</v>
      </c>
      <c r="F18" s="70" t="s">
        <v>180</v>
      </c>
      <c r="G18" s="1073" t="s">
        <v>1545</v>
      </c>
      <c r="H18" s="70" t="s">
        <v>1546</v>
      </c>
      <c r="I18" s="1066"/>
      <c r="J18" s="73">
        <v>0</v>
      </c>
      <c r="K18" s="73">
        <v>0</v>
      </c>
      <c r="L18" s="73">
        <v>0</v>
      </c>
      <c r="M18" s="73">
        <v>0</v>
      </c>
      <c r="N18" s="73">
        <v>0</v>
      </c>
      <c r="O18" s="73">
        <v>0</v>
      </c>
      <c r="P18" s="73">
        <v>0</v>
      </c>
      <c r="Q18" s="73">
        <v>0</v>
      </c>
      <c r="R18" s="73">
        <v>90.524000000000001</v>
      </c>
      <c r="S18" s="73">
        <v>32.670999999999999</v>
      </c>
      <c r="T18" s="73">
        <v>0</v>
      </c>
      <c r="U18" s="73">
        <v>0</v>
      </c>
      <c r="V18" s="73">
        <v>0</v>
      </c>
      <c r="W18" s="73">
        <v>0</v>
      </c>
      <c r="X18" s="73">
        <v>18.238</v>
      </c>
      <c r="Y18" s="73">
        <v>8.4990000000000006</v>
      </c>
      <c r="Z18" s="73">
        <v>8.8450000000000006</v>
      </c>
      <c r="AA18" s="73">
        <v>8.1980000000000004</v>
      </c>
      <c r="AB18" s="73">
        <v>0</v>
      </c>
      <c r="AC18" s="73">
        <v>0</v>
      </c>
      <c r="AD18" s="73">
        <v>50.087000000000003</v>
      </c>
      <c r="AE18" s="73">
        <v>312.06900000000002</v>
      </c>
      <c r="AF18" s="73">
        <v>0</v>
      </c>
      <c r="AG18" s="73">
        <v>21.1</v>
      </c>
      <c r="AH18" s="73">
        <v>0</v>
      </c>
      <c r="AI18" s="73">
        <v>2.5430000000000001</v>
      </c>
      <c r="AJ18" s="73">
        <v>0</v>
      </c>
      <c r="AK18" s="73">
        <v>0</v>
      </c>
      <c r="AL18" s="73">
        <v>0</v>
      </c>
      <c r="AM18" s="73">
        <v>0</v>
      </c>
      <c r="AN18" s="73">
        <v>0</v>
      </c>
      <c r="AO18" s="73">
        <v>0</v>
      </c>
      <c r="AP18" s="73">
        <v>12.711</v>
      </c>
      <c r="AQ18" s="73">
        <v>0</v>
      </c>
      <c r="AR18" s="73">
        <v>5.923</v>
      </c>
      <c r="AS18" s="73">
        <v>15.78</v>
      </c>
      <c r="AT18" s="73">
        <v>5.1589999999999998</v>
      </c>
      <c r="AU18" s="73">
        <v>0</v>
      </c>
      <c r="AV18" s="73">
        <v>0</v>
      </c>
      <c r="AW18" s="73">
        <v>0</v>
      </c>
      <c r="AX18" s="73">
        <v>0</v>
      </c>
      <c r="AY18" s="73">
        <v>0</v>
      </c>
      <c r="AZ18" s="73">
        <v>0</v>
      </c>
      <c r="BA18" s="73">
        <v>0</v>
      </c>
      <c r="BB18" s="73">
        <v>0</v>
      </c>
      <c r="BC18" s="73">
        <v>0</v>
      </c>
      <c r="BD18" s="73">
        <v>9.2560000000000002</v>
      </c>
      <c r="BE18" s="73">
        <v>0</v>
      </c>
      <c r="BF18" s="73">
        <v>0</v>
      </c>
      <c r="BG18" s="73">
        <v>0</v>
      </c>
      <c r="BH18" s="73">
        <v>0</v>
      </c>
      <c r="BI18" s="73">
        <v>0</v>
      </c>
      <c r="BJ18" s="73">
        <v>0</v>
      </c>
      <c r="BK18" s="73">
        <v>0</v>
      </c>
      <c r="BL18" s="73">
        <v>0</v>
      </c>
      <c r="BM18" s="73">
        <v>30.486999999999998</v>
      </c>
      <c r="BN18" s="73">
        <v>0</v>
      </c>
      <c r="BO18" s="73">
        <v>0</v>
      </c>
      <c r="BP18" s="73">
        <v>0</v>
      </c>
      <c r="BQ18" s="73">
        <v>0</v>
      </c>
      <c r="BR18" s="73">
        <v>0</v>
      </c>
      <c r="BS18" s="73">
        <v>0</v>
      </c>
      <c r="BT18" s="73">
        <v>0</v>
      </c>
      <c r="BU18" s="73">
        <v>0</v>
      </c>
      <c r="BV18" s="73">
        <v>0</v>
      </c>
      <c r="BW18" s="73">
        <v>0</v>
      </c>
      <c r="BX18" s="73">
        <v>0</v>
      </c>
      <c r="BY18" s="73">
        <v>0</v>
      </c>
      <c r="BZ18" s="73">
        <v>40.494999999999997</v>
      </c>
      <c r="CA18" s="73">
        <v>0</v>
      </c>
      <c r="CB18" s="73">
        <v>0</v>
      </c>
      <c r="CC18" s="73">
        <v>0</v>
      </c>
      <c r="CD18" s="73">
        <v>0</v>
      </c>
      <c r="CE18" s="73">
        <v>0</v>
      </c>
      <c r="CF18" s="73">
        <v>0</v>
      </c>
      <c r="CG18" s="73">
        <v>0</v>
      </c>
      <c r="CH18" s="73">
        <v>0</v>
      </c>
      <c r="CI18" s="73">
        <v>4.24</v>
      </c>
      <c r="CJ18" s="73">
        <v>0</v>
      </c>
      <c r="CK18" s="73">
        <v>8.3079999999999998</v>
      </c>
      <c r="CL18" s="73">
        <v>15.367000000000001</v>
      </c>
      <c r="CM18" s="73">
        <v>0</v>
      </c>
      <c r="CN18" s="73">
        <v>6.0839999999999996</v>
      </c>
      <c r="CO18" s="73">
        <v>0</v>
      </c>
      <c r="CP18" s="73">
        <v>0</v>
      </c>
      <c r="CQ18" s="73">
        <v>0</v>
      </c>
      <c r="CR18" s="73">
        <v>0</v>
      </c>
      <c r="CS18" s="73">
        <v>97.566000000000003</v>
      </c>
      <c r="CT18" s="73">
        <v>0</v>
      </c>
      <c r="CU18" s="73">
        <v>0</v>
      </c>
      <c r="CV18" s="73">
        <v>0</v>
      </c>
      <c r="CW18" s="73">
        <v>0</v>
      </c>
      <c r="CX18" s="73">
        <v>0</v>
      </c>
      <c r="CY18" s="73">
        <v>0</v>
      </c>
      <c r="CZ18" s="73">
        <v>0</v>
      </c>
      <c r="DA18" s="73">
        <v>0</v>
      </c>
      <c r="DB18" s="73">
        <v>9.6649999999999991</v>
      </c>
      <c r="DC18" s="73">
        <v>0</v>
      </c>
      <c r="DD18" s="73">
        <v>0</v>
      </c>
      <c r="DE18" s="73">
        <v>0</v>
      </c>
      <c r="DF18" s="73">
        <v>0</v>
      </c>
      <c r="DG18" s="73">
        <v>0</v>
      </c>
      <c r="DH18" s="73">
        <v>0</v>
      </c>
      <c r="DI18" s="73">
        <v>0</v>
      </c>
      <c r="DJ18" s="73">
        <v>5.923</v>
      </c>
      <c r="DK18" s="73">
        <v>0</v>
      </c>
      <c r="DL18" s="73">
        <v>0</v>
      </c>
      <c r="DM18" s="73">
        <v>0</v>
      </c>
      <c r="DN18" s="73">
        <v>0</v>
      </c>
      <c r="DO18" s="73">
        <v>0</v>
      </c>
      <c r="DP18" s="73">
        <v>0</v>
      </c>
      <c r="DQ18" s="73">
        <v>0</v>
      </c>
      <c r="DR18" s="73">
        <v>0</v>
      </c>
      <c r="DS18" s="73">
        <v>90.524000000000001</v>
      </c>
      <c r="DT18" s="73">
        <v>32.670999999999999</v>
      </c>
      <c r="DU18" s="73">
        <v>0</v>
      </c>
      <c r="DV18" s="73">
        <v>0</v>
      </c>
      <c r="DW18" s="73">
        <v>0</v>
      </c>
      <c r="DX18" s="73">
        <v>0</v>
      </c>
      <c r="DY18" s="73">
        <v>18.238</v>
      </c>
      <c r="DZ18" s="73">
        <v>8.4990000000000006</v>
      </c>
      <c r="EA18" s="73">
        <v>8.8450000000000006</v>
      </c>
      <c r="EB18" s="73">
        <v>8.1980000000000004</v>
      </c>
      <c r="EC18" s="73">
        <v>0</v>
      </c>
      <c r="ED18" s="73">
        <v>0</v>
      </c>
      <c r="EE18" s="73">
        <v>50.087000000000003</v>
      </c>
      <c r="EF18" s="73">
        <v>312.06900000000002</v>
      </c>
      <c r="EG18" s="73">
        <v>0</v>
      </c>
      <c r="EH18" s="73">
        <v>21.1</v>
      </c>
      <c r="EI18" s="73">
        <v>0</v>
      </c>
      <c r="EJ18" s="73">
        <v>2.5430000000000001</v>
      </c>
      <c r="EK18" s="73">
        <v>0</v>
      </c>
      <c r="EL18" s="73">
        <v>0</v>
      </c>
      <c r="EM18" s="73">
        <v>0</v>
      </c>
      <c r="EN18" s="73">
        <v>0</v>
      </c>
      <c r="EO18" s="73">
        <v>0</v>
      </c>
      <c r="EP18" s="73">
        <v>0</v>
      </c>
      <c r="EQ18" s="73">
        <v>12.711</v>
      </c>
      <c r="ER18" s="73">
        <v>0</v>
      </c>
      <c r="ES18" s="73">
        <v>0</v>
      </c>
      <c r="ET18" s="73">
        <v>15.78</v>
      </c>
      <c r="EU18" s="73">
        <v>5.1589999999999998</v>
      </c>
      <c r="EV18" s="73">
        <v>0</v>
      </c>
      <c r="EW18" s="73">
        <v>0</v>
      </c>
      <c r="EX18" s="73">
        <v>0</v>
      </c>
      <c r="EY18" s="73">
        <v>0</v>
      </c>
      <c r="EZ18" s="73">
        <v>0</v>
      </c>
      <c r="FA18" s="73">
        <v>0</v>
      </c>
      <c r="FB18" s="73">
        <v>0</v>
      </c>
      <c r="FC18" s="73">
        <v>0</v>
      </c>
      <c r="FD18" s="73">
        <v>0</v>
      </c>
      <c r="FE18" s="73">
        <v>9.2560000000000002</v>
      </c>
      <c r="FF18" s="73">
        <v>0</v>
      </c>
      <c r="FG18" s="73">
        <v>0</v>
      </c>
      <c r="FH18" s="73">
        <v>0</v>
      </c>
      <c r="FI18" s="73">
        <v>0</v>
      </c>
      <c r="FJ18" s="73">
        <v>0</v>
      </c>
      <c r="FK18" s="73">
        <v>0</v>
      </c>
      <c r="FL18" s="73">
        <v>0</v>
      </c>
      <c r="FM18" s="73">
        <v>0</v>
      </c>
      <c r="FN18" s="73">
        <v>30.486999999999998</v>
      </c>
      <c r="FO18" s="73">
        <v>0</v>
      </c>
      <c r="FP18" s="73">
        <v>0</v>
      </c>
      <c r="FQ18" s="73">
        <v>0</v>
      </c>
      <c r="FR18" s="73">
        <v>0</v>
      </c>
      <c r="FS18" s="73">
        <v>0</v>
      </c>
      <c r="FT18" s="73">
        <v>0</v>
      </c>
      <c r="FU18" s="73">
        <v>0</v>
      </c>
      <c r="FV18" s="73">
        <v>0</v>
      </c>
      <c r="FW18" s="73">
        <v>0</v>
      </c>
      <c r="FX18" s="73">
        <v>0</v>
      </c>
      <c r="FY18" s="73">
        <v>0</v>
      </c>
      <c r="FZ18" s="73">
        <v>0</v>
      </c>
      <c r="GA18" s="73">
        <v>40.494999999999997</v>
      </c>
      <c r="GB18" s="73">
        <v>0</v>
      </c>
      <c r="GC18" s="73">
        <v>0</v>
      </c>
      <c r="GD18" s="73">
        <v>0</v>
      </c>
      <c r="GE18" s="73">
        <v>0</v>
      </c>
      <c r="GF18" s="73">
        <v>0</v>
      </c>
      <c r="GG18" s="73">
        <v>0</v>
      </c>
      <c r="GH18" s="73">
        <v>0</v>
      </c>
      <c r="GI18" s="73">
        <v>0</v>
      </c>
      <c r="GJ18" s="73">
        <v>4.24</v>
      </c>
      <c r="GK18" s="73">
        <v>0</v>
      </c>
      <c r="GL18" s="73">
        <v>8.3079999999999998</v>
      </c>
      <c r="GM18" s="73">
        <v>15.367000000000001</v>
      </c>
      <c r="GN18" s="73">
        <v>0</v>
      </c>
      <c r="GO18" s="73">
        <v>6.0839999999999996</v>
      </c>
      <c r="GP18" s="73">
        <v>0</v>
      </c>
      <c r="GQ18" s="73">
        <v>0</v>
      </c>
      <c r="GR18" s="73">
        <v>0</v>
      </c>
      <c r="GS18" s="73">
        <v>0</v>
      </c>
      <c r="GT18" s="73">
        <v>97.566000000000003</v>
      </c>
      <c r="GU18" s="73">
        <v>0</v>
      </c>
      <c r="GV18" s="73">
        <v>0</v>
      </c>
      <c r="GW18" s="73">
        <v>0</v>
      </c>
      <c r="GX18" s="73">
        <v>0</v>
      </c>
      <c r="GY18" s="73">
        <v>0</v>
      </c>
      <c r="GZ18" s="73">
        <v>0</v>
      </c>
      <c r="HA18" s="73">
        <v>0</v>
      </c>
      <c r="HB18" s="73">
        <v>0</v>
      </c>
      <c r="HC18" s="73">
        <v>9.6649999999999991</v>
      </c>
      <c r="HD18" s="73">
        <v>0</v>
      </c>
      <c r="HE18" s="73">
        <v>0</v>
      </c>
      <c r="HF18" s="73">
        <v>5.923</v>
      </c>
      <c r="HG18" s="73">
        <v>0</v>
      </c>
      <c r="HH18" s="73">
        <v>0</v>
      </c>
      <c r="HI18" s="73">
        <v>0</v>
      </c>
      <c r="HJ18" s="73">
        <v>0</v>
      </c>
      <c r="HK18" s="73">
        <v>552.774</v>
      </c>
      <c r="HL18" s="73">
        <v>28.491</v>
      </c>
      <c r="HM18" s="73">
        <v>5.1589999999999998</v>
      </c>
      <c r="HN18" s="73">
        <v>9.2560000000000002</v>
      </c>
      <c r="HO18" s="73">
        <v>30.486999999999998</v>
      </c>
      <c r="HP18" s="73">
        <v>0</v>
      </c>
      <c r="HQ18" s="73">
        <v>40.494999999999997</v>
      </c>
      <c r="HR18" s="73">
        <v>0</v>
      </c>
      <c r="HS18" s="73">
        <v>0</v>
      </c>
      <c r="HT18" s="73">
        <v>12.548</v>
      </c>
      <c r="HU18" s="73">
        <v>15.367000000000001</v>
      </c>
      <c r="HV18" s="73">
        <v>6.0839999999999996</v>
      </c>
      <c r="HW18" s="73">
        <v>0</v>
      </c>
      <c r="HX18" s="73">
        <v>97.566000000000003</v>
      </c>
      <c r="HY18" s="73">
        <v>9.6649999999999991</v>
      </c>
      <c r="HZ18" s="73">
        <v>0</v>
      </c>
      <c r="IA18" s="73">
        <v>5.923</v>
      </c>
      <c r="IB18" s="73">
        <v>0</v>
      </c>
      <c r="IC18" s="73">
        <v>0</v>
      </c>
      <c r="ID18" s="73">
        <v>0</v>
      </c>
      <c r="IE18" s="73">
        <v>0</v>
      </c>
      <c r="IF18" s="73">
        <v>552.774</v>
      </c>
      <c r="IG18" s="73">
        <v>34.414000000000001</v>
      </c>
      <c r="IH18" s="73">
        <v>5.1589999999999998</v>
      </c>
      <c r="II18" s="73">
        <v>9.2560000000000002</v>
      </c>
      <c r="IJ18" s="73">
        <v>30.486999999999998</v>
      </c>
      <c r="IK18" s="73">
        <v>0</v>
      </c>
      <c r="IL18" s="73">
        <v>40.494999999999997</v>
      </c>
      <c r="IM18" s="73">
        <v>0</v>
      </c>
      <c r="IN18" s="73">
        <v>0</v>
      </c>
      <c r="IO18" s="73">
        <v>12.548</v>
      </c>
      <c r="IP18" s="73">
        <v>15.367000000000001</v>
      </c>
      <c r="IQ18" s="73">
        <v>6.0839999999999996</v>
      </c>
      <c r="IR18" s="73">
        <v>0</v>
      </c>
      <c r="IS18" s="73">
        <v>97.566000000000003</v>
      </c>
      <c r="IT18" s="73">
        <v>9.6649999999999991</v>
      </c>
      <c r="IU18" s="73">
        <v>0</v>
      </c>
      <c r="IV18" s="74">
        <v>0</v>
      </c>
      <c r="IW18" s="71">
        <v>0</v>
      </c>
      <c r="IX18" s="71">
        <v>0</v>
      </c>
      <c r="IY18" s="71">
        <v>0</v>
      </c>
      <c r="IZ18" s="71">
        <v>0</v>
      </c>
      <c r="JA18" s="71">
        <v>0</v>
      </c>
      <c r="JB18" s="71">
        <v>0</v>
      </c>
      <c r="JC18" s="71">
        <v>0</v>
      </c>
      <c r="JD18" s="71">
        <v>0</v>
      </c>
      <c r="JE18" s="71">
        <v>14</v>
      </c>
      <c r="JF18" s="71">
        <v>2</v>
      </c>
      <c r="JG18" s="71">
        <v>0</v>
      </c>
      <c r="JH18" s="71">
        <v>0</v>
      </c>
      <c r="JI18" s="71">
        <v>0</v>
      </c>
      <c r="JJ18" s="71">
        <v>0</v>
      </c>
      <c r="JK18" s="71">
        <v>3</v>
      </c>
      <c r="JL18" s="71">
        <v>2</v>
      </c>
      <c r="JM18" s="71">
        <v>2</v>
      </c>
      <c r="JN18" s="71">
        <v>1</v>
      </c>
      <c r="JO18" s="71">
        <v>0</v>
      </c>
      <c r="JP18" s="71">
        <v>0</v>
      </c>
      <c r="JQ18" s="71">
        <v>1</v>
      </c>
      <c r="JR18" s="71">
        <v>4</v>
      </c>
      <c r="JS18" s="71">
        <v>0</v>
      </c>
      <c r="JT18" s="71">
        <v>3</v>
      </c>
      <c r="JU18" s="71">
        <v>0</v>
      </c>
      <c r="JV18" s="71">
        <v>1</v>
      </c>
      <c r="JW18" s="71">
        <v>0</v>
      </c>
      <c r="JX18" s="71">
        <v>0</v>
      </c>
      <c r="JY18" s="71">
        <v>0</v>
      </c>
      <c r="JZ18" s="71">
        <v>0</v>
      </c>
      <c r="KA18" s="71">
        <v>0</v>
      </c>
      <c r="KB18" s="71">
        <v>0</v>
      </c>
      <c r="KC18" s="71">
        <v>1</v>
      </c>
      <c r="KD18" s="71">
        <v>0</v>
      </c>
      <c r="KE18" s="71">
        <v>1</v>
      </c>
      <c r="KF18" s="71">
        <v>3</v>
      </c>
      <c r="KG18" s="71">
        <v>1</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0</v>
      </c>
      <c r="LJ18" s="71">
        <v>0</v>
      </c>
      <c r="LK18" s="71">
        <v>0</v>
      </c>
      <c r="LL18" s="71">
        <v>0</v>
      </c>
      <c r="LM18" s="71">
        <v>3</v>
      </c>
      <c r="LN18" s="71">
        <v>0</v>
      </c>
      <c r="LO18" s="71">
        <v>0</v>
      </c>
      <c r="LP18" s="71">
        <v>0</v>
      </c>
      <c r="LQ18" s="71">
        <v>0</v>
      </c>
      <c r="LR18" s="71">
        <v>0</v>
      </c>
      <c r="LS18" s="71">
        <v>0</v>
      </c>
      <c r="LT18" s="71">
        <v>0</v>
      </c>
      <c r="LU18" s="71">
        <v>0</v>
      </c>
      <c r="LV18" s="71">
        <v>1</v>
      </c>
      <c r="LW18" s="71">
        <v>0</v>
      </c>
      <c r="LX18" s="71">
        <v>1</v>
      </c>
      <c r="LY18" s="71">
        <v>3</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2</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14</v>
      </c>
      <c r="NG18" s="71">
        <v>2</v>
      </c>
      <c r="NH18" s="71">
        <v>0</v>
      </c>
      <c r="NI18" s="71">
        <v>0</v>
      </c>
      <c r="NJ18" s="71">
        <v>0</v>
      </c>
      <c r="NK18" s="71">
        <v>0</v>
      </c>
      <c r="NL18" s="71">
        <v>3</v>
      </c>
      <c r="NM18" s="71">
        <v>2</v>
      </c>
      <c r="NN18" s="71">
        <v>2</v>
      </c>
      <c r="NO18" s="71">
        <v>1</v>
      </c>
      <c r="NP18" s="71">
        <v>0</v>
      </c>
      <c r="NQ18" s="71">
        <v>0</v>
      </c>
      <c r="NR18" s="71">
        <v>1</v>
      </c>
      <c r="NS18" s="71">
        <v>4</v>
      </c>
      <c r="NT18" s="71">
        <v>0</v>
      </c>
      <c r="NU18" s="71">
        <v>3</v>
      </c>
      <c r="NV18" s="71">
        <v>0</v>
      </c>
      <c r="NW18" s="71">
        <v>1</v>
      </c>
      <c r="NX18" s="71">
        <v>0</v>
      </c>
      <c r="NY18" s="71">
        <v>0</v>
      </c>
      <c r="NZ18" s="71">
        <v>0</v>
      </c>
      <c r="OA18" s="71">
        <v>0</v>
      </c>
      <c r="OB18" s="71">
        <v>0</v>
      </c>
      <c r="OC18" s="71">
        <v>0</v>
      </c>
      <c r="OD18" s="71">
        <v>1</v>
      </c>
      <c r="OE18" s="71">
        <v>0</v>
      </c>
      <c r="OF18" s="71">
        <v>0</v>
      </c>
      <c r="OG18" s="71">
        <v>3</v>
      </c>
      <c r="OH18" s="71">
        <v>1</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0</v>
      </c>
      <c r="PK18" s="71">
        <v>0</v>
      </c>
      <c r="PL18" s="71">
        <v>0</v>
      </c>
      <c r="PM18" s="71">
        <v>0</v>
      </c>
      <c r="PN18" s="71">
        <v>3</v>
      </c>
      <c r="PO18" s="71">
        <v>0</v>
      </c>
      <c r="PP18" s="71">
        <v>0</v>
      </c>
      <c r="PQ18" s="71">
        <v>0</v>
      </c>
      <c r="PR18" s="71">
        <v>0</v>
      </c>
      <c r="PS18" s="71">
        <v>0</v>
      </c>
      <c r="PT18" s="71">
        <v>0</v>
      </c>
      <c r="PU18" s="71">
        <v>0</v>
      </c>
      <c r="PV18" s="71">
        <v>0</v>
      </c>
      <c r="PW18" s="71">
        <v>1</v>
      </c>
      <c r="PX18" s="71">
        <v>0</v>
      </c>
      <c r="PY18" s="71">
        <v>1</v>
      </c>
      <c r="PZ18" s="71">
        <v>3</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2</v>
      </c>
      <c r="QQ18" s="71">
        <v>0</v>
      </c>
      <c r="QR18" s="71">
        <v>0</v>
      </c>
      <c r="QS18" s="71">
        <v>1</v>
      </c>
      <c r="QT18" s="71">
        <v>0</v>
      </c>
      <c r="QU18" s="71">
        <v>0</v>
      </c>
      <c r="QV18" s="71">
        <v>0</v>
      </c>
      <c r="QW18" s="71">
        <v>0</v>
      </c>
      <c r="QX18" s="71">
        <v>33</v>
      </c>
      <c r="QY18" s="71">
        <v>4</v>
      </c>
      <c r="QZ18" s="71">
        <v>1</v>
      </c>
      <c r="RA18" s="71">
        <v>1</v>
      </c>
      <c r="RB18" s="71">
        <v>5</v>
      </c>
      <c r="RC18" s="71">
        <v>0</v>
      </c>
      <c r="RD18" s="71">
        <v>3</v>
      </c>
      <c r="RE18" s="71">
        <v>0</v>
      </c>
      <c r="RF18" s="71">
        <v>0</v>
      </c>
      <c r="RG18" s="71">
        <v>2</v>
      </c>
      <c r="RH18" s="71">
        <v>3</v>
      </c>
      <c r="RI18" s="71">
        <v>1</v>
      </c>
      <c r="RJ18" s="71">
        <v>0</v>
      </c>
      <c r="RK18" s="71">
        <v>2</v>
      </c>
      <c r="RL18" s="71">
        <v>2</v>
      </c>
      <c r="RM18" s="71">
        <v>0</v>
      </c>
      <c r="RN18" s="71">
        <v>1</v>
      </c>
      <c r="RO18" s="71">
        <v>0</v>
      </c>
      <c r="RP18" s="71">
        <v>0</v>
      </c>
      <c r="RQ18" s="71">
        <v>0</v>
      </c>
      <c r="RR18" s="71">
        <v>0</v>
      </c>
      <c r="RS18" s="71">
        <v>33</v>
      </c>
      <c r="RT18" s="71">
        <v>5</v>
      </c>
      <c r="RU18" s="71">
        <v>1</v>
      </c>
      <c r="RV18" s="71">
        <v>1</v>
      </c>
      <c r="RW18" s="71">
        <v>5</v>
      </c>
      <c r="RX18" s="71">
        <v>0</v>
      </c>
      <c r="RY18" s="71">
        <v>3</v>
      </c>
      <c r="RZ18" s="71">
        <v>0</v>
      </c>
      <c r="SA18" s="71">
        <v>0</v>
      </c>
      <c r="SB18" s="71">
        <v>2</v>
      </c>
      <c r="SC18" s="71">
        <v>3</v>
      </c>
      <c r="SD18" s="71">
        <v>1</v>
      </c>
      <c r="SE18" s="71">
        <v>0</v>
      </c>
      <c r="SF18" s="71">
        <v>2</v>
      </c>
      <c r="SG18" s="71">
        <v>2</v>
      </c>
      <c r="SH18" s="71">
        <v>0</v>
      </c>
    </row>
    <row r="19" spans="1:502">
      <c r="A19" s="16" t="s">
        <v>2144</v>
      </c>
      <c r="B19" s="70">
        <v>11</v>
      </c>
      <c r="C19" s="70">
        <v>11</v>
      </c>
      <c r="D19" s="70">
        <v>1</v>
      </c>
      <c r="E19" s="70">
        <v>2014</v>
      </c>
      <c r="F19" s="70" t="s">
        <v>181</v>
      </c>
      <c r="G19" s="1073" t="s">
        <v>1545</v>
      </c>
      <c r="H19" s="70" t="s">
        <v>1546</v>
      </c>
      <c r="I19" s="1066"/>
      <c r="J19" s="73">
        <v>0</v>
      </c>
      <c r="K19" s="73">
        <v>0</v>
      </c>
      <c r="L19" s="73">
        <v>0</v>
      </c>
      <c r="M19" s="73">
        <v>0</v>
      </c>
      <c r="N19" s="73">
        <v>0</v>
      </c>
      <c r="O19" s="73">
        <v>0</v>
      </c>
      <c r="P19" s="73">
        <v>0</v>
      </c>
      <c r="Q19" s="73">
        <v>0</v>
      </c>
      <c r="R19" s="73">
        <v>88.19</v>
      </c>
      <c r="S19" s="73">
        <v>30.73</v>
      </c>
      <c r="T19" s="73">
        <v>0</v>
      </c>
      <c r="U19" s="73">
        <v>0</v>
      </c>
      <c r="V19" s="73">
        <v>0</v>
      </c>
      <c r="W19" s="73">
        <v>0</v>
      </c>
      <c r="X19" s="73">
        <v>21.904</v>
      </c>
      <c r="Y19" s="73">
        <v>13.029</v>
      </c>
      <c r="Z19" s="73">
        <v>8.1069999999999993</v>
      </c>
      <c r="AA19" s="73">
        <v>8.0820000000000007</v>
      </c>
      <c r="AB19" s="73">
        <v>0</v>
      </c>
      <c r="AC19" s="73">
        <v>0</v>
      </c>
      <c r="AD19" s="73">
        <v>46.005000000000003</v>
      </c>
      <c r="AE19" s="73">
        <v>305.06799999999998</v>
      </c>
      <c r="AF19" s="73">
        <v>0</v>
      </c>
      <c r="AG19" s="73">
        <v>21.634</v>
      </c>
      <c r="AH19" s="73">
        <v>0</v>
      </c>
      <c r="AI19" s="73">
        <v>2.4940000000000002</v>
      </c>
      <c r="AJ19" s="73">
        <v>0</v>
      </c>
      <c r="AK19" s="73">
        <v>0</v>
      </c>
      <c r="AL19" s="73">
        <v>0</v>
      </c>
      <c r="AM19" s="73">
        <v>0</v>
      </c>
      <c r="AN19" s="73">
        <v>0</v>
      </c>
      <c r="AO19" s="73">
        <v>0</v>
      </c>
      <c r="AP19" s="73">
        <v>11.948</v>
      </c>
      <c r="AQ19" s="73">
        <v>0</v>
      </c>
      <c r="AR19" s="73">
        <v>5.6479999999999997</v>
      </c>
      <c r="AS19" s="73">
        <v>14.839</v>
      </c>
      <c r="AT19" s="73">
        <v>5.399</v>
      </c>
      <c r="AU19" s="73">
        <v>0</v>
      </c>
      <c r="AV19" s="73">
        <v>0</v>
      </c>
      <c r="AW19" s="73">
        <v>0</v>
      </c>
      <c r="AX19" s="73">
        <v>0</v>
      </c>
      <c r="AY19" s="73">
        <v>0</v>
      </c>
      <c r="AZ19" s="73">
        <v>0</v>
      </c>
      <c r="BA19" s="73">
        <v>0</v>
      </c>
      <c r="BB19" s="73">
        <v>0</v>
      </c>
      <c r="BC19" s="73">
        <v>0</v>
      </c>
      <c r="BD19" s="73">
        <v>7.798</v>
      </c>
      <c r="BE19" s="73">
        <v>0</v>
      </c>
      <c r="BF19" s="73">
        <v>0</v>
      </c>
      <c r="BG19" s="73">
        <v>0</v>
      </c>
      <c r="BH19" s="73">
        <v>0</v>
      </c>
      <c r="BI19" s="73">
        <v>0</v>
      </c>
      <c r="BJ19" s="73">
        <v>0</v>
      </c>
      <c r="BK19" s="73">
        <v>0</v>
      </c>
      <c r="BL19" s="73">
        <v>0</v>
      </c>
      <c r="BM19" s="73">
        <v>28.056000000000001</v>
      </c>
      <c r="BN19" s="73">
        <v>0</v>
      </c>
      <c r="BO19" s="73">
        <v>0</v>
      </c>
      <c r="BP19" s="73">
        <v>0</v>
      </c>
      <c r="BQ19" s="73">
        <v>0</v>
      </c>
      <c r="BR19" s="73">
        <v>0</v>
      </c>
      <c r="BS19" s="73">
        <v>0</v>
      </c>
      <c r="BT19" s="73">
        <v>0</v>
      </c>
      <c r="BU19" s="73">
        <v>0</v>
      </c>
      <c r="BV19" s="73">
        <v>0</v>
      </c>
      <c r="BW19" s="73">
        <v>0</v>
      </c>
      <c r="BX19" s="73">
        <v>0</v>
      </c>
      <c r="BY19" s="73">
        <v>0</v>
      </c>
      <c r="BZ19" s="73">
        <v>42.857999999999997</v>
      </c>
      <c r="CA19" s="73">
        <v>0</v>
      </c>
      <c r="CB19" s="73">
        <v>0</v>
      </c>
      <c r="CC19" s="73">
        <v>0</v>
      </c>
      <c r="CD19" s="73">
        <v>0</v>
      </c>
      <c r="CE19" s="73">
        <v>0</v>
      </c>
      <c r="CF19" s="73">
        <v>0</v>
      </c>
      <c r="CG19" s="73">
        <v>0</v>
      </c>
      <c r="CH19" s="73">
        <v>0</v>
      </c>
      <c r="CI19" s="73">
        <v>4.2460000000000004</v>
      </c>
      <c r="CJ19" s="73">
        <v>0</v>
      </c>
      <c r="CK19" s="73">
        <v>5.35</v>
      </c>
      <c r="CL19" s="73">
        <v>11.268000000000001</v>
      </c>
      <c r="CM19" s="73">
        <v>0</v>
      </c>
      <c r="CN19" s="73">
        <v>10.128</v>
      </c>
      <c r="CO19" s="73">
        <v>0</v>
      </c>
      <c r="CP19" s="73">
        <v>0</v>
      </c>
      <c r="CQ19" s="73">
        <v>0</v>
      </c>
      <c r="CR19" s="73">
        <v>0</v>
      </c>
      <c r="CS19" s="73">
        <v>78.224999999999994</v>
      </c>
      <c r="CT19" s="73">
        <v>0</v>
      </c>
      <c r="CU19" s="73">
        <v>0</v>
      </c>
      <c r="CV19" s="73">
        <v>0</v>
      </c>
      <c r="CW19" s="73">
        <v>0</v>
      </c>
      <c r="CX19" s="73">
        <v>0</v>
      </c>
      <c r="CY19" s="73">
        <v>0</v>
      </c>
      <c r="CZ19" s="73">
        <v>3.1930000000000001</v>
      </c>
      <c r="DA19" s="73">
        <v>0</v>
      </c>
      <c r="DB19" s="73">
        <v>9.42</v>
      </c>
      <c r="DC19" s="73">
        <v>0</v>
      </c>
      <c r="DD19" s="73">
        <v>0</v>
      </c>
      <c r="DE19" s="73">
        <v>0</v>
      </c>
      <c r="DF19" s="73">
        <v>0</v>
      </c>
      <c r="DG19" s="73">
        <v>0</v>
      </c>
      <c r="DH19" s="73">
        <v>0</v>
      </c>
      <c r="DI19" s="73">
        <v>0</v>
      </c>
      <c r="DJ19" s="73">
        <v>5.6479999999999997</v>
      </c>
      <c r="DK19" s="73">
        <v>0</v>
      </c>
      <c r="DL19" s="73">
        <v>0</v>
      </c>
      <c r="DM19" s="73">
        <v>0</v>
      </c>
      <c r="DN19" s="73">
        <v>0</v>
      </c>
      <c r="DO19" s="73">
        <v>0</v>
      </c>
      <c r="DP19" s="73">
        <v>0</v>
      </c>
      <c r="DQ19" s="73">
        <v>0</v>
      </c>
      <c r="DR19" s="73">
        <v>0</v>
      </c>
      <c r="DS19" s="73">
        <v>88.19</v>
      </c>
      <c r="DT19" s="73">
        <v>30.73</v>
      </c>
      <c r="DU19" s="73">
        <v>0</v>
      </c>
      <c r="DV19" s="73">
        <v>0</v>
      </c>
      <c r="DW19" s="73">
        <v>0</v>
      </c>
      <c r="DX19" s="73">
        <v>0</v>
      </c>
      <c r="DY19" s="73">
        <v>21.904</v>
      </c>
      <c r="DZ19" s="73">
        <v>13.029</v>
      </c>
      <c r="EA19" s="73">
        <v>8.1069999999999993</v>
      </c>
      <c r="EB19" s="73">
        <v>8.0820000000000007</v>
      </c>
      <c r="EC19" s="73">
        <v>0</v>
      </c>
      <c r="ED19" s="73">
        <v>0</v>
      </c>
      <c r="EE19" s="73">
        <v>46.005000000000003</v>
      </c>
      <c r="EF19" s="73">
        <v>305.06799999999998</v>
      </c>
      <c r="EG19" s="73">
        <v>0</v>
      </c>
      <c r="EH19" s="73">
        <v>21.634</v>
      </c>
      <c r="EI19" s="73">
        <v>0</v>
      </c>
      <c r="EJ19" s="73">
        <v>2.4940000000000002</v>
      </c>
      <c r="EK19" s="73">
        <v>0</v>
      </c>
      <c r="EL19" s="73">
        <v>0</v>
      </c>
      <c r="EM19" s="73">
        <v>0</v>
      </c>
      <c r="EN19" s="73">
        <v>0</v>
      </c>
      <c r="EO19" s="73">
        <v>0</v>
      </c>
      <c r="EP19" s="73">
        <v>0</v>
      </c>
      <c r="EQ19" s="73">
        <v>11.948</v>
      </c>
      <c r="ER19" s="73">
        <v>0</v>
      </c>
      <c r="ES19" s="73">
        <v>0</v>
      </c>
      <c r="ET19" s="73">
        <v>14.839</v>
      </c>
      <c r="EU19" s="73">
        <v>5.399</v>
      </c>
      <c r="EV19" s="73">
        <v>0</v>
      </c>
      <c r="EW19" s="73">
        <v>0</v>
      </c>
      <c r="EX19" s="73">
        <v>0</v>
      </c>
      <c r="EY19" s="73">
        <v>0</v>
      </c>
      <c r="EZ19" s="73">
        <v>0</v>
      </c>
      <c r="FA19" s="73">
        <v>0</v>
      </c>
      <c r="FB19" s="73">
        <v>0</v>
      </c>
      <c r="FC19" s="73">
        <v>0</v>
      </c>
      <c r="FD19" s="73">
        <v>0</v>
      </c>
      <c r="FE19" s="73">
        <v>7.798</v>
      </c>
      <c r="FF19" s="73">
        <v>0</v>
      </c>
      <c r="FG19" s="73">
        <v>0</v>
      </c>
      <c r="FH19" s="73">
        <v>0</v>
      </c>
      <c r="FI19" s="73">
        <v>0</v>
      </c>
      <c r="FJ19" s="73">
        <v>0</v>
      </c>
      <c r="FK19" s="73">
        <v>0</v>
      </c>
      <c r="FL19" s="73">
        <v>0</v>
      </c>
      <c r="FM19" s="73">
        <v>0</v>
      </c>
      <c r="FN19" s="73">
        <v>28.056000000000001</v>
      </c>
      <c r="FO19" s="73">
        <v>0</v>
      </c>
      <c r="FP19" s="73">
        <v>0</v>
      </c>
      <c r="FQ19" s="73">
        <v>0</v>
      </c>
      <c r="FR19" s="73">
        <v>0</v>
      </c>
      <c r="FS19" s="73">
        <v>0</v>
      </c>
      <c r="FT19" s="73">
        <v>0</v>
      </c>
      <c r="FU19" s="73">
        <v>0</v>
      </c>
      <c r="FV19" s="73">
        <v>0</v>
      </c>
      <c r="FW19" s="73">
        <v>0</v>
      </c>
      <c r="FX19" s="73">
        <v>0</v>
      </c>
      <c r="FY19" s="73">
        <v>0</v>
      </c>
      <c r="FZ19" s="73">
        <v>0</v>
      </c>
      <c r="GA19" s="73">
        <v>42.857999999999997</v>
      </c>
      <c r="GB19" s="73">
        <v>0</v>
      </c>
      <c r="GC19" s="73">
        <v>0</v>
      </c>
      <c r="GD19" s="73">
        <v>0</v>
      </c>
      <c r="GE19" s="73">
        <v>0</v>
      </c>
      <c r="GF19" s="73">
        <v>0</v>
      </c>
      <c r="GG19" s="73">
        <v>0</v>
      </c>
      <c r="GH19" s="73">
        <v>0</v>
      </c>
      <c r="GI19" s="73">
        <v>0</v>
      </c>
      <c r="GJ19" s="73">
        <v>4.2460000000000004</v>
      </c>
      <c r="GK19" s="73">
        <v>0</v>
      </c>
      <c r="GL19" s="73">
        <v>5.35</v>
      </c>
      <c r="GM19" s="73">
        <v>11.268000000000001</v>
      </c>
      <c r="GN19" s="73">
        <v>0</v>
      </c>
      <c r="GO19" s="73">
        <v>10.128</v>
      </c>
      <c r="GP19" s="73">
        <v>0</v>
      </c>
      <c r="GQ19" s="73">
        <v>0</v>
      </c>
      <c r="GR19" s="73">
        <v>0</v>
      </c>
      <c r="GS19" s="73">
        <v>0</v>
      </c>
      <c r="GT19" s="73">
        <v>78.224999999999994</v>
      </c>
      <c r="GU19" s="73">
        <v>0</v>
      </c>
      <c r="GV19" s="73">
        <v>0</v>
      </c>
      <c r="GW19" s="73">
        <v>0</v>
      </c>
      <c r="GX19" s="73">
        <v>0</v>
      </c>
      <c r="GY19" s="73">
        <v>0</v>
      </c>
      <c r="GZ19" s="73">
        <v>0</v>
      </c>
      <c r="HA19" s="73">
        <v>3.1930000000000001</v>
      </c>
      <c r="HB19" s="73">
        <v>0</v>
      </c>
      <c r="HC19" s="73">
        <v>9.42</v>
      </c>
      <c r="HD19" s="73">
        <v>0</v>
      </c>
      <c r="HE19" s="73">
        <v>0</v>
      </c>
      <c r="HF19" s="73">
        <v>5.6479999999999997</v>
      </c>
      <c r="HG19" s="73">
        <v>0</v>
      </c>
      <c r="HH19" s="73">
        <v>0</v>
      </c>
      <c r="HI19" s="73">
        <v>0</v>
      </c>
      <c r="HJ19" s="73">
        <v>0</v>
      </c>
      <c r="HK19" s="73">
        <v>545.24300000000005</v>
      </c>
      <c r="HL19" s="73">
        <v>26.786999999999999</v>
      </c>
      <c r="HM19" s="73">
        <v>5.399</v>
      </c>
      <c r="HN19" s="73">
        <v>7.798</v>
      </c>
      <c r="HO19" s="73">
        <v>28.056000000000001</v>
      </c>
      <c r="HP19" s="73">
        <v>0</v>
      </c>
      <c r="HQ19" s="73">
        <v>42.857999999999997</v>
      </c>
      <c r="HR19" s="73">
        <v>0</v>
      </c>
      <c r="HS19" s="73">
        <v>0</v>
      </c>
      <c r="HT19" s="73">
        <v>9.5960000000000001</v>
      </c>
      <c r="HU19" s="73">
        <v>11.268000000000001</v>
      </c>
      <c r="HV19" s="73">
        <v>10.128</v>
      </c>
      <c r="HW19" s="73">
        <v>0</v>
      </c>
      <c r="HX19" s="73">
        <v>81.418000000000006</v>
      </c>
      <c r="HY19" s="73">
        <v>9.42</v>
      </c>
      <c r="HZ19" s="73">
        <v>0</v>
      </c>
      <c r="IA19" s="73">
        <v>5.6479999999999997</v>
      </c>
      <c r="IB19" s="73">
        <v>0</v>
      </c>
      <c r="IC19" s="73">
        <v>0</v>
      </c>
      <c r="ID19" s="73">
        <v>0</v>
      </c>
      <c r="IE19" s="73">
        <v>0</v>
      </c>
      <c r="IF19" s="73">
        <v>545.24300000000005</v>
      </c>
      <c r="IG19" s="73">
        <v>32.435000000000002</v>
      </c>
      <c r="IH19" s="73">
        <v>5.399</v>
      </c>
      <c r="II19" s="73">
        <v>7.798</v>
      </c>
      <c r="IJ19" s="73">
        <v>28.056000000000001</v>
      </c>
      <c r="IK19" s="73">
        <v>0</v>
      </c>
      <c r="IL19" s="73">
        <v>42.857999999999997</v>
      </c>
      <c r="IM19" s="73">
        <v>0</v>
      </c>
      <c r="IN19" s="73">
        <v>0</v>
      </c>
      <c r="IO19" s="73">
        <v>9.5960000000000001</v>
      </c>
      <c r="IP19" s="73">
        <v>11.268000000000001</v>
      </c>
      <c r="IQ19" s="73">
        <v>10.128</v>
      </c>
      <c r="IR19" s="73">
        <v>0</v>
      </c>
      <c r="IS19" s="73">
        <v>81.418000000000006</v>
      </c>
      <c r="IT19" s="73">
        <v>9.42</v>
      </c>
      <c r="IU19" s="73">
        <v>0</v>
      </c>
      <c r="IV19" s="74">
        <v>0</v>
      </c>
      <c r="IW19" s="71">
        <v>0</v>
      </c>
      <c r="IX19" s="71">
        <v>0</v>
      </c>
      <c r="IY19" s="71">
        <v>0</v>
      </c>
      <c r="IZ19" s="71">
        <v>0</v>
      </c>
      <c r="JA19" s="71">
        <v>0</v>
      </c>
      <c r="JB19" s="71">
        <v>0</v>
      </c>
      <c r="JC19" s="71">
        <v>0</v>
      </c>
      <c r="JD19" s="71">
        <v>0</v>
      </c>
      <c r="JE19" s="71">
        <v>14</v>
      </c>
      <c r="JF19" s="71">
        <v>2</v>
      </c>
      <c r="JG19" s="71">
        <v>0</v>
      </c>
      <c r="JH19" s="71">
        <v>0</v>
      </c>
      <c r="JI19" s="71">
        <v>0</v>
      </c>
      <c r="JJ19" s="71">
        <v>0</v>
      </c>
      <c r="JK19" s="71">
        <v>4</v>
      </c>
      <c r="JL19" s="71">
        <v>3</v>
      </c>
      <c r="JM19" s="71">
        <v>2</v>
      </c>
      <c r="JN19" s="71">
        <v>1</v>
      </c>
      <c r="JO19" s="71">
        <v>0</v>
      </c>
      <c r="JP19" s="71">
        <v>0</v>
      </c>
      <c r="JQ19" s="71">
        <v>1</v>
      </c>
      <c r="JR19" s="71">
        <v>4</v>
      </c>
      <c r="JS19" s="71">
        <v>0</v>
      </c>
      <c r="JT19" s="71">
        <v>3</v>
      </c>
      <c r="JU19" s="71">
        <v>0</v>
      </c>
      <c r="JV19" s="71">
        <v>1</v>
      </c>
      <c r="JW19" s="71">
        <v>0</v>
      </c>
      <c r="JX19" s="71">
        <v>0</v>
      </c>
      <c r="JY19" s="71">
        <v>0</v>
      </c>
      <c r="JZ19" s="71">
        <v>0</v>
      </c>
      <c r="KA19" s="71">
        <v>0</v>
      </c>
      <c r="KB19" s="71">
        <v>0</v>
      </c>
      <c r="KC19" s="71">
        <v>1</v>
      </c>
      <c r="KD19" s="71">
        <v>0</v>
      </c>
      <c r="KE19" s="71">
        <v>1</v>
      </c>
      <c r="KF19" s="71">
        <v>3</v>
      </c>
      <c r="KG19" s="71">
        <v>1</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5</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0</v>
      </c>
      <c r="LT19" s="71">
        <v>0</v>
      </c>
      <c r="LU19" s="71">
        <v>0</v>
      </c>
      <c r="LV19" s="71">
        <v>1</v>
      </c>
      <c r="LW19" s="71">
        <v>0</v>
      </c>
      <c r="LX19" s="71">
        <v>1</v>
      </c>
      <c r="LY19" s="71">
        <v>2</v>
      </c>
      <c r="LZ19" s="71">
        <v>0</v>
      </c>
      <c r="MA19" s="71">
        <v>2</v>
      </c>
      <c r="MB19" s="71">
        <v>0</v>
      </c>
      <c r="MC19" s="71">
        <v>0</v>
      </c>
      <c r="MD19" s="71">
        <v>0</v>
      </c>
      <c r="ME19" s="71">
        <v>0</v>
      </c>
      <c r="MF19" s="71">
        <v>2</v>
      </c>
      <c r="MG19" s="71">
        <v>0</v>
      </c>
      <c r="MH19" s="71">
        <v>0</v>
      </c>
      <c r="MI19" s="71">
        <v>0</v>
      </c>
      <c r="MJ19" s="71">
        <v>0</v>
      </c>
      <c r="MK19" s="71">
        <v>0</v>
      </c>
      <c r="ML19" s="71">
        <v>0</v>
      </c>
      <c r="MM19" s="71">
        <v>1</v>
      </c>
      <c r="MN19" s="71">
        <v>0</v>
      </c>
      <c r="MO19" s="71">
        <v>2</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14</v>
      </c>
      <c r="NG19" s="71">
        <v>2</v>
      </c>
      <c r="NH19" s="71">
        <v>0</v>
      </c>
      <c r="NI19" s="71">
        <v>0</v>
      </c>
      <c r="NJ19" s="71">
        <v>0</v>
      </c>
      <c r="NK19" s="71">
        <v>0</v>
      </c>
      <c r="NL19" s="71">
        <v>4</v>
      </c>
      <c r="NM19" s="71">
        <v>3</v>
      </c>
      <c r="NN19" s="71">
        <v>2</v>
      </c>
      <c r="NO19" s="71">
        <v>1</v>
      </c>
      <c r="NP19" s="71">
        <v>0</v>
      </c>
      <c r="NQ19" s="71">
        <v>0</v>
      </c>
      <c r="NR19" s="71">
        <v>1</v>
      </c>
      <c r="NS19" s="71">
        <v>4</v>
      </c>
      <c r="NT19" s="71">
        <v>0</v>
      </c>
      <c r="NU19" s="71">
        <v>3</v>
      </c>
      <c r="NV19" s="71">
        <v>0</v>
      </c>
      <c r="NW19" s="71">
        <v>1</v>
      </c>
      <c r="NX19" s="71">
        <v>0</v>
      </c>
      <c r="NY19" s="71">
        <v>0</v>
      </c>
      <c r="NZ19" s="71">
        <v>0</v>
      </c>
      <c r="OA19" s="71">
        <v>0</v>
      </c>
      <c r="OB19" s="71">
        <v>0</v>
      </c>
      <c r="OC19" s="71">
        <v>0</v>
      </c>
      <c r="OD19" s="71">
        <v>1</v>
      </c>
      <c r="OE19" s="71">
        <v>0</v>
      </c>
      <c r="OF19" s="71">
        <v>0</v>
      </c>
      <c r="OG19" s="71">
        <v>3</v>
      </c>
      <c r="OH19" s="71">
        <v>1</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5</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0</v>
      </c>
      <c r="PU19" s="71">
        <v>0</v>
      </c>
      <c r="PV19" s="71">
        <v>0</v>
      </c>
      <c r="PW19" s="71">
        <v>1</v>
      </c>
      <c r="PX19" s="71">
        <v>0</v>
      </c>
      <c r="PY19" s="71">
        <v>1</v>
      </c>
      <c r="PZ19" s="71">
        <v>2</v>
      </c>
      <c r="QA19" s="71">
        <v>0</v>
      </c>
      <c r="QB19" s="71">
        <v>2</v>
      </c>
      <c r="QC19" s="71">
        <v>0</v>
      </c>
      <c r="QD19" s="71">
        <v>0</v>
      </c>
      <c r="QE19" s="71">
        <v>0</v>
      </c>
      <c r="QF19" s="71">
        <v>0</v>
      </c>
      <c r="QG19" s="71">
        <v>2</v>
      </c>
      <c r="QH19" s="71">
        <v>0</v>
      </c>
      <c r="QI19" s="71">
        <v>0</v>
      </c>
      <c r="QJ19" s="71">
        <v>0</v>
      </c>
      <c r="QK19" s="71">
        <v>0</v>
      </c>
      <c r="QL19" s="71">
        <v>0</v>
      </c>
      <c r="QM19" s="71">
        <v>0</v>
      </c>
      <c r="QN19" s="71">
        <v>1</v>
      </c>
      <c r="QO19" s="71">
        <v>0</v>
      </c>
      <c r="QP19" s="71">
        <v>2</v>
      </c>
      <c r="QQ19" s="71">
        <v>0</v>
      </c>
      <c r="QR19" s="71">
        <v>0</v>
      </c>
      <c r="QS19" s="71">
        <v>1</v>
      </c>
      <c r="QT19" s="71">
        <v>0</v>
      </c>
      <c r="QU19" s="71">
        <v>0</v>
      </c>
      <c r="QV19" s="71">
        <v>0</v>
      </c>
      <c r="QW19" s="71">
        <v>0</v>
      </c>
      <c r="QX19" s="71">
        <v>35</v>
      </c>
      <c r="QY19" s="71">
        <v>4</v>
      </c>
      <c r="QZ19" s="71">
        <v>1</v>
      </c>
      <c r="RA19" s="71">
        <v>1</v>
      </c>
      <c r="RB19" s="71">
        <v>5</v>
      </c>
      <c r="RC19" s="71">
        <v>0</v>
      </c>
      <c r="RD19" s="71">
        <v>3</v>
      </c>
      <c r="RE19" s="71">
        <v>0</v>
      </c>
      <c r="RF19" s="71">
        <v>0</v>
      </c>
      <c r="RG19" s="71">
        <v>2</v>
      </c>
      <c r="RH19" s="71">
        <v>2</v>
      </c>
      <c r="RI19" s="71">
        <v>2</v>
      </c>
      <c r="RJ19" s="71">
        <v>0</v>
      </c>
      <c r="RK19" s="71">
        <v>3</v>
      </c>
      <c r="RL19" s="71">
        <v>2</v>
      </c>
      <c r="RM19" s="71">
        <v>0</v>
      </c>
      <c r="RN19" s="71">
        <v>1</v>
      </c>
      <c r="RO19" s="71">
        <v>0</v>
      </c>
      <c r="RP19" s="71">
        <v>0</v>
      </c>
      <c r="RQ19" s="71">
        <v>0</v>
      </c>
      <c r="RR19" s="71">
        <v>0</v>
      </c>
      <c r="RS19" s="71">
        <v>35</v>
      </c>
      <c r="RT19" s="71">
        <v>5</v>
      </c>
      <c r="RU19" s="71">
        <v>1</v>
      </c>
      <c r="RV19" s="71">
        <v>1</v>
      </c>
      <c r="RW19" s="71">
        <v>5</v>
      </c>
      <c r="RX19" s="71">
        <v>0</v>
      </c>
      <c r="RY19" s="71">
        <v>3</v>
      </c>
      <c r="RZ19" s="71">
        <v>0</v>
      </c>
      <c r="SA19" s="71">
        <v>0</v>
      </c>
      <c r="SB19" s="71">
        <v>2</v>
      </c>
      <c r="SC19" s="71">
        <v>2</v>
      </c>
      <c r="SD19" s="71">
        <v>2</v>
      </c>
      <c r="SE19" s="71">
        <v>0</v>
      </c>
      <c r="SF19" s="71">
        <v>3</v>
      </c>
      <c r="SG19" s="71">
        <v>2</v>
      </c>
      <c r="SH19" s="71">
        <v>0</v>
      </c>
    </row>
    <row r="20" spans="1:502">
      <c r="A20" s="16" t="s">
        <v>2145</v>
      </c>
      <c r="B20" s="70">
        <v>12</v>
      </c>
      <c r="C20" s="70">
        <v>12</v>
      </c>
      <c r="D20" s="70">
        <v>1</v>
      </c>
      <c r="E20" s="70">
        <v>2015</v>
      </c>
      <c r="F20" s="70" t="s">
        <v>182</v>
      </c>
      <c r="G20" s="1073" t="s">
        <v>1545</v>
      </c>
      <c r="H20" s="70" t="s">
        <v>1546</v>
      </c>
      <c r="I20" s="1066"/>
      <c r="J20" s="73">
        <v>0</v>
      </c>
      <c r="K20" s="73">
        <v>0</v>
      </c>
      <c r="L20" s="73">
        <v>0</v>
      </c>
      <c r="M20" s="73">
        <v>0</v>
      </c>
      <c r="N20" s="73">
        <v>0</v>
      </c>
      <c r="O20" s="73">
        <v>0</v>
      </c>
      <c r="P20" s="73">
        <v>0</v>
      </c>
      <c r="Q20" s="73">
        <v>0</v>
      </c>
      <c r="R20" s="73">
        <v>101.07899999999999</v>
      </c>
      <c r="S20" s="73">
        <v>29.48</v>
      </c>
      <c r="T20" s="73">
        <v>0</v>
      </c>
      <c r="U20" s="73">
        <v>0</v>
      </c>
      <c r="V20" s="73">
        <v>0</v>
      </c>
      <c r="W20" s="73">
        <v>0</v>
      </c>
      <c r="X20" s="73">
        <v>20.725000000000001</v>
      </c>
      <c r="Y20" s="73">
        <v>12.451000000000001</v>
      </c>
      <c r="Z20" s="73">
        <v>8.92</v>
      </c>
      <c r="AA20" s="73">
        <v>7.76</v>
      </c>
      <c r="AB20" s="73">
        <v>0</v>
      </c>
      <c r="AC20" s="73">
        <v>0</v>
      </c>
      <c r="AD20" s="73">
        <v>46.411999999999999</v>
      </c>
      <c r="AE20" s="73">
        <v>267.37900000000002</v>
      </c>
      <c r="AF20" s="73">
        <v>0</v>
      </c>
      <c r="AG20" s="73">
        <v>20.023</v>
      </c>
      <c r="AH20" s="73">
        <v>0</v>
      </c>
      <c r="AI20" s="73">
        <v>2.4609999999999999</v>
      </c>
      <c r="AJ20" s="73">
        <v>0</v>
      </c>
      <c r="AK20" s="73">
        <v>0</v>
      </c>
      <c r="AL20" s="73">
        <v>0</v>
      </c>
      <c r="AM20" s="73">
        <v>0</v>
      </c>
      <c r="AN20" s="73">
        <v>0</v>
      </c>
      <c r="AO20" s="73">
        <v>0</v>
      </c>
      <c r="AP20" s="73">
        <v>11.842000000000001</v>
      </c>
      <c r="AQ20" s="73">
        <v>0</v>
      </c>
      <c r="AR20" s="73">
        <v>5.34</v>
      </c>
      <c r="AS20" s="73">
        <v>14.458</v>
      </c>
      <c r="AT20" s="73">
        <v>5.0750000000000002</v>
      </c>
      <c r="AU20" s="73">
        <v>0</v>
      </c>
      <c r="AV20" s="73">
        <v>0</v>
      </c>
      <c r="AW20" s="73">
        <v>0</v>
      </c>
      <c r="AX20" s="73">
        <v>0</v>
      </c>
      <c r="AY20" s="73">
        <v>0</v>
      </c>
      <c r="AZ20" s="73">
        <v>0</v>
      </c>
      <c r="BA20" s="73">
        <v>0</v>
      </c>
      <c r="BB20" s="73">
        <v>0</v>
      </c>
      <c r="BC20" s="73">
        <v>0</v>
      </c>
      <c r="BD20" s="73">
        <v>7.6630000000000003</v>
      </c>
      <c r="BE20" s="73">
        <v>0</v>
      </c>
      <c r="BF20" s="73">
        <v>0</v>
      </c>
      <c r="BG20" s="73">
        <v>0</v>
      </c>
      <c r="BH20" s="73">
        <v>0</v>
      </c>
      <c r="BI20" s="73">
        <v>0</v>
      </c>
      <c r="BJ20" s="73">
        <v>0</v>
      </c>
      <c r="BK20" s="73">
        <v>0</v>
      </c>
      <c r="BL20" s="73">
        <v>0</v>
      </c>
      <c r="BM20" s="73">
        <v>26.498000000000001</v>
      </c>
      <c r="BN20" s="73">
        <v>0</v>
      </c>
      <c r="BO20" s="73">
        <v>0</v>
      </c>
      <c r="BP20" s="73">
        <v>0</v>
      </c>
      <c r="BQ20" s="73">
        <v>0</v>
      </c>
      <c r="BR20" s="73">
        <v>0</v>
      </c>
      <c r="BS20" s="73">
        <v>0</v>
      </c>
      <c r="BT20" s="73">
        <v>0</v>
      </c>
      <c r="BU20" s="73">
        <v>0</v>
      </c>
      <c r="BV20" s="73">
        <v>0</v>
      </c>
      <c r="BW20" s="73">
        <v>0</v>
      </c>
      <c r="BX20" s="73">
        <v>0</v>
      </c>
      <c r="BY20" s="73">
        <v>0</v>
      </c>
      <c r="BZ20" s="73">
        <v>36.970999999999997</v>
      </c>
      <c r="CA20" s="73">
        <v>0</v>
      </c>
      <c r="CB20" s="73">
        <v>0</v>
      </c>
      <c r="CC20" s="73">
        <v>0</v>
      </c>
      <c r="CD20" s="73">
        <v>0</v>
      </c>
      <c r="CE20" s="73">
        <v>0</v>
      </c>
      <c r="CF20" s="73">
        <v>0</v>
      </c>
      <c r="CG20" s="73">
        <v>0</v>
      </c>
      <c r="CH20" s="73">
        <v>0</v>
      </c>
      <c r="CI20" s="73">
        <v>4.2770000000000001</v>
      </c>
      <c r="CJ20" s="73">
        <v>0</v>
      </c>
      <c r="CK20" s="73">
        <v>7.7510000000000003</v>
      </c>
      <c r="CL20" s="73">
        <v>11.733000000000001</v>
      </c>
      <c r="CM20" s="73">
        <v>0</v>
      </c>
      <c r="CN20" s="73">
        <v>13.718999999999999</v>
      </c>
      <c r="CO20" s="73">
        <v>0</v>
      </c>
      <c r="CP20" s="73">
        <v>0</v>
      </c>
      <c r="CQ20" s="73">
        <v>0</v>
      </c>
      <c r="CR20" s="73">
        <v>0</v>
      </c>
      <c r="CS20" s="73">
        <v>90.813999999999993</v>
      </c>
      <c r="CT20" s="73">
        <v>0</v>
      </c>
      <c r="CU20" s="73">
        <v>0</v>
      </c>
      <c r="CV20" s="73">
        <v>0</v>
      </c>
      <c r="CW20" s="73">
        <v>0</v>
      </c>
      <c r="CX20" s="73">
        <v>0</v>
      </c>
      <c r="CY20" s="73">
        <v>0</v>
      </c>
      <c r="CZ20" s="73">
        <v>3.0539999999999998</v>
      </c>
      <c r="DA20" s="73">
        <v>0</v>
      </c>
      <c r="DB20" s="73">
        <v>9.0220000000000002</v>
      </c>
      <c r="DC20" s="73">
        <v>0</v>
      </c>
      <c r="DD20" s="73">
        <v>0</v>
      </c>
      <c r="DE20" s="73">
        <v>0</v>
      </c>
      <c r="DF20" s="73">
        <v>0</v>
      </c>
      <c r="DG20" s="73">
        <v>0</v>
      </c>
      <c r="DH20" s="73">
        <v>0</v>
      </c>
      <c r="DI20" s="73">
        <v>0</v>
      </c>
      <c r="DJ20" s="73">
        <v>5.34</v>
      </c>
      <c r="DK20" s="73">
        <v>0</v>
      </c>
      <c r="DL20" s="73">
        <v>0</v>
      </c>
      <c r="DM20" s="73">
        <v>0</v>
      </c>
      <c r="DN20" s="73">
        <v>0</v>
      </c>
      <c r="DO20" s="73">
        <v>0</v>
      </c>
      <c r="DP20" s="73">
        <v>0</v>
      </c>
      <c r="DQ20" s="73">
        <v>0</v>
      </c>
      <c r="DR20" s="73">
        <v>0</v>
      </c>
      <c r="DS20" s="73">
        <v>101.07899999999999</v>
      </c>
      <c r="DT20" s="73">
        <v>29.48</v>
      </c>
      <c r="DU20" s="73">
        <v>0</v>
      </c>
      <c r="DV20" s="73">
        <v>0</v>
      </c>
      <c r="DW20" s="73">
        <v>0</v>
      </c>
      <c r="DX20" s="73">
        <v>0</v>
      </c>
      <c r="DY20" s="73">
        <v>20.725000000000001</v>
      </c>
      <c r="DZ20" s="73">
        <v>12.451000000000001</v>
      </c>
      <c r="EA20" s="73">
        <v>8.92</v>
      </c>
      <c r="EB20" s="73">
        <v>7.76</v>
      </c>
      <c r="EC20" s="73">
        <v>0</v>
      </c>
      <c r="ED20" s="73">
        <v>0</v>
      </c>
      <c r="EE20" s="73">
        <v>46.411999999999999</v>
      </c>
      <c r="EF20" s="73">
        <v>267.37900000000002</v>
      </c>
      <c r="EG20" s="73">
        <v>0</v>
      </c>
      <c r="EH20" s="73">
        <v>20.023</v>
      </c>
      <c r="EI20" s="73">
        <v>0</v>
      </c>
      <c r="EJ20" s="73">
        <v>2.4609999999999999</v>
      </c>
      <c r="EK20" s="73">
        <v>0</v>
      </c>
      <c r="EL20" s="73">
        <v>0</v>
      </c>
      <c r="EM20" s="73">
        <v>0</v>
      </c>
      <c r="EN20" s="73">
        <v>0</v>
      </c>
      <c r="EO20" s="73">
        <v>0</v>
      </c>
      <c r="EP20" s="73">
        <v>0</v>
      </c>
      <c r="EQ20" s="73">
        <v>11.842000000000001</v>
      </c>
      <c r="ER20" s="73">
        <v>0</v>
      </c>
      <c r="ES20" s="73">
        <v>0</v>
      </c>
      <c r="ET20" s="73">
        <v>14.458</v>
      </c>
      <c r="EU20" s="73">
        <v>5.0750000000000002</v>
      </c>
      <c r="EV20" s="73">
        <v>0</v>
      </c>
      <c r="EW20" s="73">
        <v>0</v>
      </c>
      <c r="EX20" s="73">
        <v>0</v>
      </c>
      <c r="EY20" s="73">
        <v>0</v>
      </c>
      <c r="EZ20" s="73">
        <v>0</v>
      </c>
      <c r="FA20" s="73">
        <v>0</v>
      </c>
      <c r="FB20" s="73">
        <v>0</v>
      </c>
      <c r="FC20" s="73">
        <v>0</v>
      </c>
      <c r="FD20" s="73">
        <v>0</v>
      </c>
      <c r="FE20" s="73">
        <v>7.6630000000000003</v>
      </c>
      <c r="FF20" s="73">
        <v>0</v>
      </c>
      <c r="FG20" s="73">
        <v>0</v>
      </c>
      <c r="FH20" s="73">
        <v>0</v>
      </c>
      <c r="FI20" s="73">
        <v>0</v>
      </c>
      <c r="FJ20" s="73">
        <v>0</v>
      </c>
      <c r="FK20" s="73">
        <v>0</v>
      </c>
      <c r="FL20" s="73">
        <v>0</v>
      </c>
      <c r="FM20" s="73">
        <v>0</v>
      </c>
      <c r="FN20" s="73">
        <v>26.498000000000001</v>
      </c>
      <c r="FO20" s="73">
        <v>0</v>
      </c>
      <c r="FP20" s="73">
        <v>0</v>
      </c>
      <c r="FQ20" s="73">
        <v>0</v>
      </c>
      <c r="FR20" s="73">
        <v>0</v>
      </c>
      <c r="FS20" s="73">
        <v>0</v>
      </c>
      <c r="FT20" s="73">
        <v>0</v>
      </c>
      <c r="FU20" s="73">
        <v>0</v>
      </c>
      <c r="FV20" s="73">
        <v>0</v>
      </c>
      <c r="FW20" s="73">
        <v>0</v>
      </c>
      <c r="FX20" s="73">
        <v>0</v>
      </c>
      <c r="FY20" s="73">
        <v>0</v>
      </c>
      <c r="FZ20" s="73">
        <v>0</v>
      </c>
      <c r="GA20" s="73">
        <v>36.970999999999997</v>
      </c>
      <c r="GB20" s="73">
        <v>0</v>
      </c>
      <c r="GC20" s="73">
        <v>0</v>
      </c>
      <c r="GD20" s="73">
        <v>0</v>
      </c>
      <c r="GE20" s="73">
        <v>0</v>
      </c>
      <c r="GF20" s="73">
        <v>0</v>
      </c>
      <c r="GG20" s="73">
        <v>0</v>
      </c>
      <c r="GH20" s="73">
        <v>0</v>
      </c>
      <c r="GI20" s="73">
        <v>0</v>
      </c>
      <c r="GJ20" s="73">
        <v>4.2770000000000001</v>
      </c>
      <c r="GK20" s="73">
        <v>0</v>
      </c>
      <c r="GL20" s="73">
        <v>7.7510000000000003</v>
      </c>
      <c r="GM20" s="73">
        <v>11.733000000000001</v>
      </c>
      <c r="GN20" s="73">
        <v>0</v>
      </c>
      <c r="GO20" s="73">
        <v>13.718999999999999</v>
      </c>
      <c r="GP20" s="73">
        <v>0</v>
      </c>
      <c r="GQ20" s="73">
        <v>0</v>
      </c>
      <c r="GR20" s="73">
        <v>0</v>
      </c>
      <c r="GS20" s="73">
        <v>0</v>
      </c>
      <c r="GT20" s="73">
        <v>90.813999999999993</v>
      </c>
      <c r="GU20" s="73">
        <v>0</v>
      </c>
      <c r="GV20" s="73">
        <v>0</v>
      </c>
      <c r="GW20" s="73">
        <v>0</v>
      </c>
      <c r="GX20" s="73">
        <v>0</v>
      </c>
      <c r="GY20" s="73">
        <v>0</v>
      </c>
      <c r="GZ20" s="73">
        <v>0</v>
      </c>
      <c r="HA20" s="73">
        <v>3.0539999999999998</v>
      </c>
      <c r="HB20" s="73">
        <v>0</v>
      </c>
      <c r="HC20" s="73">
        <v>9.0220000000000002</v>
      </c>
      <c r="HD20" s="73">
        <v>0</v>
      </c>
      <c r="HE20" s="73">
        <v>0</v>
      </c>
      <c r="HF20" s="73">
        <v>5.34</v>
      </c>
      <c r="HG20" s="73">
        <v>0</v>
      </c>
      <c r="HH20" s="73">
        <v>0</v>
      </c>
      <c r="HI20" s="73">
        <v>0</v>
      </c>
      <c r="HJ20" s="73">
        <v>0</v>
      </c>
      <c r="HK20" s="73">
        <v>516.69000000000005</v>
      </c>
      <c r="HL20" s="73">
        <v>26.3</v>
      </c>
      <c r="HM20" s="73">
        <v>5.0750000000000002</v>
      </c>
      <c r="HN20" s="73">
        <v>7.6630000000000003</v>
      </c>
      <c r="HO20" s="73">
        <v>26.498000000000001</v>
      </c>
      <c r="HP20" s="73">
        <v>0</v>
      </c>
      <c r="HQ20" s="73">
        <v>36.970999999999997</v>
      </c>
      <c r="HR20" s="73">
        <v>0</v>
      </c>
      <c r="HS20" s="73">
        <v>0</v>
      </c>
      <c r="HT20" s="73">
        <v>12.028</v>
      </c>
      <c r="HU20" s="73">
        <v>11.733000000000001</v>
      </c>
      <c r="HV20" s="73">
        <v>13.718999999999999</v>
      </c>
      <c r="HW20" s="73">
        <v>0</v>
      </c>
      <c r="HX20" s="73">
        <v>93.867999999999995</v>
      </c>
      <c r="HY20" s="73">
        <v>9.0220000000000002</v>
      </c>
      <c r="HZ20" s="73">
        <v>0</v>
      </c>
      <c r="IA20" s="73">
        <v>5.34</v>
      </c>
      <c r="IB20" s="73">
        <v>0</v>
      </c>
      <c r="IC20" s="73">
        <v>0</v>
      </c>
      <c r="ID20" s="73">
        <v>0</v>
      </c>
      <c r="IE20" s="73">
        <v>0</v>
      </c>
      <c r="IF20" s="73">
        <v>516.69000000000005</v>
      </c>
      <c r="IG20" s="73">
        <v>31.64</v>
      </c>
      <c r="IH20" s="73">
        <v>5.0750000000000002</v>
      </c>
      <c r="II20" s="73">
        <v>7.6630000000000003</v>
      </c>
      <c r="IJ20" s="73">
        <v>26.498000000000001</v>
      </c>
      <c r="IK20" s="73">
        <v>0</v>
      </c>
      <c r="IL20" s="73">
        <v>36.970999999999997</v>
      </c>
      <c r="IM20" s="73">
        <v>0</v>
      </c>
      <c r="IN20" s="73">
        <v>0</v>
      </c>
      <c r="IO20" s="73">
        <v>12.028</v>
      </c>
      <c r="IP20" s="73">
        <v>11.733000000000001</v>
      </c>
      <c r="IQ20" s="73">
        <v>13.718999999999999</v>
      </c>
      <c r="IR20" s="73">
        <v>0</v>
      </c>
      <c r="IS20" s="73">
        <v>93.867999999999995</v>
      </c>
      <c r="IT20" s="73">
        <v>9.0220000000000002</v>
      </c>
      <c r="IU20" s="73">
        <v>0</v>
      </c>
      <c r="IV20" s="74">
        <v>0</v>
      </c>
      <c r="IW20" s="71">
        <v>0</v>
      </c>
      <c r="IX20" s="71">
        <v>0</v>
      </c>
      <c r="IY20" s="71">
        <v>0</v>
      </c>
      <c r="IZ20" s="71">
        <v>0</v>
      </c>
      <c r="JA20" s="71">
        <v>0</v>
      </c>
      <c r="JB20" s="71">
        <v>0</v>
      </c>
      <c r="JC20" s="71">
        <v>0</v>
      </c>
      <c r="JD20" s="71">
        <v>0</v>
      </c>
      <c r="JE20" s="71">
        <v>16</v>
      </c>
      <c r="JF20" s="71">
        <v>2</v>
      </c>
      <c r="JG20" s="71">
        <v>0</v>
      </c>
      <c r="JH20" s="71">
        <v>0</v>
      </c>
      <c r="JI20" s="71">
        <v>0</v>
      </c>
      <c r="JJ20" s="71">
        <v>0</v>
      </c>
      <c r="JK20" s="71">
        <v>4</v>
      </c>
      <c r="JL20" s="71">
        <v>3</v>
      </c>
      <c r="JM20" s="71">
        <v>2</v>
      </c>
      <c r="JN20" s="71">
        <v>1</v>
      </c>
      <c r="JO20" s="71">
        <v>0</v>
      </c>
      <c r="JP20" s="71">
        <v>0</v>
      </c>
      <c r="JQ20" s="71">
        <v>1</v>
      </c>
      <c r="JR20" s="71">
        <v>4</v>
      </c>
      <c r="JS20" s="71">
        <v>0</v>
      </c>
      <c r="JT20" s="71">
        <v>3</v>
      </c>
      <c r="JU20" s="71">
        <v>0</v>
      </c>
      <c r="JV20" s="71">
        <v>1</v>
      </c>
      <c r="JW20" s="71">
        <v>0</v>
      </c>
      <c r="JX20" s="71">
        <v>0</v>
      </c>
      <c r="JY20" s="71">
        <v>0</v>
      </c>
      <c r="JZ20" s="71">
        <v>0</v>
      </c>
      <c r="KA20" s="71">
        <v>0</v>
      </c>
      <c r="KB20" s="71">
        <v>0</v>
      </c>
      <c r="KC20" s="71">
        <v>1</v>
      </c>
      <c r="KD20" s="71">
        <v>0</v>
      </c>
      <c r="KE20" s="71">
        <v>1</v>
      </c>
      <c r="KF20" s="71">
        <v>3</v>
      </c>
      <c r="KG20" s="71">
        <v>1</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5</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0</v>
      </c>
      <c r="LT20" s="71">
        <v>0</v>
      </c>
      <c r="LU20" s="71">
        <v>0</v>
      </c>
      <c r="LV20" s="71">
        <v>1</v>
      </c>
      <c r="LW20" s="71">
        <v>0</v>
      </c>
      <c r="LX20" s="71">
        <v>1</v>
      </c>
      <c r="LY20" s="71">
        <v>2</v>
      </c>
      <c r="LZ20" s="71">
        <v>0</v>
      </c>
      <c r="MA20" s="71">
        <v>3</v>
      </c>
      <c r="MB20" s="71">
        <v>0</v>
      </c>
      <c r="MC20" s="71">
        <v>0</v>
      </c>
      <c r="MD20" s="71">
        <v>0</v>
      </c>
      <c r="ME20" s="71">
        <v>0</v>
      </c>
      <c r="MF20" s="71">
        <v>2</v>
      </c>
      <c r="MG20" s="71">
        <v>0</v>
      </c>
      <c r="MH20" s="71">
        <v>0</v>
      </c>
      <c r="MI20" s="71">
        <v>0</v>
      </c>
      <c r="MJ20" s="71">
        <v>0</v>
      </c>
      <c r="MK20" s="71">
        <v>0</v>
      </c>
      <c r="ML20" s="71">
        <v>0</v>
      </c>
      <c r="MM20" s="71">
        <v>1</v>
      </c>
      <c r="MN20" s="71">
        <v>0</v>
      </c>
      <c r="MO20" s="71">
        <v>2</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16</v>
      </c>
      <c r="NG20" s="71">
        <v>2</v>
      </c>
      <c r="NH20" s="71">
        <v>0</v>
      </c>
      <c r="NI20" s="71">
        <v>0</v>
      </c>
      <c r="NJ20" s="71">
        <v>0</v>
      </c>
      <c r="NK20" s="71">
        <v>0</v>
      </c>
      <c r="NL20" s="71">
        <v>4</v>
      </c>
      <c r="NM20" s="71">
        <v>3</v>
      </c>
      <c r="NN20" s="71">
        <v>2</v>
      </c>
      <c r="NO20" s="71">
        <v>1</v>
      </c>
      <c r="NP20" s="71">
        <v>0</v>
      </c>
      <c r="NQ20" s="71">
        <v>0</v>
      </c>
      <c r="NR20" s="71">
        <v>1</v>
      </c>
      <c r="NS20" s="71">
        <v>4</v>
      </c>
      <c r="NT20" s="71">
        <v>0</v>
      </c>
      <c r="NU20" s="71">
        <v>3</v>
      </c>
      <c r="NV20" s="71">
        <v>0</v>
      </c>
      <c r="NW20" s="71">
        <v>1</v>
      </c>
      <c r="NX20" s="71">
        <v>0</v>
      </c>
      <c r="NY20" s="71">
        <v>0</v>
      </c>
      <c r="NZ20" s="71">
        <v>0</v>
      </c>
      <c r="OA20" s="71">
        <v>0</v>
      </c>
      <c r="OB20" s="71">
        <v>0</v>
      </c>
      <c r="OC20" s="71">
        <v>0</v>
      </c>
      <c r="OD20" s="71">
        <v>1</v>
      </c>
      <c r="OE20" s="71">
        <v>0</v>
      </c>
      <c r="OF20" s="71">
        <v>0</v>
      </c>
      <c r="OG20" s="71">
        <v>3</v>
      </c>
      <c r="OH20" s="71">
        <v>1</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5</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0</v>
      </c>
      <c r="PU20" s="71">
        <v>0</v>
      </c>
      <c r="PV20" s="71">
        <v>0</v>
      </c>
      <c r="PW20" s="71">
        <v>1</v>
      </c>
      <c r="PX20" s="71">
        <v>0</v>
      </c>
      <c r="PY20" s="71">
        <v>1</v>
      </c>
      <c r="PZ20" s="71">
        <v>2</v>
      </c>
      <c r="QA20" s="71">
        <v>0</v>
      </c>
      <c r="QB20" s="71">
        <v>3</v>
      </c>
      <c r="QC20" s="71">
        <v>0</v>
      </c>
      <c r="QD20" s="71">
        <v>0</v>
      </c>
      <c r="QE20" s="71">
        <v>0</v>
      </c>
      <c r="QF20" s="71">
        <v>0</v>
      </c>
      <c r="QG20" s="71">
        <v>2</v>
      </c>
      <c r="QH20" s="71">
        <v>0</v>
      </c>
      <c r="QI20" s="71">
        <v>0</v>
      </c>
      <c r="QJ20" s="71">
        <v>0</v>
      </c>
      <c r="QK20" s="71">
        <v>0</v>
      </c>
      <c r="QL20" s="71">
        <v>0</v>
      </c>
      <c r="QM20" s="71">
        <v>0</v>
      </c>
      <c r="QN20" s="71">
        <v>1</v>
      </c>
      <c r="QO20" s="71">
        <v>0</v>
      </c>
      <c r="QP20" s="71">
        <v>2</v>
      </c>
      <c r="QQ20" s="71">
        <v>0</v>
      </c>
      <c r="QR20" s="71">
        <v>0</v>
      </c>
      <c r="QS20" s="71">
        <v>1</v>
      </c>
      <c r="QT20" s="71">
        <v>0</v>
      </c>
      <c r="QU20" s="71">
        <v>0</v>
      </c>
      <c r="QV20" s="71">
        <v>0</v>
      </c>
      <c r="QW20" s="71">
        <v>0</v>
      </c>
      <c r="QX20" s="71">
        <v>37</v>
      </c>
      <c r="QY20" s="71">
        <v>4</v>
      </c>
      <c r="QZ20" s="71">
        <v>1</v>
      </c>
      <c r="RA20" s="71">
        <v>1</v>
      </c>
      <c r="RB20" s="71">
        <v>5</v>
      </c>
      <c r="RC20" s="71">
        <v>0</v>
      </c>
      <c r="RD20" s="71">
        <v>3</v>
      </c>
      <c r="RE20" s="71">
        <v>0</v>
      </c>
      <c r="RF20" s="71">
        <v>0</v>
      </c>
      <c r="RG20" s="71">
        <v>2</v>
      </c>
      <c r="RH20" s="71">
        <v>2</v>
      </c>
      <c r="RI20" s="71">
        <v>3</v>
      </c>
      <c r="RJ20" s="71">
        <v>0</v>
      </c>
      <c r="RK20" s="71">
        <v>3</v>
      </c>
      <c r="RL20" s="71">
        <v>2</v>
      </c>
      <c r="RM20" s="71">
        <v>0</v>
      </c>
      <c r="RN20" s="71">
        <v>1</v>
      </c>
      <c r="RO20" s="71">
        <v>0</v>
      </c>
      <c r="RP20" s="71">
        <v>0</v>
      </c>
      <c r="RQ20" s="71">
        <v>0</v>
      </c>
      <c r="RR20" s="71">
        <v>0</v>
      </c>
      <c r="RS20" s="71">
        <v>37</v>
      </c>
      <c r="RT20" s="71">
        <v>5</v>
      </c>
      <c r="RU20" s="71">
        <v>1</v>
      </c>
      <c r="RV20" s="71">
        <v>1</v>
      </c>
      <c r="RW20" s="71">
        <v>5</v>
      </c>
      <c r="RX20" s="71">
        <v>0</v>
      </c>
      <c r="RY20" s="71">
        <v>3</v>
      </c>
      <c r="RZ20" s="71">
        <v>0</v>
      </c>
      <c r="SA20" s="71">
        <v>0</v>
      </c>
      <c r="SB20" s="71">
        <v>2</v>
      </c>
      <c r="SC20" s="71">
        <v>2</v>
      </c>
      <c r="SD20" s="71">
        <v>3</v>
      </c>
      <c r="SE20" s="71">
        <v>0</v>
      </c>
      <c r="SF20" s="71">
        <v>3</v>
      </c>
      <c r="SG20" s="71">
        <v>2</v>
      </c>
      <c r="SH20" s="71">
        <v>0</v>
      </c>
    </row>
    <row r="21" spans="1:502">
      <c r="A21" s="16" t="s">
        <v>2146</v>
      </c>
      <c r="B21" s="70">
        <v>13</v>
      </c>
      <c r="C21" s="70">
        <v>13</v>
      </c>
      <c r="D21" s="70">
        <v>1</v>
      </c>
      <c r="E21" s="70">
        <v>2016</v>
      </c>
      <c r="F21" s="70" t="s">
        <v>155</v>
      </c>
      <c r="G21" s="1073" t="s">
        <v>1545</v>
      </c>
      <c r="H21" s="70" t="s">
        <v>1546</v>
      </c>
      <c r="I21" s="1066"/>
      <c r="J21" s="73">
        <v>0</v>
      </c>
      <c r="K21" s="73">
        <v>0</v>
      </c>
      <c r="L21" s="73">
        <v>0</v>
      </c>
      <c r="M21" s="73">
        <v>0</v>
      </c>
      <c r="N21" s="73">
        <v>0</v>
      </c>
      <c r="O21" s="73">
        <v>0</v>
      </c>
      <c r="P21" s="73">
        <v>0</v>
      </c>
      <c r="Q21" s="73">
        <v>0</v>
      </c>
      <c r="R21" s="73">
        <v>94.617000000000004</v>
      </c>
      <c r="S21" s="73">
        <v>32.423000000000002</v>
      </c>
      <c r="T21" s="73">
        <v>0</v>
      </c>
      <c r="U21" s="73">
        <v>0</v>
      </c>
      <c r="V21" s="73">
        <v>0</v>
      </c>
      <c r="W21" s="73">
        <v>0</v>
      </c>
      <c r="X21" s="73">
        <v>20.847999999999999</v>
      </c>
      <c r="Y21" s="73">
        <v>9.9489999999999998</v>
      </c>
      <c r="Z21" s="73">
        <v>5.266</v>
      </c>
      <c r="AA21" s="73">
        <v>6.774</v>
      </c>
      <c r="AB21" s="73">
        <v>0</v>
      </c>
      <c r="AC21" s="73">
        <v>0</v>
      </c>
      <c r="AD21" s="73">
        <v>43.063000000000002</v>
      </c>
      <c r="AE21" s="73">
        <v>241.27500000000001</v>
      </c>
      <c r="AF21" s="73">
        <v>0</v>
      </c>
      <c r="AG21" s="73">
        <v>18.911999999999999</v>
      </c>
      <c r="AH21" s="73">
        <v>0</v>
      </c>
      <c r="AI21" s="73">
        <v>1.522</v>
      </c>
      <c r="AJ21" s="73">
        <v>0</v>
      </c>
      <c r="AK21" s="73">
        <v>0</v>
      </c>
      <c r="AL21" s="73">
        <v>0</v>
      </c>
      <c r="AM21" s="73">
        <v>0</v>
      </c>
      <c r="AN21" s="73">
        <v>0</v>
      </c>
      <c r="AO21" s="73">
        <v>0</v>
      </c>
      <c r="AP21" s="73">
        <v>23.916</v>
      </c>
      <c r="AQ21" s="73">
        <v>0</v>
      </c>
      <c r="AR21" s="73">
        <v>5.1289999999999996</v>
      </c>
      <c r="AS21" s="73">
        <v>15.272</v>
      </c>
      <c r="AT21" s="73">
        <v>4.75</v>
      </c>
      <c r="AU21" s="73">
        <v>0</v>
      </c>
      <c r="AV21" s="73">
        <v>0</v>
      </c>
      <c r="AW21" s="73">
        <v>0</v>
      </c>
      <c r="AX21" s="73">
        <v>0</v>
      </c>
      <c r="AY21" s="73">
        <v>0</v>
      </c>
      <c r="AZ21" s="73">
        <v>0</v>
      </c>
      <c r="BA21" s="73">
        <v>0</v>
      </c>
      <c r="BB21" s="73">
        <v>0</v>
      </c>
      <c r="BC21" s="73">
        <v>0</v>
      </c>
      <c r="BD21" s="73">
        <v>7.7549999999999999</v>
      </c>
      <c r="BE21" s="73">
        <v>0</v>
      </c>
      <c r="BF21" s="73">
        <v>0</v>
      </c>
      <c r="BG21" s="73">
        <v>0</v>
      </c>
      <c r="BH21" s="73">
        <v>0</v>
      </c>
      <c r="BI21" s="73">
        <v>0</v>
      </c>
      <c r="BJ21" s="73">
        <v>0</v>
      </c>
      <c r="BK21" s="73">
        <v>0</v>
      </c>
      <c r="BL21" s="73">
        <v>0</v>
      </c>
      <c r="BM21" s="73">
        <v>28.413</v>
      </c>
      <c r="BN21" s="73">
        <v>0</v>
      </c>
      <c r="BO21" s="73">
        <v>0</v>
      </c>
      <c r="BP21" s="73">
        <v>0</v>
      </c>
      <c r="BQ21" s="73">
        <v>0</v>
      </c>
      <c r="BR21" s="73">
        <v>0</v>
      </c>
      <c r="BS21" s="73">
        <v>0</v>
      </c>
      <c r="BT21" s="73">
        <v>0</v>
      </c>
      <c r="BU21" s="73">
        <v>0</v>
      </c>
      <c r="BV21" s="73">
        <v>0</v>
      </c>
      <c r="BW21" s="73">
        <v>0</v>
      </c>
      <c r="BX21" s="73">
        <v>0</v>
      </c>
      <c r="BY21" s="73">
        <v>0</v>
      </c>
      <c r="BZ21" s="73">
        <v>39.427</v>
      </c>
      <c r="CA21" s="73">
        <v>0</v>
      </c>
      <c r="CB21" s="73">
        <v>0</v>
      </c>
      <c r="CC21" s="73">
        <v>0</v>
      </c>
      <c r="CD21" s="73">
        <v>0</v>
      </c>
      <c r="CE21" s="73">
        <v>0</v>
      </c>
      <c r="CF21" s="73">
        <v>0</v>
      </c>
      <c r="CG21" s="73">
        <v>0</v>
      </c>
      <c r="CH21" s="73">
        <v>2.8090000000000002</v>
      </c>
      <c r="CI21" s="73">
        <v>4.3170000000000002</v>
      </c>
      <c r="CJ21" s="73">
        <v>0</v>
      </c>
      <c r="CK21" s="73">
        <v>7.1639999999999997</v>
      </c>
      <c r="CL21" s="73">
        <v>12.156000000000001</v>
      </c>
      <c r="CM21" s="73">
        <v>0</v>
      </c>
      <c r="CN21" s="73">
        <v>13.754</v>
      </c>
      <c r="CO21" s="73">
        <v>0</v>
      </c>
      <c r="CP21" s="73">
        <v>0</v>
      </c>
      <c r="CQ21" s="73">
        <v>0</v>
      </c>
      <c r="CR21" s="73">
        <v>0</v>
      </c>
      <c r="CS21" s="73">
        <v>70.819000000000003</v>
      </c>
      <c r="CT21" s="73">
        <v>0</v>
      </c>
      <c r="CU21" s="73">
        <v>0</v>
      </c>
      <c r="CV21" s="73">
        <v>0</v>
      </c>
      <c r="CW21" s="73">
        <v>0</v>
      </c>
      <c r="CX21" s="73">
        <v>0</v>
      </c>
      <c r="CY21" s="73">
        <v>0</v>
      </c>
      <c r="CZ21" s="73">
        <v>3.1309999999999998</v>
      </c>
      <c r="DA21" s="73">
        <v>0</v>
      </c>
      <c r="DB21" s="73">
        <v>8.7799999999999994</v>
      </c>
      <c r="DC21" s="73">
        <v>0</v>
      </c>
      <c r="DD21" s="73">
        <v>0</v>
      </c>
      <c r="DE21" s="73">
        <v>0</v>
      </c>
      <c r="DF21" s="73">
        <v>0</v>
      </c>
      <c r="DG21" s="73">
        <v>0</v>
      </c>
      <c r="DH21" s="73">
        <v>0</v>
      </c>
      <c r="DI21" s="73">
        <v>0</v>
      </c>
      <c r="DJ21" s="73">
        <v>5.1289999999999996</v>
      </c>
      <c r="DK21" s="73">
        <v>0</v>
      </c>
      <c r="DL21" s="73">
        <v>0</v>
      </c>
      <c r="DM21" s="73">
        <v>0</v>
      </c>
      <c r="DN21" s="73">
        <v>0</v>
      </c>
      <c r="DO21" s="73">
        <v>0</v>
      </c>
      <c r="DP21" s="73">
        <v>0</v>
      </c>
      <c r="DQ21" s="73">
        <v>0</v>
      </c>
      <c r="DR21" s="73">
        <v>0</v>
      </c>
      <c r="DS21" s="73">
        <v>94.617000000000004</v>
      </c>
      <c r="DT21" s="73">
        <v>32.423000000000002</v>
      </c>
      <c r="DU21" s="73">
        <v>0</v>
      </c>
      <c r="DV21" s="73">
        <v>0</v>
      </c>
      <c r="DW21" s="73">
        <v>0</v>
      </c>
      <c r="DX21" s="73">
        <v>0</v>
      </c>
      <c r="DY21" s="73">
        <v>20.847999999999999</v>
      </c>
      <c r="DZ21" s="73">
        <v>9.9489999999999998</v>
      </c>
      <c r="EA21" s="73">
        <v>5.266</v>
      </c>
      <c r="EB21" s="73">
        <v>6.774</v>
      </c>
      <c r="EC21" s="73">
        <v>0</v>
      </c>
      <c r="ED21" s="73">
        <v>0</v>
      </c>
      <c r="EE21" s="73">
        <v>43.063000000000002</v>
      </c>
      <c r="EF21" s="73">
        <v>241.27500000000001</v>
      </c>
      <c r="EG21" s="73">
        <v>0</v>
      </c>
      <c r="EH21" s="73">
        <v>18.911999999999999</v>
      </c>
      <c r="EI21" s="73">
        <v>0</v>
      </c>
      <c r="EJ21" s="73">
        <v>1.522</v>
      </c>
      <c r="EK21" s="73">
        <v>0</v>
      </c>
      <c r="EL21" s="73">
        <v>0</v>
      </c>
      <c r="EM21" s="73">
        <v>0</v>
      </c>
      <c r="EN21" s="73">
        <v>0</v>
      </c>
      <c r="EO21" s="73">
        <v>0</v>
      </c>
      <c r="EP21" s="73">
        <v>0</v>
      </c>
      <c r="EQ21" s="73">
        <v>23.916</v>
      </c>
      <c r="ER21" s="73">
        <v>0</v>
      </c>
      <c r="ES21" s="73">
        <v>0</v>
      </c>
      <c r="ET21" s="73">
        <v>15.272</v>
      </c>
      <c r="EU21" s="73">
        <v>4.75</v>
      </c>
      <c r="EV21" s="73">
        <v>0</v>
      </c>
      <c r="EW21" s="73">
        <v>0</v>
      </c>
      <c r="EX21" s="73">
        <v>0</v>
      </c>
      <c r="EY21" s="73">
        <v>0</v>
      </c>
      <c r="EZ21" s="73">
        <v>0</v>
      </c>
      <c r="FA21" s="73">
        <v>0</v>
      </c>
      <c r="FB21" s="73">
        <v>0</v>
      </c>
      <c r="FC21" s="73">
        <v>0</v>
      </c>
      <c r="FD21" s="73">
        <v>0</v>
      </c>
      <c r="FE21" s="73">
        <v>7.7549999999999999</v>
      </c>
      <c r="FF21" s="73">
        <v>0</v>
      </c>
      <c r="FG21" s="73">
        <v>0</v>
      </c>
      <c r="FH21" s="73">
        <v>0</v>
      </c>
      <c r="FI21" s="73">
        <v>0</v>
      </c>
      <c r="FJ21" s="73">
        <v>0</v>
      </c>
      <c r="FK21" s="73">
        <v>0</v>
      </c>
      <c r="FL21" s="73">
        <v>0</v>
      </c>
      <c r="FM21" s="73">
        <v>0</v>
      </c>
      <c r="FN21" s="73">
        <v>28.413</v>
      </c>
      <c r="FO21" s="73">
        <v>0</v>
      </c>
      <c r="FP21" s="73">
        <v>0</v>
      </c>
      <c r="FQ21" s="73">
        <v>0</v>
      </c>
      <c r="FR21" s="73">
        <v>0</v>
      </c>
      <c r="FS21" s="73">
        <v>0</v>
      </c>
      <c r="FT21" s="73">
        <v>0</v>
      </c>
      <c r="FU21" s="73">
        <v>0</v>
      </c>
      <c r="FV21" s="73">
        <v>0</v>
      </c>
      <c r="FW21" s="73">
        <v>0</v>
      </c>
      <c r="FX21" s="73">
        <v>0</v>
      </c>
      <c r="FY21" s="73">
        <v>0</v>
      </c>
      <c r="FZ21" s="73">
        <v>0</v>
      </c>
      <c r="GA21" s="73">
        <v>39.427</v>
      </c>
      <c r="GB21" s="73">
        <v>0</v>
      </c>
      <c r="GC21" s="73">
        <v>0</v>
      </c>
      <c r="GD21" s="73">
        <v>0</v>
      </c>
      <c r="GE21" s="73">
        <v>0</v>
      </c>
      <c r="GF21" s="73">
        <v>0</v>
      </c>
      <c r="GG21" s="73">
        <v>0</v>
      </c>
      <c r="GH21" s="73">
        <v>0</v>
      </c>
      <c r="GI21" s="73">
        <v>2.8090000000000002</v>
      </c>
      <c r="GJ21" s="73">
        <v>4.3170000000000002</v>
      </c>
      <c r="GK21" s="73">
        <v>0</v>
      </c>
      <c r="GL21" s="73">
        <v>7.1639999999999997</v>
      </c>
      <c r="GM21" s="73">
        <v>12.156000000000001</v>
      </c>
      <c r="GN21" s="73">
        <v>0</v>
      </c>
      <c r="GO21" s="73">
        <v>13.754</v>
      </c>
      <c r="GP21" s="73">
        <v>0</v>
      </c>
      <c r="GQ21" s="73">
        <v>0</v>
      </c>
      <c r="GR21" s="73">
        <v>0</v>
      </c>
      <c r="GS21" s="73">
        <v>0</v>
      </c>
      <c r="GT21" s="73">
        <v>70.819000000000003</v>
      </c>
      <c r="GU21" s="73">
        <v>0</v>
      </c>
      <c r="GV21" s="73">
        <v>0</v>
      </c>
      <c r="GW21" s="73">
        <v>0</v>
      </c>
      <c r="GX21" s="73">
        <v>0</v>
      </c>
      <c r="GY21" s="73">
        <v>0</v>
      </c>
      <c r="GZ21" s="73">
        <v>0</v>
      </c>
      <c r="HA21" s="73">
        <v>3.1309999999999998</v>
      </c>
      <c r="HB21" s="73">
        <v>0</v>
      </c>
      <c r="HC21" s="73">
        <v>8.7799999999999994</v>
      </c>
      <c r="HD21" s="73">
        <v>0</v>
      </c>
      <c r="HE21" s="73">
        <v>0</v>
      </c>
      <c r="HF21" s="73">
        <v>5.1289999999999996</v>
      </c>
      <c r="HG21" s="73">
        <v>0</v>
      </c>
      <c r="HH21" s="73">
        <v>0</v>
      </c>
      <c r="HI21" s="73">
        <v>0</v>
      </c>
      <c r="HJ21" s="73">
        <v>0</v>
      </c>
      <c r="HK21" s="73">
        <v>474.649</v>
      </c>
      <c r="HL21" s="73">
        <v>39.188000000000002</v>
      </c>
      <c r="HM21" s="73">
        <v>4.75</v>
      </c>
      <c r="HN21" s="73">
        <v>7.7549999999999999</v>
      </c>
      <c r="HO21" s="73">
        <v>28.413</v>
      </c>
      <c r="HP21" s="73">
        <v>0</v>
      </c>
      <c r="HQ21" s="73">
        <v>39.427</v>
      </c>
      <c r="HR21" s="73">
        <v>0</v>
      </c>
      <c r="HS21" s="73">
        <v>2.8090000000000002</v>
      </c>
      <c r="HT21" s="73">
        <v>11.481</v>
      </c>
      <c r="HU21" s="73">
        <v>12.156000000000001</v>
      </c>
      <c r="HV21" s="73">
        <v>13.754</v>
      </c>
      <c r="HW21" s="73">
        <v>0</v>
      </c>
      <c r="HX21" s="73">
        <v>73.95</v>
      </c>
      <c r="HY21" s="73">
        <v>8.7799999999999994</v>
      </c>
      <c r="HZ21" s="73">
        <v>0</v>
      </c>
      <c r="IA21" s="73">
        <v>5.1289999999999996</v>
      </c>
      <c r="IB21" s="73">
        <v>0</v>
      </c>
      <c r="IC21" s="73">
        <v>0</v>
      </c>
      <c r="ID21" s="73">
        <v>0</v>
      </c>
      <c r="IE21" s="73">
        <v>0</v>
      </c>
      <c r="IF21" s="73">
        <v>474.649</v>
      </c>
      <c r="IG21" s="73">
        <v>44.317</v>
      </c>
      <c r="IH21" s="73">
        <v>4.75</v>
      </c>
      <c r="II21" s="73">
        <v>7.7549999999999999</v>
      </c>
      <c r="IJ21" s="73">
        <v>28.413</v>
      </c>
      <c r="IK21" s="73">
        <v>0</v>
      </c>
      <c r="IL21" s="73">
        <v>39.427</v>
      </c>
      <c r="IM21" s="73">
        <v>0</v>
      </c>
      <c r="IN21" s="73">
        <v>2.8090000000000002</v>
      </c>
      <c r="IO21" s="73">
        <v>11.481</v>
      </c>
      <c r="IP21" s="73">
        <v>12.156000000000001</v>
      </c>
      <c r="IQ21" s="73">
        <v>13.754</v>
      </c>
      <c r="IR21" s="73">
        <v>0</v>
      </c>
      <c r="IS21" s="73">
        <v>73.95</v>
      </c>
      <c r="IT21" s="73">
        <v>8.7799999999999994</v>
      </c>
      <c r="IU21" s="73">
        <v>0</v>
      </c>
      <c r="IV21" s="74">
        <v>0</v>
      </c>
      <c r="IW21" s="71">
        <v>0</v>
      </c>
      <c r="IX21" s="71">
        <v>0</v>
      </c>
      <c r="IY21" s="71">
        <v>0</v>
      </c>
      <c r="IZ21" s="71">
        <v>0</v>
      </c>
      <c r="JA21" s="71">
        <v>0</v>
      </c>
      <c r="JB21" s="71">
        <v>0</v>
      </c>
      <c r="JC21" s="71">
        <v>0</v>
      </c>
      <c r="JD21" s="71">
        <v>0</v>
      </c>
      <c r="JE21" s="71">
        <v>15</v>
      </c>
      <c r="JF21" s="71">
        <v>3</v>
      </c>
      <c r="JG21" s="71">
        <v>0</v>
      </c>
      <c r="JH21" s="71">
        <v>0</v>
      </c>
      <c r="JI21" s="71">
        <v>0</v>
      </c>
      <c r="JJ21" s="71">
        <v>0</v>
      </c>
      <c r="JK21" s="71">
        <v>4</v>
      </c>
      <c r="JL21" s="71">
        <v>2</v>
      </c>
      <c r="JM21" s="71">
        <v>2</v>
      </c>
      <c r="JN21" s="71">
        <v>1</v>
      </c>
      <c r="JO21" s="71">
        <v>0</v>
      </c>
      <c r="JP21" s="71">
        <v>0</v>
      </c>
      <c r="JQ21" s="71">
        <v>1</v>
      </c>
      <c r="JR21" s="71">
        <v>4</v>
      </c>
      <c r="JS21" s="71">
        <v>0</v>
      </c>
      <c r="JT21" s="71">
        <v>3</v>
      </c>
      <c r="JU21" s="71">
        <v>0</v>
      </c>
      <c r="JV21" s="71">
        <v>1</v>
      </c>
      <c r="JW21" s="71">
        <v>0</v>
      </c>
      <c r="JX21" s="71">
        <v>0</v>
      </c>
      <c r="JY21" s="71">
        <v>0</v>
      </c>
      <c r="JZ21" s="71">
        <v>0</v>
      </c>
      <c r="KA21" s="71">
        <v>0</v>
      </c>
      <c r="KB21" s="71">
        <v>0</v>
      </c>
      <c r="KC21" s="71">
        <v>2</v>
      </c>
      <c r="KD21" s="71">
        <v>0</v>
      </c>
      <c r="KE21" s="71">
        <v>1</v>
      </c>
      <c r="KF21" s="71">
        <v>3</v>
      </c>
      <c r="KG21" s="71">
        <v>1</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5</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0</v>
      </c>
      <c r="LT21" s="71">
        <v>0</v>
      </c>
      <c r="LU21" s="71">
        <v>1</v>
      </c>
      <c r="LV21" s="71">
        <v>1</v>
      </c>
      <c r="LW21" s="71">
        <v>0</v>
      </c>
      <c r="LX21" s="71">
        <v>1</v>
      </c>
      <c r="LY21" s="71">
        <v>2</v>
      </c>
      <c r="LZ21" s="71">
        <v>0</v>
      </c>
      <c r="MA21" s="71">
        <v>3</v>
      </c>
      <c r="MB21" s="71">
        <v>0</v>
      </c>
      <c r="MC21" s="71">
        <v>0</v>
      </c>
      <c r="MD21" s="71">
        <v>0</v>
      </c>
      <c r="ME21" s="71">
        <v>0</v>
      </c>
      <c r="MF21" s="71">
        <v>2</v>
      </c>
      <c r="MG21" s="71">
        <v>0</v>
      </c>
      <c r="MH21" s="71">
        <v>0</v>
      </c>
      <c r="MI21" s="71">
        <v>0</v>
      </c>
      <c r="MJ21" s="71">
        <v>0</v>
      </c>
      <c r="MK21" s="71">
        <v>0</v>
      </c>
      <c r="ML21" s="71">
        <v>0</v>
      </c>
      <c r="MM21" s="71">
        <v>1</v>
      </c>
      <c r="MN21" s="71">
        <v>0</v>
      </c>
      <c r="MO21" s="71">
        <v>2</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15</v>
      </c>
      <c r="NG21" s="71">
        <v>3</v>
      </c>
      <c r="NH21" s="71">
        <v>0</v>
      </c>
      <c r="NI21" s="71">
        <v>0</v>
      </c>
      <c r="NJ21" s="71">
        <v>0</v>
      </c>
      <c r="NK21" s="71">
        <v>0</v>
      </c>
      <c r="NL21" s="71">
        <v>4</v>
      </c>
      <c r="NM21" s="71">
        <v>2</v>
      </c>
      <c r="NN21" s="71">
        <v>2</v>
      </c>
      <c r="NO21" s="71">
        <v>1</v>
      </c>
      <c r="NP21" s="71">
        <v>0</v>
      </c>
      <c r="NQ21" s="71">
        <v>0</v>
      </c>
      <c r="NR21" s="71">
        <v>1</v>
      </c>
      <c r="NS21" s="71">
        <v>4</v>
      </c>
      <c r="NT21" s="71">
        <v>0</v>
      </c>
      <c r="NU21" s="71">
        <v>3</v>
      </c>
      <c r="NV21" s="71">
        <v>0</v>
      </c>
      <c r="NW21" s="71">
        <v>1</v>
      </c>
      <c r="NX21" s="71">
        <v>0</v>
      </c>
      <c r="NY21" s="71">
        <v>0</v>
      </c>
      <c r="NZ21" s="71">
        <v>0</v>
      </c>
      <c r="OA21" s="71">
        <v>0</v>
      </c>
      <c r="OB21" s="71">
        <v>0</v>
      </c>
      <c r="OC21" s="71">
        <v>0</v>
      </c>
      <c r="OD21" s="71">
        <v>2</v>
      </c>
      <c r="OE21" s="71">
        <v>0</v>
      </c>
      <c r="OF21" s="71">
        <v>0</v>
      </c>
      <c r="OG21" s="71">
        <v>3</v>
      </c>
      <c r="OH21" s="71">
        <v>1</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5</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0</v>
      </c>
      <c r="PU21" s="71">
        <v>0</v>
      </c>
      <c r="PV21" s="71">
        <v>1</v>
      </c>
      <c r="PW21" s="71">
        <v>1</v>
      </c>
      <c r="PX21" s="71">
        <v>0</v>
      </c>
      <c r="PY21" s="71">
        <v>1</v>
      </c>
      <c r="PZ21" s="71">
        <v>2</v>
      </c>
      <c r="QA21" s="71">
        <v>0</v>
      </c>
      <c r="QB21" s="71">
        <v>3</v>
      </c>
      <c r="QC21" s="71">
        <v>0</v>
      </c>
      <c r="QD21" s="71">
        <v>0</v>
      </c>
      <c r="QE21" s="71">
        <v>0</v>
      </c>
      <c r="QF21" s="71">
        <v>0</v>
      </c>
      <c r="QG21" s="71">
        <v>2</v>
      </c>
      <c r="QH21" s="71">
        <v>0</v>
      </c>
      <c r="QI21" s="71">
        <v>0</v>
      </c>
      <c r="QJ21" s="71">
        <v>0</v>
      </c>
      <c r="QK21" s="71">
        <v>0</v>
      </c>
      <c r="QL21" s="71">
        <v>0</v>
      </c>
      <c r="QM21" s="71">
        <v>0</v>
      </c>
      <c r="QN21" s="71">
        <v>1</v>
      </c>
      <c r="QO21" s="71">
        <v>0</v>
      </c>
      <c r="QP21" s="71">
        <v>2</v>
      </c>
      <c r="QQ21" s="71">
        <v>0</v>
      </c>
      <c r="QR21" s="71">
        <v>0</v>
      </c>
      <c r="QS21" s="71">
        <v>1</v>
      </c>
      <c r="QT21" s="71">
        <v>0</v>
      </c>
      <c r="QU21" s="71">
        <v>0</v>
      </c>
      <c r="QV21" s="71">
        <v>0</v>
      </c>
      <c r="QW21" s="71">
        <v>0</v>
      </c>
      <c r="QX21" s="71">
        <v>36</v>
      </c>
      <c r="QY21" s="71">
        <v>5</v>
      </c>
      <c r="QZ21" s="71">
        <v>1</v>
      </c>
      <c r="RA21" s="71">
        <v>1</v>
      </c>
      <c r="RB21" s="71">
        <v>5</v>
      </c>
      <c r="RC21" s="71">
        <v>0</v>
      </c>
      <c r="RD21" s="71">
        <v>3</v>
      </c>
      <c r="RE21" s="71">
        <v>0</v>
      </c>
      <c r="RF21" s="71">
        <v>1</v>
      </c>
      <c r="RG21" s="71">
        <v>2</v>
      </c>
      <c r="RH21" s="71">
        <v>2</v>
      </c>
      <c r="RI21" s="71">
        <v>3</v>
      </c>
      <c r="RJ21" s="71">
        <v>0</v>
      </c>
      <c r="RK21" s="71">
        <v>3</v>
      </c>
      <c r="RL21" s="71">
        <v>2</v>
      </c>
      <c r="RM21" s="71">
        <v>0</v>
      </c>
      <c r="RN21" s="71">
        <v>1</v>
      </c>
      <c r="RO21" s="71">
        <v>0</v>
      </c>
      <c r="RP21" s="71">
        <v>0</v>
      </c>
      <c r="RQ21" s="71">
        <v>0</v>
      </c>
      <c r="RR21" s="71">
        <v>0</v>
      </c>
      <c r="RS21" s="71">
        <v>36</v>
      </c>
      <c r="RT21" s="71">
        <v>6</v>
      </c>
      <c r="RU21" s="71">
        <v>1</v>
      </c>
      <c r="RV21" s="71">
        <v>1</v>
      </c>
      <c r="RW21" s="71">
        <v>5</v>
      </c>
      <c r="RX21" s="71">
        <v>0</v>
      </c>
      <c r="RY21" s="71">
        <v>3</v>
      </c>
      <c r="RZ21" s="71">
        <v>0</v>
      </c>
      <c r="SA21" s="71">
        <v>1</v>
      </c>
      <c r="SB21" s="71">
        <v>2</v>
      </c>
      <c r="SC21" s="71">
        <v>2</v>
      </c>
      <c r="SD21" s="71">
        <v>3</v>
      </c>
      <c r="SE21" s="71">
        <v>0</v>
      </c>
      <c r="SF21" s="71">
        <v>3</v>
      </c>
      <c r="SG21" s="71">
        <v>2</v>
      </c>
      <c r="SH21" s="71">
        <v>0</v>
      </c>
    </row>
    <row r="22" spans="1:502">
      <c r="A22" s="16" t="s">
        <v>2147</v>
      </c>
      <c r="B22" s="70">
        <v>14</v>
      </c>
      <c r="C22" s="70">
        <v>14</v>
      </c>
      <c r="D22" s="70">
        <v>1</v>
      </c>
      <c r="E22" s="70">
        <v>2017</v>
      </c>
      <c r="F22" s="70" t="s">
        <v>156</v>
      </c>
      <c r="G22" s="1073" t="s">
        <v>1545</v>
      </c>
      <c r="H22" s="70" t="s">
        <v>1546</v>
      </c>
      <c r="I22" s="1066"/>
      <c r="J22" s="73">
        <v>0</v>
      </c>
      <c r="K22" s="73">
        <v>0</v>
      </c>
      <c r="L22" s="73">
        <v>0</v>
      </c>
      <c r="M22" s="73">
        <v>0</v>
      </c>
      <c r="N22" s="73">
        <v>0</v>
      </c>
      <c r="O22" s="73">
        <v>0</v>
      </c>
      <c r="P22" s="73">
        <v>0</v>
      </c>
      <c r="Q22" s="73">
        <v>0</v>
      </c>
      <c r="R22" s="73">
        <v>86.927999999999997</v>
      </c>
      <c r="S22" s="73">
        <v>6.4859999999999998</v>
      </c>
      <c r="T22" s="73">
        <v>0</v>
      </c>
      <c r="U22" s="73">
        <v>0</v>
      </c>
      <c r="V22" s="73">
        <v>0</v>
      </c>
      <c r="W22" s="73">
        <v>0</v>
      </c>
      <c r="X22" s="73">
        <v>20.071999999999999</v>
      </c>
      <c r="Y22" s="73">
        <v>9.9250000000000007</v>
      </c>
      <c r="Z22" s="73">
        <v>4.8529999999999998</v>
      </c>
      <c r="AA22" s="73">
        <v>6.9690000000000003</v>
      </c>
      <c r="AB22" s="73">
        <v>0</v>
      </c>
      <c r="AC22" s="73">
        <v>0</v>
      </c>
      <c r="AD22" s="73">
        <v>50.746000000000002</v>
      </c>
      <c r="AE22" s="73">
        <v>246.06899999999999</v>
      </c>
      <c r="AF22" s="73">
        <v>0</v>
      </c>
      <c r="AG22" s="73">
        <v>22.24</v>
      </c>
      <c r="AH22" s="73">
        <v>0</v>
      </c>
      <c r="AI22" s="73">
        <v>0</v>
      </c>
      <c r="AJ22" s="73">
        <v>0</v>
      </c>
      <c r="AK22" s="73">
        <v>0</v>
      </c>
      <c r="AL22" s="73">
        <v>0</v>
      </c>
      <c r="AM22" s="73">
        <v>0</v>
      </c>
      <c r="AN22" s="73">
        <v>0</v>
      </c>
      <c r="AO22" s="73">
        <v>0</v>
      </c>
      <c r="AP22" s="73">
        <v>20.57</v>
      </c>
      <c r="AQ22" s="73">
        <v>0</v>
      </c>
      <c r="AR22" s="73">
        <v>4.915</v>
      </c>
      <c r="AS22" s="73">
        <v>15.212999999999999</v>
      </c>
      <c r="AT22" s="73">
        <v>4.49</v>
      </c>
      <c r="AU22" s="73">
        <v>0</v>
      </c>
      <c r="AV22" s="73">
        <v>0</v>
      </c>
      <c r="AW22" s="73">
        <v>0</v>
      </c>
      <c r="AX22" s="73">
        <v>0</v>
      </c>
      <c r="AY22" s="73">
        <v>0</v>
      </c>
      <c r="AZ22" s="73">
        <v>0</v>
      </c>
      <c r="BA22" s="73">
        <v>0</v>
      </c>
      <c r="BB22" s="73">
        <v>0</v>
      </c>
      <c r="BC22" s="73">
        <v>0</v>
      </c>
      <c r="BD22" s="73">
        <v>7.32</v>
      </c>
      <c r="BE22" s="73">
        <v>0</v>
      </c>
      <c r="BF22" s="73">
        <v>0</v>
      </c>
      <c r="BG22" s="73">
        <v>0</v>
      </c>
      <c r="BH22" s="73">
        <v>0</v>
      </c>
      <c r="BI22" s="73">
        <v>0</v>
      </c>
      <c r="BJ22" s="73">
        <v>0</v>
      </c>
      <c r="BK22" s="73">
        <v>0</v>
      </c>
      <c r="BL22" s="73">
        <v>0</v>
      </c>
      <c r="BM22" s="73">
        <v>17.734000000000002</v>
      </c>
      <c r="BN22" s="73">
        <v>0</v>
      </c>
      <c r="BO22" s="73">
        <v>0</v>
      </c>
      <c r="BP22" s="73">
        <v>0</v>
      </c>
      <c r="BQ22" s="73">
        <v>0</v>
      </c>
      <c r="BR22" s="73">
        <v>0</v>
      </c>
      <c r="BS22" s="73">
        <v>0</v>
      </c>
      <c r="BT22" s="73">
        <v>0</v>
      </c>
      <c r="BU22" s="73">
        <v>0</v>
      </c>
      <c r="BV22" s="73">
        <v>0</v>
      </c>
      <c r="BW22" s="73">
        <v>0</v>
      </c>
      <c r="BX22" s="73">
        <v>0</v>
      </c>
      <c r="BY22" s="73">
        <v>0</v>
      </c>
      <c r="BZ22" s="73">
        <v>40.488999999999997</v>
      </c>
      <c r="CA22" s="73">
        <v>0</v>
      </c>
      <c r="CB22" s="73">
        <v>0</v>
      </c>
      <c r="CC22" s="73">
        <v>0</v>
      </c>
      <c r="CD22" s="73">
        <v>0</v>
      </c>
      <c r="CE22" s="73">
        <v>0</v>
      </c>
      <c r="CF22" s="73">
        <v>0</v>
      </c>
      <c r="CG22" s="73">
        <v>0</v>
      </c>
      <c r="CH22" s="73">
        <v>2.4689999999999999</v>
      </c>
      <c r="CI22" s="73">
        <v>4.423</v>
      </c>
      <c r="CJ22" s="73">
        <v>0</v>
      </c>
      <c r="CK22" s="73">
        <v>6.9930000000000003</v>
      </c>
      <c r="CL22" s="73">
        <v>11.901999999999999</v>
      </c>
      <c r="CM22" s="73">
        <v>0</v>
      </c>
      <c r="CN22" s="73">
        <v>13.192</v>
      </c>
      <c r="CO22" s="73">
        <v>0</v>
      </c>
      <c r="CP22" s="73">
        <v>0</v>
      </c>
      <c r="CQ22" s="73">
        <v>0</v>
      </c>
      <c r="CR22" s="73">
        <v>0</v>
      </c>
      <c r="CS22" s="73">
        <v>81.915000000000006</v>
      </c>
      <c r="CT22" s="73">
        <v>0</v>
      </c>
      <c r="CU22" s="73">
        <v>0</v>
      </c>
      <c r="CV22" s="73">
        <v>0</v>
      </c>
      <c r="CW22" s="73">
        <v>0</v>
      </c>
      <c r="CX22" s="73">
        <v>0</v>
      </c>
      <c r="CY22" s="73">
        <v>0</v>
      </c>
      <c r="CZ22" s="73">
        <v>3.0139999999999998</v>
      </c>
      <c r="DA22" s="73">
        <v>0</v>
      </c>
      <c r="DB22" s="73">
        <v>8.1950000000000003</v>
      </c>
      <c r="DC22" s="73">
        <v>0</v>
      </c>
      <c r="DD22" s="73">
        <v>0</v>
      </c>
      <c r="DE22" s="73">
        <v>0</v>
      </c>
      <c r="DF22" s="73">
        <v>0</v>
      </c>
      <c r="DG22" s="73">
        <v>0</v>
      </c>
      <c r="DH22" s="73">
        <v>0</v>
      </c>
      <c r="DI22" s="73">
        <v>0</v>
      </c>
      <c r="DJ22" s="73">
        <v>4.915</v>
      </c>
      <c r="DK22" s="73">
        <v>0</v>
      </c>
      <c r="DL22" s="73">
        <v>0</v>
      </c>
      <c r="DM22" s="73">
        <v>0</v>
      </c>
      <c r="DN22" s="73">
        <v>0</v>
      </c>
      <c r="DO22" s="73">
        <v>0</v>
      </c>
      <c r="DP22" s="73">
        <v>0</v>
      </c>
      <c r="DQ22" s="73">
        <v>0</v>
      </c>
      <c r="DR22" s="73">
        <v>0</v>
      </c>
      <c r="DS22" s="73">
        <v>86.927999999999997</v>
      </c>
      <c r="DT22" s="73">
        <v>6.4859999999999998</v>
      </c>
      <c r="DU22" s="73">
        <v>0</v>
      </c>
      <c r="DV22" s="73">
        <v>0</v>
      </c>
      <c r="DW22" s="73">
        <v>0</v>
      </c>
      <c r="DX22" s="73">
        <v>0</v>
      </c>
      <c r="DY22" s="73">
        <v>20.071999999999999</v>
      </c>
      <c r="DZ22" s="73">
        <v>9.9250000000000007</v>
      </c>
      <c r="EA22" s="73">
        <v>4.8529999999999998</v>
      </c>
      <c r="EB22" s="73">
        <v>6.9690000000000003</v>
      </c>
      <c r="EC22" s="73">
        <v>0</v>
      </c>
      <c r="ED22" s="73">
        <v>0</v>
      </c>
      <c r="EE22" s="73">
        <v>50.746000000000002</v>
      </c>
      <c r="EF22" s="73">
        <v>246.06899999999999</v>
      </c>
      <c r="EG22" s="73">
        <v>0</v>
      </c>
      <c r="EH22" s="73">
        <v>22.24</v>
      </c>
      <c r="EI22" s="73">
        <v>0</v>
      </c>
      <c r="EJ22" s="73">
        <v>0</v>
      </c>
      <c r="EK22" s="73">
        <v>0</v>
      </c>
      <c r="EL22" s="73">
        <v>0</v>
      </c>
      <c r="EM22" s="73">
        <v>0</v>
      </c>
      <c r="EN22" s="73">
        <v>0</v>
      </c>
      <c r="EO22" s="73">
        <v>0</v>
      </c>
      <c r="EP22" s="73">
        <v>0</v>
      </c>
      <c r="EQ22" s="73">
        <v>20.57</v>
      </c>
      <c r="ER22" s="73">
        <v>0</v>
      </c>
      <c r="ES22" s="73">
        <v>0</v>
      </c>
      <c r="ET22" s="73">
        <v>15.212999999999999</v>
      </c>
      <c r="EU22" s="73">
        <v>4.49</v>
      </c>
      <c r="EV22" s="73">
        <v>0</v>
      </c>
      <c r="EW22" s="73">
        <v>0</v>
      </c>
      <c r="EX22" s="73">
        <v>0</v>
      </c>
      <c r="EY22" s="73">
        <v>0</v>
      </c>
      <c r="EZ22" s="73">
        <v>0</v>
      </c>
      <c r="FA22" s="73">
        <v>0</v>
      </c>
      <c r="FB22" s="73">
        <v>0</v>
      </c>
      <c r="FC22" s="73">
        <v>0</v>
      </c>
      <c r="FD22" s="73">
        <v>0</v>
      </c>
      <c r="FE22" s="73">
        <v>7.32</v>
      </c>
      <c r="FF22" s="73">
        <v>0</v>
      </c>
      <c r="FG22" s="73">
        <v>0</v>
      </c>
      <c r="FH22" s="73">
        <v>0</v>
      </c>
      <c r="FI22" s="73">
        <v>0</v>
      </c>
      <c r="FJ22" s="73">
        <v>0</v>
      </c>
      <c r="FK22" s="73">
        <v>0</v>
      </c>
      <c r="FL22" s="73">
        <v>0</v>
      </c>
      <c r="FM22" s="73">
        <v>0</v>
      </c>
      <c r="FN22" s="73">
        <v>17.734000000000002</v>
      </c>
      <c r="FO22" s="73">
        <v>0</v>
      </c>
      <c r="FP22" s="73">
        <v>0</v>
      </c>
      <c r="FQ22" s="73">
        <v>0</v>
      </c>
      <c r="FR22" s="73">
        <v>0</v>
      </c>
      <c r="FS22" s="73">
        <v>0</v>
      </c>
      <c r="FT22" s="73">
        <v>0</v>
      </c>
      <c r="FU22" s="73">
        <v>0</v>
      </c>
      <c r="FV22" s="73">
        <v>0</v>
      </c>
      <c r="FW22" s="73">
        <v>0</v>
      </c>
      <c r="FX22" s="73">
        <v>0</v>
      </c>
      <c r="FY22" s="73">
        <v>0</v>
      </c>
      <c r="FZ22" s="73">
        <v>0</v>
      </c>
      <c r="GA22" s="73">
        <v>40.488999999999997</v>
      </c>
      <c r="GB22" s="73">
        <v>0</v>
      </c>
      <c r="GC22" s="73">
        <v>0</v>
      </c>
      <c r="GD22" s="73">
        <v>0</v>
      </c>
      <c r="GE22" s="73">
        <v>0</v>
      </c>
      <c r="GF22" s="73">
        <v>0</v>
      </c>
      <c r="GG22" s="73">
        <v>0</v>
      </c>
      <c r="GH22" s="73">
        <v>0</v>
      </c>
      <c r="GI22" s="73">
        <v>2.4689999999999999</v>
      </c>
      <c r="GJ22" s="73">
        <v>4.423</v>
      </c>
      <c r="GK22" s="73">
        <v>0</v>
      </c>
      <c r="GL22" s="73">
        <v>6.9930000000000003</v>
      </c>
      <c r="GM22" s="73">
        <v>11.901999999999999</v>
      </c>
      <c r="GN22" s="73">
        <v>0</v>
      </c>
      <c r="GO22" s="73">
        <v>13.192</v>
      </c>
      <c r="GP22" s="73">
        <v>0</v>
      </c>
      <c r="GQ22" s="73">
        <v>0</v>
      </c>
      <c r="GR22" s="73">
        <v>0</v>
      </c>
      <c r="GS22" s="73">
        <v>0</v>
      </c>
      <c r="GT22" s="73">
        <v>81.915000000000006</v>
      </c>
      <c r="GU22" s="73">
        <v>0</v>
      </c>
      <c r="GV22" s="73">
        <v>0</v>
      </c>
      <c r="GW22" s="73">
        <v>0</v>
      </c>
      <c r="GX22" s="73">
        <v>0</v>
      </c>
      <c r="GY22" s="73">
        <v>0</v>
      </c>
      <c r="GZ22" s="73">
        <v>0</v>
      </c>
      <c r="HA22" s="73">
        <v>3.0139999999999998</v>
      </c>
      <c r="HB22" s="73">
        <v>0</v>
      </c>
      <c r="HC22" s="73">
        <v>8.1950000000000003</v>
      </c>
      <c r="HD22" s="73">
        <v>0</v>
      </c>
      <c r="HE22" s="73">
        <v>0</v>
      </c>
      <c r="HF22" s="73">
        <v>4.915</v>
      </c>
      <c r="HG22" s="73">
        <v>0</v>
      </c>
      <c r="HH22" s="73">
        <v>0</v>
      </c>
      <c r="HI22" s="73">
        <v>0</v>
      </c>
      <c r="HJ22" s="73">
        <v>0</v>
      </c>
      <c r="HK22" s="73">
        <v>454.28800000000001</v>
      </c>
      <c r="HL22" s="73">
        <v>35.783000000000001</v>
      </c>
      <c r="HM22" s="73">
        <v>4.49</v>
      </c>
      <c r="HN22" s="73">
        <v>7.32</v>
      </c>
      <c r="HO22" s="73">
        <v>17.734000000000002</v>
      </c>
      <c r="HP22" s="73">
        <v>0</v>
      </c>
      <c r="HQ22" s="73">
        <v>40.488999999999997</v>
      </c>
      <c r="HR22" s="73">
        <v>0</v>
      </c>
      <c r="HS22" s="73">
        <v>2.4689999999999999</v>
      </c>
      <c r="HT22" s="73">
        <v>11.416</v>
      </c>
      <c r="HU22" s="73">
        <v>11.901999999999999</v>
      </c>
      <c r="HV22" s="73">
        <v>13.192</v>
      </c>
      <c r="HW22" s="73">
        <v>0</v>
      </c>
      <c r="HX22" s="73">
        <v>84.929000000000002</v>
      </c>
      <c r="HY22" s="73">
        <v>8.1950000000000003</v>
      </c>
      <c r="HZ22" s="73">
        <v>0</v>
      </c>
      <c r="IA22" s="73">
        <v>4.915</v>
      </c>
      <c r="IB22" s="73">
        <v>0</v>
      </c>
      <c r="IC22" s="73">
        <v>0</v>
      </c>
      <c r="ID22" s="73">
        <v>0</v>
      </c>
      <c r="IE22" s="73">
        <v>0</v>
      </c>
      <c r="IF22" s="73">
        <v>454.28800000000001</v>
      </c>
      <c r="IG22" s="73">
        <v>40.698</v>
      </c>
      <c r="IH22" s="73">
        <v>4.49</v>
      </c>
      <c r="II22" s="73">
        <v>7.32</v>
      </c>
      <c r="IJ22" s="73">
        <v>17.734000000000002</v>
      </c>
      <c r="IK22" s="73">
        <v>0</v>
      </c>
      <c r="IL22" s="73">
        <v>40.488999999999997</v>
      </c>
      <c r="IM22" s="73">
        <v>0</v>
      </c>
      <c r="IN22" s="73">
        <v>2.4689999999999999</v>
      </c>
      <c r="IO22" s="73">
        <v>11.416</v>
      </c>
      <c r="IP22" s="73">
        <v>11.901999999999999</v>
      </c>
      <c r="IQ22" s="73">
        <v>13.192</v>
      </c>
      <c r="IR22" s="73">
        <v>0</v>
      </c>
      <c r="IS22" s="73">
        <v>84.929000000000002</v>
      </c>
      <c r="IT22" s="73">
        <v>8.1950000000000003</v>
      </c>
      <c r="IU22" s="73">
        <v>0</v>
      </c>
      <c r="IV22" s="74">
        <v>0</v>
      </c>
      <c r="IW22" s="71">
        <v>0</v>
      </c>
      <c r="IX22" s="71">
        <v>0</v>
      </c>
      <c r="IY22" s="71">
        <v>0</v>
      </c>
      <c r="IZ22" s="71">
        <v>0</v>
      </c>
      <c r="JA22" s="71">
        <v>0</v>
      </c>
      <c r="JB22" s="71">
        <v>0</v>
      </c>
      <c r="JC22" s="71">
        <v>0</v>
      </c>
      <c r="JD22" s="71">
        <v>0</v>
      </c>
      <c r="JE22" s="71">
        <v>14</v>
      </c>
      <c r="JF22" s="71">
        <v>2</v>
      </c>
      <c r="JG22" s="71">
        <v>0</v>
      </c>
      <c r="JH22" s="71">
        <v>0</v>
      </c>
      <c r="JI22" s="71">
        <v>0</v>
      </c>
      <c r="JJ22" s="71">
        <v>0</v>
      </c>
      <c r="JK22" s="71">
        <v>4</v>
      </c>
      <c r="JL22" s="71">
        <v>2</v>
      </c>
      <c r="JM22" s="71">
        <v>1</v>
      </c>
      <c r="JN22" s="71">
        <v>1</v>
      </c>
      <c r="JO22" s="71">
        <v>0</v>
      </c>
      <c r="JP22" s="71">
        <v>0</v>
      </c>
      <c r="JQ22" s="71">
        <v>1</v>
      </c>
      <c r="JR22" s="71">
        <v>4</v>
      </c>
      <c r="JS22" s="71">
        <v>0</v>
      </c>
      <c r="JT22" s="71">
        <v>3</v>
      </c>
      <c r="JU22" s="71">
        <v>0</v>
      </c>
      <c r="JV22" s="71">
        <v>0</v>
      </c>
      <c r="JW22" s="71">
        <v>0</v>
      </c>
      <c r="JX22" s="71">
        <v>0</v>
      </c>
      <c r="JY22" s="71">
        <v>0</v>
      </c>
      <c r="JZ22" s="71">
        <v>0</v>
      </c>
      <c r="KA22" s="71">
        <v>0</v>
      </c>
      <c r="KB22" s="71">
        <v>0</v>
      </c>
      <c r="KC22" s="71">
        <v>2</v>
      </c>
      <c r="KD22" s="71">
        <v>0</v>
      </c>
      <c r="KE22" s="71">
        <v>1</v>
      </c>
      <c r="KF22" s="71">
        <v>3</v>
      </c>
      <c r="KG22" s="71">
        <v>1</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4</v>
      </c>
      <c r="LN22" s="71">
        <v>0</v>
      </c>
      <c r="LO22" s="71">
        <v>0</v>
      </c>
      <c r="LP22" s="71">
        <v>0</v>
      </c>
      <c r="LQ22" s="71">
        <v>0</v>
      </c>
      <c r="LR22" s="71">
        <v>0</v>
      </c>
      <c r="LS22" s="71">
        <v>0</v>
      </c>
      <c r="LT22" s="71">
        <v>0</v>
      </c>
      <c r="LU22" s="71">
        <v>1</v>
      </c>
      <c r="LV22" s="71">
        <v>1</v>
      </c>
      <c r="LW22" s="71">
        <v>0</v>
      </c>
      <c r="LX22" s="71">
        <v>1</v>
      </c>
      <c r="LY22" s="71">
        <v>2</v>
      </c>
      <c r="LZ22" s="71">
        <v>0</v>
      </c>
      <c r="MA22" s="71">
        <v>3</v>
      </c>
      <c r="MB22" s="71">
        <v>0</v>
      </c>
      <c r="MC22" s="71">
        <v>0</v>
      </c>
      <c r="MD22" s="71">
        <v>0</v>
      </c>
      <c r="ME22" s="71">
        <v>0</v>
      </c>
      <c r="MF22" s="71">
        <v>2</v>
      </c>
      <c r="MG22" s="71">
        <v>0</v>
      </c>
      <c r="MH22" s="71">
        <v>0</v>
      </c>
      <c r="MI22" s="71">
        <v>0</v>
      </c>
      <c r="MJ22" s="71">
        <v>0</v>
      </c>
      <c r="MK22" s="71">
        <v>0</v>
      </c>
      <c r="ML22" s="71">
        <v>0</v>
      </c>
      <c r="MM22" s="71">
        <v>1</v>
      </c>
      <c r="MN22" s="71">
        <v>0</v>
      </c>
      <c r="MO22" s="71">
        <v>2</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14</v>
      </c>
      <c r="NG22" s="71">
        <v>2</v>
      </c>
      <c r="NH22" s="71">
        <v>0</v>
      </c>
      <c r="NI22" s="71">
        <v>0</v>
      </c>
      <c r="NJ22" s="71">
        <v>0</v>
      </c>
      <c r="NK22" s="71">
        <v>0</v>
      </c>
      <c r="NL22" s="71">
        <v>4</v>
      </c>
      <c r="NM22" s="71">
        <v>2</v>
      </c>
      <c r="NN22" s="71">
        <v>1</v>
      </c>
      <c r="NO22" s="71">
        <v>1</v>
      </c>
      <c r="NP22" s="71">
        <v>0</v>
      </c>
      <c r="NQ22" s="71">
        <v>0</v>
      </c>
      <c r="NR22" s="71">
        <v>1</v>
      </c>
      <c r="NS22" s="71">
        <v>4</v>
      </c>
      <c r="NT22" s="71">
        <v>0</v>
      </c>
      <c r="NU22" s="71">
        <v>3</v>
      </c>
      <c r="NV22" s="71">
        <v>0</v>
      </c>
      <c r="NW22" s="71">
        <v>0</v>
      </c>
      <c r="NX22" s="71">
        <v>0</v>
      </c>
      <c r="NY22" s="71">
        <v>0</v>
      </c>
      <c r="NZ22" s="71">
        <v>0</v>
      </c>
      <c r="OA22" s="71">
        <v>0</v>
      </c>
      <c r="OB22" s="71">
        <v>0</v>
      </c>
      <c r="OC22" s="71">
        <v>0</v>
      </c>
      <c r="OD22" s="71">
        <v>2</v>
      </c>
      <c r="OE22" s="71">
        <v>0</v>
      </c>
      <c r="OF22" s="71">
        <v>0</v>
      </c>
      <c r="OG22" s="71">
        <v>3</v>
      </c>
      <c r="OH22" s="71">
        <v>1</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4</v>
      </c>
      <c r="PO22" s="71">
        <v>0</v>
      </c>
      <c r="PP22" s="71">
        <v>0</v>
      </c>
      <c r="PQ22" s="71">
        <v>0</v>
      </c>
      <c r="PR22" s="71">
        <v>0</v>
      </c>
      <c r="PS22" s="71">
        <v>0</v>
      </c>
      <c r="PT22" s="71">
        <v>0</v>
      </c>
      <c r="PU22" s="71">
        <v>0</v>
      </c>
      <c r="PV22" s="71">
        <v>1</v>
      </c>
      <c r="PW22" s="71">
        <v>1</v>
      </c>
      <c r="PX22" s="71">
        <v>0</v>
      </c>
      <c r="PY22" s="71">
        <v>1</v>
      </c>
      <c r="PZ22" s="71">
        <v>2</v>
      </c>
      <c r="QA22" s="71">
        <v>0</v>
      </c>
      <c r="QB22" s="71">
        <v>3</v>
      </c>
      <c r="QC22" s="71">
        <v>0</v>
      </c>
      <c r="QD22" s="71">
        <v>0</v>
      </c>
      <c r="QE22" s="71">
        <v>0</v>
      </c>
      <c r="QF22" s="71">
        <v>0</v>
      </c>
      <c r="QG22" s="71">
        <v>2</v>
      </c>
      <c r="QH22" s="71">
        <v>0</v>
      </c>
      <c r="QI22" s="71">
        <v>0</v>
      </c>
      <c r="QJ22" s="71">
        <v>0</v>
      </c>
      <c r="QK22" s="71">
        <v>0</v>
      </c>
      <c r="QL22" s="71">
        <v>0</v>
      </c>
      <c r="QM22" s="71">
        <v>0</v>
      </c>
      <c r="QN22" s="71">
        <v>1</v>
      </c>
      <c r="QO22" s="71">
        <v>0</v>
      </c>
      <c r="QP22" s="71">
        <v>2</v>
      </c>
      <c r="QQ22" s="71">
        <v>0</v>
      </c>
      <c r="QR22" s="71">
        <v>0</v>
      </c>
      <c r="QS22" s="71">
        <v>1</v>
      </c>
      <c r="QT22" s="71">
        <v>0</v>
      </c>
      <c r="QU22" s="71">
        <v>0</v>
      </c>
      <c r="QV22" s="71">
        <v>0</v>
      </c>
      <c r="QW22" s="71">
        <v>0</v>
      </c>
      <c r="QX22" s="71">
        <v>32</v>
      </c>
      <c r="QY22" s="71">
        <v>5</v>
      </c>
      <c r="QZ22" s="71">
        <v>1</v>
      </c>
      <c r="RA22" s="71">
        <v>1</v>
      </c>
      <c r="RB22" s="71">
        <v>3</v>
      </c>
      <c r="RC22" s="71">
        <v>0</v>
      </c>
      <c r="RD22" s="71">
        <v>4</v>
      </c>
      <c r="RE22" s="71">
        <v>0</v>
      </c>
      <c r="RF22" s="71">
        <v>1</v>
      </c>
      <c r="RG22" s="71">
        <v>2</v>
      </c>
      <c r="RH22" s="71">
        <v>2</v>
      </c>
      <c r="RI22" s="71">
        <v>3</v>
      </c>
      <c r="RJ22" s="71">
        <v>0</v>
      </c>
      <c r="RK22" s="71">
        <v>3</v>
      </c>
      <c r="RL22" s="71">
        <v>2</v>
      </c>
      <c r="RM22" s="71">
        <v>0</v>
      </c>
      <c r="RN22" s="71">
        <v>1</v>
      </c>
      <c r="RO22" s="71">
        <v>0</v>
      </c>
      <c r="RP22" s="71">
        <v>0</v>
      </c>
      <c r="RQ22" s="71">
        <v>0</v>
      </c>
      <c r="RR22" s="71">
        <v>0</v>
      </c>
      <c r="RS22" s="71">
        <v>32</v>
      </c>
      <c r="RT22" s="71">
        <v>6</v>
      </c>
      <c r="RU22" s="71">
        <v>1</v>
      </c>
      <c r="RV22" s="71">
        <v>1</v>
      </c>
      <c r="RW22" s="71">
        <v>3</v>
      </c>
      <c r="RX22" s="71">
        <v>0</v>
      </c>
      <c r="RY22" s="71">
        <v>4</v>
      </c>
      <c r="RZ22" s="71">
        <v>0</v>
      </c>
      <c r="SA22" s="71">
        <v>1</v>
      </c>
      <c r="SB22" s="71">
        <v>2</v>
      </c>
      <c r="SC22" s="71">
        <v>2</v>
      </c>
      <c r="SD22" s="71">
        <v>3</v>
      </c>
      <c r="SE22" s="71">
        <v>0</v>
      </c>
      <c r="SF22" s="71">
        <v>3</v>
      </c>
      <c r="SG22" s="71">
        <v>2</v>
      </c>
      <c r="SH22" s="71">
        <v>0</v>
      </c>
    </row>
    <row r="23" spans="1:502">
      <c r="A23" s="16" t="s">
        <v>2148</v>
      </c>
      <c r="B23" s="70">
        <v>15</v>
      </c>
      <c r="C23" s="70">
        <v>15</v>
      </c>
      <c r="D23" s="70">
        <v>1</v>
      </c>
      <c r="E23" s="70">
        <v>2018</v>
      </c>
      <c r="F23" s="70" t="s">
        <v>183</v>
      </c>
      <c r="G23" s="1073" t="s">
        <v>1545</v>
      </c>
      <c r="H23" s="70" t="s">
        <v>1546</v>
      </c>
      <c r="I23" s="1066"/>
      <c r="J23" s="73">
        <v>0</v>
      </c>
      <c r="K23" s="73">
        <v>0</v>
      </c>
      <c r="L23" s="73">
        <v>0</v>
      </c>
      <c r="M23" s="73">
        <v>0</v>
      </c>
      <c r="N23" s="73">
        <v>0</v>
      </c>
      <c r="O23" s="73">
        <v>0</v>
      </c>
      <c r="P23" s="73">
        <v>0</v>
      </c>
      <c r="Q23" s="73">
        <v>0</v>
      </c>
      <c r="R23" s="73">
        <v>88.106999999999999</v>
      </c>
      <c r="S23" s="73">
        <v>27.164999999999999</v>
      </c>
      <c r="T23" s="73">
        <v>0</v>
      </c>
      <c r="U23" s="73">
        <v>0</v>
      </c>
      <c r="V23" s="73">
        <v>0</v>
      </c>
      <c r="W23" s="73">
        <v>0</v>
      </c>
      <c r="X23" s="73">
        <v>21.823</v>
      </c>
      <c r="Y23" s="73">
        <v>10.297000000000001</v>
      </c>
      <c r="Z23" s="73">
        <v>4.7359999999999998</v>
      </c>
      <c r="AA23" s="73">
        <v>6.968</v>
      </c>
      <c r="AB23" s="73">
        <v>0</v>
      </c>
      <c r="AC23" s="73">
        <v>0</v>
      </c>
      <c r="AD23" s="73">
        <v>53.710999999999999</v>
      </c>
      <c r="AE23" s="73">
        <v>226.38200000000001</v>
      </c>
      <c r="AF23" s="73">
        <v>0</v>
      </c>
      <c r="AG23" s="73">
        <v>23.039000000000001</v>
      </c>
      <c r="AH23" s="73">
        <v>0</v>
      </c>
      <c r="AI23" s="73">
        <v>3.774</v>
      </c>
      <c r="AJ23" s="73">
        <v>0</v>
      </c>
      <c r="AK23" s="73">
        <v>0</v>
      </c>
      <c r="AL23" s="73">
        <v>0</v>
      </c>
      <c r="AM23" s="73">
        <v>0</v>
      </c>
      <c r="AN23" s="73">
        <v>0</v>
      </c>
      <c r="AO23" s="73">
        <v>0</v>
      </c>
      <c r="AP23" s="73">
        <v>9.2959999999999994</v>
      </c>
      <c r="AQ23" s="73">
        <v>0</v>
      </c>
      <c r="AR23" s="73">
        <v>5.4340000000000002</v>
      </c>
      <c r="AS23" s="73">
        <v>15.603</v>
      </c>
      <c r="AT23" s="73">
        <v>4.3689999999999998</v>
      </c>
      <c r="AU23" s="73">
        <v>0</v>
      </c>
      <c r="AV23" s="73">
        <v>0</v>
      </c>
      <c r="AW23" s="73">
        <v>0</v>
      </c>
      <c r="AX23" s="73">
        <v>0</v>
      </c>
      <c r="AY23" s="73">
        <v>0</v>
      </c>
      <c r="AZ23" s="73">
        <v>0</v>
      </c>
      <c r="BA23" s="73">
        <v>0</v>
      </c>
      <c r="BB23" s="73">
        <v>0</v>
      </c>
      <c r="BC23" s="73">
        <v>0</v>
      </c>
      <c r="BD23" s="73">
        <v>7.2549999999999999</v>
      </c>
      <c r="BE23" s="73">
        <v>0</v>
      </c>
      <c r="BF23" s="73">
        <v>0</v>
      </c>
      <c r="BG23" s="73">
        <v>0</v>
      </c>
      <c r="BH23" s="73">
        <v>0</v>
      </c>
      <c r="BI23" s="73">
        <v>0</v>
      </c>
      <c r="BJ23" s="73">
        <v>0</v>
      </c>
      <c r="BK23" s="73">
        <v>0</v>
      </c>
      <c r="BL23" s="73">
        <v>0</v>
      </c>
      <c r="BM23" s="73">
        <v>18.021000000000001</v>
      </c>
      <c r="BN23" s="73">
        <v>0</v>
      </c>
      <c r="BO23" s="73">
        <v>7.3220000000000001</v>
      </c>
      <c r="BP23" s="73">
        <v>0</v>
      </c>
      <c r="BQ23" s="73">
        <v>0</v>
      </c>
      <c r="BR23" s="73">
        <v>0</v>
      </c>
      <c r="BS23" s="73">
        <v>0</v>
      </c>
      <c r="BT23" s="73">
        <v>0</v>
      </c>
      <c r="BU23" s="73">
        <v>0</v>
      </c>
      <c r="BV23" s="73">
        <v>0</v>
      </c>
      <c r="BW23" s="73">
        <v>0</v>
      </c>
      <c r="BX23" s="73">
        <v>0</v>
      </c>
      <c r="BY23" s="73">
        <v>0</v>
      </c>
      <c r="BZ23" s="73">
        <v>40.526000000000003</v>
      </c>
      <c r="CA23" s="73">
        <v>0</v>
      </c>
      <c r="CB23" s="73">
        <v>0</v>
      </c>
      <c r="CC23" s="73">
        <v>0</v>
      </c>
      <c r="CD23" s="73">
        <v>0</v>
      </c>
      <c r="CE23" s="73">
        <v>0</v>
      </c>
      <c r="CF23" s="73">
        <v>0</v>
      </c>
      <c r="CG23" s="73">
        <v>0</v>
      </c>
      <c r="CH23" s="73">
        <v>2.3759999999999999</v>
      </c>
      <c r="CI23" s="73">
        <v>3.6880000000000002</v>
      </c>
      <c r="CJ23" s="73">
        <v>0</v>
      </c>
      <c r="CK23" s="73">
        <v>7.89</v>
      </c>
      <c r="CL23" s="73">
        <v>11.394</v>
      </c>
      <c r="CM23" s="73">
        <v>0</v>
      </c>
      <c r="CN23" s="73">
        <v>13.071999999999999</v>
      </c>
      <c r="CO23" s="73">
        <v>0</v>
      </c>
      <c r="CP23" s="73">
        <v>0</v>
      </c>
      <c r="CQ23" s="73">
        <v>0</v>
      </c>
      <c r="CR23" s="73">
        <v>0</v>
      </c>
      <c r="CS23" s="73">
        <v>88.864999999999995</v>
      </c>
      <c r="CT23" s="73">
        <v>0</v>
      </c>
      <c r="CU23" s="73">
        <v>0</v>
      </c>
      <c r="CV23" s="73">
        <v>0</v>
      </c>
      <c r="CW23" s="73">
        <v>0</v>
      </c>
      <c r="CX23" s="73">
        <v>0</v>
      </c>
      <c r="CY23" s="73">
        <v>0</v>
      </c>
      <c r="CZ23" s="73">
        <v>3.1230000000000002</v>
      </c>
      <c r="DA23" s="73">
        <v>0</v>
      </c>
      <c r="DB23" s="73">
        <v>8.8539999999999992</v>
      </c>
      <c r="DC23" s="73">
        <v>0</v>
      </c>
      <c r="DD23" s="73">
        <v>0</v>
      </c>
      <c r="DE23" s="73">
        <v>0</v>
      </c>
      <c r="DF23" s="73">
        <v>0</v>
      </c>
      <c r="DG23" s="73">
        <v>0</v>
      </c>
      <c r="DH23" s="73">
        <v>0</v>
      </c>
      <c r="DI23" s="73">
        <v>0</v>
      </c>
      <c r="DJ23" s="73">
        <v>5.4340000000000002</v>
      </c>
      <c r="DK23" s="73">
        <v>0</v>
      </c>
      <c r="DL23" s="73">
        <v>0</v>
      </c>
      <c r="DM23" s="73">
        <v>0</v>
      </c>
      <c r="DN23" s="73">
        <v>0</v>
      </c>
      <c r="DO23" s="73">
        <v>0</v>
      </c>
      <c r="DP23" s="73">
        <v>0</v>
      </c>
      <c r="DQ23" s="73">
        <v>0</v>
      </c>
      <c r="DR23" s="73">
        <v>0</v>
      </c>
      <c r="DS23" s="73">
        <v>88.106999999999999</v>
      </c>
      <c r="DT23" s="73">
        <v>27.164999999999999</v>
      </c>
      <c r="DU23" s="73">
        <v>0</v>
      </c>
      <c r="DV23" s="73">
        <v>0</v>
      </c>
      <c r="DW23" s="73">
        <v>0</v>
      </c>
      <c r="DX23" s="73">
        <v>0</v>
      </c>
      <c r="DY23" s="73">
        <v>21.823</v>
      </c>
      <c r="DZ23" s="73">
        <v>10.297000000000001</v>
      </c>
      <c r="EA23" s="73">
        <v>4.7359999999999998</v>
      </c>
      <c r="EB23" s="73">
        <v>6.968</v>
      </c>
      <c r="EC23" s="73">
        <v>0</v>
      </c>
      <c r="ED23" s="73">
        <v>0</v>
      </c>
      <c r="EE23" s="73">
        <v>53.710999999999999</v>
      </c>
      <c r="EF23" s="73">
        <v>226.38200000000001</v>
      </c>
      <c r="EG23" s="73">
        <v>0</v>
      </c>
      <c r="EH23" s="73">
        <v>23.039000000000001</v>
      </c>
      <c r="EI23" s="73">
        <v>0</v>
      </c>
      <c r="EJ23" s="73">
        <v>3.774</v>
      </c>
      <c r="EK23" s="73">
        <v>0</v>
      </c>
      <c r="EL23" s="73">
        <v>0</v>
      </c>
      <c r="EM23" s="73">
        <v>0</v>
      </c>
      <c r="EN23" s="73">
        <v>0</v>
      </c>
      <c r="EO23" s="73">
        <v>0</v>
      </c>
      <c r="EP23" s="73">
        <v>0</v>
      </c>
      <c r="EQ23" s="73">
        <v>9.2959999999999994</v>
      </c>
      <c r="ER23" s="73">
        <v>0</v>
      </c>
      <c r="ES23" s="73">
        <v>0</v>
      </c>
      <c r="ET23" s="73">
        <v>15.603</v>
      </c>
      <c r="EU23" s="73">
        <v>4.3689999999999998</v>
      </c>
      <c r="EV23" s="73">
        <v>0</v>
      </c>
      <c r="EW23" s="73">
        <v>0</v>
      </c>
      <c r="EX23" s="73">
        <v>0</v>
      </c>
      <c r="EY23" s="73">
        <v>0</v>
      </c>
      <c r="EZ23" s="73">
        <v>0</v>
      </c>
      <c r="FA23" s="73">
        <v>0</v>
      </c>
      <c r="FB23" s="73">
        <v>0</v>
      </c>
      <c r="FC23" s="73">
        <v>0</v>
      </c>
      <c r="FD23" s="73">
        <v>0</v>
      </c>
      <c r="FE23" s="73">
        <v>7.2549999999999999</v>
      </c>
      <c r="FF23" s="73">
        <v>0</v>
      </c>
      <c r="FG23" s="73">
        <v>0</v>
      </c>
      <c r="FH23" s="73">
        <v>0</v>
      </c>
      <c r="FI23" s="73">
        <v>0</v>
      </c>
      <c r="FJ23" s="73">
        <v>0</v>
      </c>
      <c r="FK23" s="73">
        <v>0</v>
      </c>
      <c r="FL23" s="73">
        <v>0</v>
      </c>
      <c r="FM23" s="73">
        <v>0</v>
      </c>
      <c r="FN23" s="73">
        <v>18.021000000000001</v>
      </c>
      <c r="FO23" s="73">
        <v>0</v>
      </c>
      <c r="FP23" s="73">
        <v>7.3220000000000001</v>
      </c>
      <c r="FQ23" s="73">
        <v>0</v>
      </c>
      <c r="FR23" s="73">
        <v>0</v>
      </c>
      <c r="FS23" s="73">
        <v>0</v>
      </c>
      <c r="FT23" s="73">
        <v>0</v>
      </c>
      <c r="FU23" s="73">
        <v>0</v>
      </c>
      <c r="FV23" s="73">
        <v>0</v>
      </c>
      <c r="FW23" s="73">
        <v>0</v>
      </c>
      <c r="FX23" s="73">
        <v>0</v>
      </c>
      <c r="FY23" s="73">
        <v>0</v>
      </c>
      <c r="FZ23" s="73">
        <v>0</v>
      </c>
      <c r="GA23" s="73">
        <v>40.526000000000003</v>
      </c>
      <c r="GB23" s="73">
        <v>0</v>
      </c>
      <c r="GC23" s="73">
        <v>0</v>
      </c>
      <c r="GD23" s="73">
        <v>0</v>
      </c>
      <c r="GE23" s="73">
        <v>0</v>
      </c>
      <c r="GF23" s="73">
        <v>0</v>
      </c>
      <c r="GG23" s="73">
        <v>0</v>
      </c>
      <c r="GH23" s="73">
        <v>0</v>
      </c>
      <c r="GI23" s="73">
        <v>2.3759999999999999</v>
      </c>
      <c r="GJ23" s="73">
        <v>3.6880000000000002</v>
      </c>
      <c r="GK23" s="73">
        <v>0</v>
      </c>
      <c r="GL23" s="73">
        <v>7.89</v>
      </c>
      <c r="GM23" s="73">
        <v>11.394</v>
      </c>
      <c r="GN23" s="73">
        <v>0</v>
      </c>
      <c r="GO23" s="73">
        <v>13.071999999999999</v>
      </c>
      <c r="GP23" s="73">
        <v>0</v>
      </c>
      <c r="GQ23" s="73">
        <v>0</v>
      </c>
      <c r="GR23" s="73">
        <v>0</v>
      </c>
      <c r="GS23" s="73">
        <v>0</v>
      </c>
      <c r="GT23" s="73">
        <v>88.864999999999995</v>
      </c>
      <c r="GU23" s="73">
        <v>0</v>
      </c>
      <c r="GV23" s="73">
        <v>0</v>
      </c>
      <c r="GW23" s="73">
        <v>0</v>
      </c>
      <c r="GX23" s="73">
        <v>0</v>
      </c>
      <c r="GY23" s="73">
        <v>0</v>
      </c>
      <c r="GZ23" s="73">
        <v>0</v>
      </c>
      <c r="HA23" s="73">
        <v>3.1230000000000002</v>
      </c>
      <c r="HB23" s="73">
        <v>0</v>
      </c>
      <c r="HC23" s="73">
        <v>8.8539999999999992</v>
      </c>
      <c r="HD23" s="73">
        <v>0</v>
      </c>
      <c r="HE23" s="73">
        <v>0</v>
      </c>
      <c r="HF23" s="73">
        <v>5.4340000000000002</v>
      </c>
      <c r="HG23" s="73">
        <v>0</v>
      </c>
      <c r="HH23" s="73">
        <v>0</v>
      </c>
      <c r="HI23" s="73">
        <v>0</v>
      </c>
      <c r="HJ23" s="73">
        <v>0</v>
      </c>
      <c r="HK23" s="73">
        <v>466.00200000000001</v>
      </c>
      <c r="HL23" s="73">
        <v>24.899000000000001</v>
      </c>
      <c r="HM23" s="73">
        <v>4.3689999999999998</v>
      </c>
      <c r="HN23" s="73">
        <v>7.2549999999999999</v>
      </c>
      <c r="HO23" s="73">
        <v>25.343</v>
      </c>
      <c r="HP23" s="73">
        <v>0</v>
      </c>
      <c r="HQ23" s="73">
        <v>40.526000000000003</v>
      </c>
      <c r="HR23" s="73">
        <v>0</v>
      </c>
      <c r="HS23" s="73">
        <v>2.3759999999999999</v>
      </c>
      <c r="HT23" s="73">
        <v>11.577999999999999</v>
      </c>
      <c r="HU23" s="73">
        <v>11.394</v>
      </c>
      <c r="HV23" s="73">
        <v>13.071999999999999</v>
      </c>
      <c r="HW23" s="73">
        <v>0</v>
      </c>
      <c r="HX23" s="73">
        <v>91.988</v>
      </c>
      <c r="HY23" s="73">
        <v>8.8539999999999992</v>
      </c>
      <c r="HZ23" s="73">
        <v>0</v>
      </c>
      <c r="IA23" s="73">
        <v>5.4340000000000002</v>
      </c>
      <c r="IB23" s="73">
        <v>0</v>
      </c>
      <c r="IC23" s="73">
        <v>0</v>
      </c>
      <c r="ID23" s="73">
        <v>0</v>
      </c>
      <c r="IE23" s="73">
        <v>0</v>
      </c>
      <c r="IF23" s="73">
        <v>466.00200000000001</v>
      </c>
      <c r="IG23" s="73">
        <v>30.332999999999998</v>
      </c>
      <c r="IH23" s="73">
        <v>4.3689999999999998</v>
      </c>
      <c r="II23" s="73">
        <v>7.2549999999999999</v>
      </c>
      <c r="IJ23" s="73">
        <v>25.343</v>
      </c>
      <c r="IK23" s="73">
        <v>0</v>
      </c>
      <c r="IL23" s="73">
        <v>40.526000000000003</v>
      </c>
      <c r="IM23" s="73">
        <v>0</v>
      </c>
      <c r="IN23" s="73">
        <v>2.3759999999999999</v>
      </c>
      <c r="IO23" s="73">
        <v>11.577999999999999</v>
      </c>
      <c r="IP23" s="73">
        <v>11.394</v>
      </c>
      <c r="IQ23" s="73">
        <v>13.071999999999999</v>
      </c>
      <c r="IR23" s="73">
        <v>0</v>
      </c>
      <c r="IS23" s="73">
        <v>91.988</v>
      </c>
      <c r="IT23" s="73">
        <v>8.8539999999999992</v>
      </c>
      <c r="IU23" s="73">
        <v>0</v>
      </c>
      <c r="IV23" s="74">
        <v>0</v>
      </c>
      <c r="IW23" s="71">
        <v>0</v>
      </c>
      <c r="IX23" s="71">
        <v>0</v>
      </c>
      <c r="IY23" s="71">
        <v>0</v>
      </c>
      <c r="IZ23" s="71">
        <v>0</v>
      </c>
      <c r="JA23" s="71">
        <v>0</v>
      </c>
      <c r="JB23" s="71">
        <v>0</v>
      </c>
      <c r="JC23" s="71">
        <v>0</v>
      </c>
      <c r="JD23" s="71">
        <v>0</v>
      </c>
      <c r="JE23" s="71">
        <v>14</v>
      </c>
      <c r="JF23" s="71">
        <v>2</v>
      </c>
      <c r="JG23" s="71">
        <v>0</v>
      </c>
      <c r="JH23" s="71">
        <v>0</v>
      </c>
      <c r="JI23" s="71">
        <v>0</v>
      </c>
      <c r="JJ23" s="71">
        <v>0</v>
      </c>
      <c r="JK23" s="71">
        <v>4</v>
      </c>
      <c r="JL23" s="71">
        <v>2</v>
      </c>
      <c r="JM23" s="71">
        <v>1</v>
      </c>
      <c r="JN23" s="71">
        <v>1</v>
      </c>
      <c r="JO23" s="71">
        <v>0</v>
      </c>
      <c r="JP23" s="71">
        <v>0</v>
      </c>
      <c r="JQ23" s="71">
        <v>1</v>
      </c>
      <c r="JR23" s="71">
        <v>4</v>
      </c>
      <c r="JS23" s="71">
        <v>0</v>
      </c>
      <c r="JT23" s="71">
        <v>3</v>
      </c>
      <c r="JU23" s="71">
        <v>0</v>
      </c>
      <c r="JV23" s="71">
        <v>1</v>
      </c>
      <c r="JW23" s="71">
        <v>0</v>
      </c>
      <c r="JX23" s="71">
        <v>0</v>
      </c>
      <c r="JY23" s="71">
        <v>0</v>
      </c>
      <c r="JZ23" s="71">
        <v>0</v>
      </c>
      <c r="KA23" s="71">
        <v>0</v>
      </c>
      <c r="KB23" s="71">
        <v>0</v>
      </c>
      <c r="KC23" s="71">
        <v>1</v>
      </c>
      <c r="KD23" s="71">
        <v>0</v>
      </c>
      <c r="KE23" s="71">
        <v>1</v>
      </c>
      <c r="KF23" s="71">
        <v>3</v>
      </c>
      <c r="KG23" s="71">
        <v>1</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3</v>
      </c>
      <c r="LA23" s="71">
        <v>0</v>
      </c>
      <c r="LB23" s="71">
        <v>1</v>
      </c>
      <c r="LC23" s="71">
        <v>0</v>
      </c>
      <c r="LD23" s="71">
        <v>0</v>
      </c>
      <c r="LE23" s="71">
        <v>0</v>
      </c>
      <c r="LF23" s="71">
        <v>0</v>
      </c>
      <c r="LG23" s="71">
        <v>0</v>
      </c>
      <c r="LH23" s="71">
        <v>0</v>
      </c>
      <c r="LI23" s="71">
        <v>0</v>
      </c>
      <c r="LJ23" s="71">
        <v>0</v>
      </c>
      <c r="LK23" s="71">
        <v>0</v>
      </c>
      <c r="LL23" s="71">
        <v>0</v>
      </c>
      <c r="LM23" s="71">
        <v>4</v>
      </c>
      <c r="LN23" s="71">
        <v>0</v>
      </c>
      <c r="LO23" s="71">
        <v>0</v>
      </c>
      <c r="LP23" s="71">
        <v>0</v>
      </c>
      <c r="LQ23" s="71">
        <v>0</v>
      </c>
      <c r="LR23" s="71">
        <v>0</v>
      </c>
      <c r="LS23" s="71">
        <v>0</v>
      </c>
      <c r="LT23" s="71">
        <v>0</v>
      </c>
      <c r="LU23" s="71">
        <v>1</v>
      </c>
      <c r="LV23" s="71">
        <v>1</v>
      </c>
      <c r="LW23" s="71">
        <v>0</v>
      </c>
      <c r="LX23" s="71">
        <v>1</v>
      </c>
      <c r="LY23" s="71">
        <v>2</v>
      </c>
      <c r="LZ23" s="71">
        <v>0</v>
      </c>
      <c r="MA23" s="71">
        <v>3</v>
      </c>
      <c r="MB23" s="71">
        <v>0</v>
      </c>
      <c r="MC23" s="71">
        <v>0</v>
      </c>
      <c r="MD23" s="71">
        <v>0</v>
      </c>
      <c r="ME23" s="71">
        <v>0</v>
      </c>
      <c r="MF23" s="71">
        <v>2</v>
      </c>
      <c r="MG23" s="71">
        <v>0</v>
      </c>
      <c r="MH23" s="71">
        <v>0</v>
      </c>
      <c r="MI23" s="71">
        <v>0</v>
      </c>
      <c r="MJ23" s="71">
        <v>0</v>
      </c>
      <c r="MK23" s="71">
        <v>0</v>
      </c>
      <c r="ML23" s="71">
        <v>0</v>
      </c>
      <c r="MM23" s="71">
        <v>1</v>
      </c>
      <c r="MN23" s="71">
        <v>0</v>
      </c>
      <c r="MO23" s="71">
        <v>2</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14</v>
      </c>
      <c r="NG23" s="71">
        <v>2</v>
      </c>
      <c r="NH23" s="71">
        <v>0</v>
      </c>
      <c r="NI23" s="71">
        <v>0</v>
      </c>
      <c r="NJ23" s="71">
        <v>0</v>
      </c>
      <c r="NK23" s="71">
        <v>0</v>
      </c>
      <c r="NL23" s="71">
        <v>4</v>
      </c>
      <c r="NM23" s="71">
        <v>2</v>
      </c>
      <c r="NN23" s="71">
        <v>1</v>
      </c>
      <c r="NO23" s="71">
        <v>1</v>
      </c>
      <c r="NP23" s="71">
        <v>0</v>
      </c>
      <c r="NQ23" s="71">
        <v>0</v>
      </c>
      <c r="NR23" s="71">
        <v>1</v>
      </c>
      <c r="NS23" s="71">
        <v>4</v>
      </c>
      <c r="NT23" s="71">
        <v>0</v>
      </c>
      <c r="NU23" s="71">
        <v>3</v>
      </c>
      <c r="NV23" s="71">
        <v>0</v>
      </c>
      <c r="NW23" s="71">
        <v>1</v>
      </c>
      <c r="NX23" s="71">
        <v>0</v>
      </c>
      <c r="NY23" s="71">
        <v>0</v>
      </c>
      <c r="NZ23" s="71">
        <v>0</v>
      </c>
      <c r="OA23" s="71">
        <v>0</v>
      </c>
      <c r="OB23" s="71">
        <v>0</v>
      </c>
      <c r="OC23" s="71">
        <v>0</v>
      </c>
      <c r="OD23" s="71">
        <v>1</v>
      </c>
      <c r="OE23" s="71">
        <v>0</v>
      </c>
      <c r="OF23" s="71">
        <v>0</v>
      </c>
      <c r="OG23" s="71">
        <v>3</v>
      </c>
      <c r="OH23" s="71">
        <v>1</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3</v>
      </c>
      <c r="PB23" s="71">
        <v>0</v>
      </c>
      <c r="PC23" s="71">
        <v>1</v>
      </c>
      <c r="PD23" s="71">
        <v>0</v>
      </c>
      <c r="PE23" s="71">
        <v>0</v>
      </c>
      <c r="PF23" s="71">
        <v>0</v>
      </c>
      <c r="PG23" s="71">
        <v>0</v>
      </c>
      <c r="PH23" s="71">
        <v>0</v>
      </c>
      <c r="PI23" s="71">
        <v>0</v>
      </c>
      <c r="PJ23" s="71">
        <v>0</v>
      </c>
      <c r="PK23" s="71">
        <v>0</v>
      </c>
      <c r="PL23" s="71">
        <v>0</v>
      </c>
      <c r="PM23" s="71">
        <v>0</v>
      </c>
      <c r="PN23" s="71">
        <v>4</v>
      </c>
      <c r="PO23" s="71">
        <v>0</v>
      </c>
      <c r="PP23" s="71">
        <v>0</v>
      </c>
      <c r="PQ23" s="71">
        <v>0</v>
      </c>
      <c r="PR23" s="71">
        <v>0</v>
      </c>
      <c r="PS23" s="71">
        <v>0</v>
      </c>
      <c r="PT23" s="71">
        <v>0</v>
      </c>
      <c r="PU23" s="71">
        <v>0</v>
      </c>
      <c r="PV23" s="71">
        <v>1</v>
      </c>
      <c r="PW23" s="71">
        <v>1</v>
      </c>
      <c r="PX23" s="71">
        <v>0</v>
      </c>
      <c r="PY23" s="71">
        <v>1</v>
      </c>
      <c r="PZ23" s="71">
        <v>2</v>
      </c>
      <c r="QA23" s="71">
        <v>0</v>
      </c>
      <c r="QB23" s="71">
        <v>3</v>
      </c>
      <c r="QC23" s="71">
        <v>0</v>
      </c>
      <c r="QD23" s="71">
        <v>0</v>
      </c>
      <c r="QE23" s="71">
        <v>0</v>
      </c>
      <c r="QF23" s="71">
        <v>0</v>
      </c>
      <c r="QG23" s="71">
        <v>2</v>
      </c>
      <c r="QH23" s="71">
        <v>0</v>
      </c>
      <c r="QI23" s="71">
        <v>0</v>
      </c>
      <c r="QJ23" s="71">
        <v>0</v>
      </c>
      <c r="QK23" s="71">
        <v>0</v>
      </c>
      <c r="QL23" s="71">
        <v>0</v>
      </c>
      <c r="QM23" s="71">
        <v>0</v>
      </c>
      <c r="QN23" s="71">
        <v>1</v>
      </c>
      <c r="QO23" s="71">
        <v>0</v>
      </c>
      <c r="QP23" s="71">
        <v>2</v>
      </c>
      <c r="QQ23" s="71">
        <v>0</v>
      </c>
      <c r="QR23" s="71">
        <v>0</v>
      </c>
      <c r="QS23" s="71">
        <v>1</v>
      </c>
      <c r="QT23" s="71">
        <v>0</v>
      </c>
      <c r="QU23" s="71">
        <v>0</v>
      </c>
      <c r="QV23" s="71">
        <v>0</v>
      </c>
      <c r="QW23" s="71">
        <v>0</v>
      </c>
      <c r="QX23" s="71">
        <v>33</v>
      </c>
      <c r="QY23" s="71">
        <v>4</v>
      </c>
      <c r="QZ23" s="71">
        <v>1</v>
      </c>
      <c r="RA23" s="71">
        <v>1</v>
      </c>
      <c r="RB23" s="71">
        <v>4</v>
      </c>
      <c r="RC23" s="71">
        <v>0</v>
      </c>
      <c r="RD23" s="71">
        <v>4</v>
      </c>
      <c r="RE23" s="71">
        <v>0</v>
      </c>
      <c r="RF23" s="71">
        <v>1</v>
      </c>
      <c r="RG23" s="71">
        <v>2</v>
      </c>
      <c r="RH23" s="71">
        <v>2</v>
      </c>
      <c r="RI23" s="71">
        <v>3</v>
      </c>
      <c r="RJ23" s="71">
        <v>0</v>
      </c>
      <c r="RK23" s="71">
        <v>3</v>
      </c>
      <c r="RL23" s="71">
        <v>2</v>
      </c>
      <c r="RM23" s="71">
        <v>0</v>
      </c>
      <c r="RN23" s="71">
        <v>1</v>
      </c>
      <c r="RO23" s="71">
        <v>0</v>
      </c>
      <c r="RP23" s="71">
        <v>0</v>
      </c>
      <c r="RQ23" s="71">
        <v>0</v>
      </c>
      <c r="RR23" s="71">
        <v>0</v>
      </c>
      <c r="RS23" s="71">
        <v>33</v>
      </c>
      <c r="RT23" s="71">
        <v>5</v>
      </c>
      <c r="RU23" s="71">
        <v>1</v>
      </c>
      <c r="RV23" s="71">
        <v>1</v>
      </c>
      <c r="RW23" s="71">
        <v>4</v>
      </c>
      <c r="RX23" s="71">
        <v>0</v>
      </c>
      <c r="RY23" s="71">
        <v>4</v>
      </c>
      <c r="RZ23" s="71">
        <v>0</v>
      </c>
      <c r="SA23" s="71">
        <v>1</v>
      </c>
      <c r="SB23" s="71">
        <v>2</v>
      </c>
      <c r="SC23" s="71">
        <v>2</v>
      </c>
      <c r="SD23" s="71">
        <v>3</v>
      </c>
      <c r="SE23" s="71">
        <v>0</v>
      </c>
      <c r="SF23" s="71">
        <v>3</v>
      </c>
      <c r="SG23" s="71">
        <v>2</v>
      </c>
      <c r="SH23" s="71">
        <v>0</v>
      </c>
    </row>
    <row r="24" spans="1:502">
      <c r="A24" s="16" t="s">
        <v>2149</v>
      </c>
      <c r="B24" s="70">
        <v>16</v>
      </c>
      <c r="C24" s="70">
        <v>16</v>
      </c>
      <c r="D24" s="70">
        <v>1</v>
      </c>
      <c r="E24" s="70">
        <v>2019</v>
      </c>
      <c r="F24" s="70" t="s">
        <v>158</v>
      </c>
      <c r="G24" s="1073" t="s">
        <v>1545</v>
      </c>
      <c r="H24" s="70" t="s">
        <v>1546</v>
      </c>
      <c r="I24" s="1066"/>
      <c r="J24" s="73">
        <v>0</v>
      </c>
      <c r="K24" s="73">
        <v>0</v>
      </c>
      <c r="L24" s="73">
        <v>0</v>
      </c>
      <c r="M24" s="73">
        <v>0</v>
      </c>
      <c r="N24" s="73">
        <v>0</v>
      </c>
      <c r="O24" s="73">
        <v>0</v>
      </c>
      <c r="P24" s="73">
        <v>0</v>
      </c>
      <c r="Q24" s="73">
        <v>0</v>
      </c>
      <c r="R24" s="73">
        <v>83.828999999999994</v>
      </c>
      <c r="S24" s="73">
        <v>31.489000000000001</v>
      </c>
      <c r="T24" s="73">
        <v>0</v>
      </c>
      <c r="U24" s="73">
        <v>0</v>
      </c>
      <c r="V24" s="73">
        <v>0</v>
      </c>
      <c r="W24" s="73">
        <v>0</v>
      </c>
      <c r="X24" s="73">
        <v>16.532</v>
      </c>
      <c r="Y24" s="73">
        <v>10.041</v>
      </c>
      <c r="Z24" s="73">
        <v>4.5279999999999996</v>
      </c>
      <c r="AA24" s="73">
        <v>6.0629999999999997</v>
      </c>
      <c r="AB24" s="73">
        <v>0</v>
      </c>
      <c r="AC24" s="73">
        <v>0</v>
      </c>
      <c r="AD24" s="73">
        <v>49.427999999999997</v>
      </c>
      <c r="AE24" s="73">
        <v>220.93899999999999</v>
      </c>
      <c r="AF24" s="73">
        <v>0</v>
      </c>
      <c r="AG24" s="73">
        <v>21.504000000000001</v>
      </c>
      <c r="AH24" s="73">
        <v>0</v>
      </c>
      <c r="AI24" s="73">
        <v>0</v>
      </c>
      <c r="AJ24" s="73">
        <v>0</v>
      </c>
      <c r="AK24" s="73">
        <v>0</v>
      </c>
      <c r="AL24" s="73">
        <v>0</v>
      </c>
      <c r="AM24" s="73">
        <v>0</v>
      </c>
      <c r="AN24" s="73">
        <v>0</v>
      </c>
      <c r="AO24" s="73">
        <v>0</v>
      </c>
      <c r="AP24" s="73">
        <v>8.7469999999999999</v>
      </c>
      <c r="AQ24" s="73">
        <v>0</v>
      </c>
      <c r="AR24" s="73">
        <v>4.5529999999999999</v>
      </c>
      <c r="AS24" s="73">
        <v>15.695</v>
      </c>
      <c r="AT24" s="73">
        <v>4.1900000000000004</v>
      </c>
      <c r="AU24" s="73">
        <v>0</v>
      </c>
      <c r="AV24" s="73">
        <v>0</v>
      </c>
      <c r="AW24" s="73">
        <v>0</v>
      </c>
      <c r="AX24" s="73">
        <v>0</v>
      </c>
      <c r="AY24" s="73">
        <v>0</v>
      </c>
      <c r="AZ24" s="73">
        <v>0</v>
      </c>
      <c r="BA24" s="73">
        <v>0</v>
      </c>
      <c r="BB24" s="73">
        <v>0</v>
      </c>
      <c r="BC24" s="73">
        <v>0</v>
      </c>
      <c r="BD24" s="73">
        <v>6.7539999999999996</v>
      </c>
      <c r="BE24" s="73">
        <v>0</v>
      </c>
      <c r="BF24" s="73">
        <v>0</v>
      </c>
      <c r="BG24" s="73">
        <v>0</v>
      </c>
      <c r="BH24" s="73">
        <v>0</v>
      </c>
      <c r="BI24" s="73">
        <v>0</v>
      </c>
      <c r="BJ24" s="73">
        <v>0</v>
      </c>
      <c r="BK24" s="73">
        <v>0</v>
      </c>
      <c r="BL24" s="73">
        <v>0</v>
      </c>
      <c r="BM24" s="73">
        <v>16.234000000000002</v>
      </c>
      <c r="BN24" s="73">
        <v>0</v>
      </c>
      <c r="BO24" s="73">
        <v>7.7619999999999996</v>
      </c>
      <c r="BP24" s="73">
        <v>0</v>
      </c>
      <c r="BQ24" s="73">
        <v>0</v>
      </c>
      <c r="BR24" s="73">
        <v>0</v>
      </c>
      <c r="BS24" s="73">
        <v>0</v>
      </c>
      <c r="BT24" s="73">
        <v>0</v>
      </c>
      <c r="BU24" s="73">
        <v>0</v>
      </c>
      <c r="BV24" s="73">
        <v>0</v>
      </c>
      <c r="BW24" s="73">
        <v>0</v>
      </c>
      <c r="BX24" s="73">
        <v>0</v>
      </c>
      <c r="BY24" s="73">
        <v>0</v>
      </c>
      <c r="BZ24" s="73">
        <v>38.228999999999999</v>
      </c>
      <c r="CA24" s="73">
        <v>0</v>
      </c>
      <c r="CB24" s="73">
        <v>0</v>
      </c>
      <c r="CC24" s="73">
        <v>0</v>
      </c>
      <c r="CD24" s="73">
        <v>0</v>
      </c>
      <c r="CE24" s="73">
        <v>0</v>
      </c>
      <c r="CF24" s="73">
        <v>0</v>
      </c>
      <c r="CG24" s="73">
        <v>0</v>
      </c>
      <c r="CH24" s="73">
        <v>0</v>
      </c>
      <c r="CI24" s="73">
        <v>3.7229999999999999</v>
      </c>
      <c r="CJ24" s="73">
        <v>0</v>
      </c>
      <c r="CK24" s="73">
        <v>7.7569999999999997</v>
      </c>
      <c r="CL24" s="73">
        <v>11.051</v>
      </c>
      <c r="CM24" s="73">
        <v>0</v>
      </c>
      <c r="CN24" s="73">
        <v>12.361000000000001</v>
      </c>
      <c r="CO24" s="73">
        <v>0</v>
      </c>
      <c r="CP24" s="73">
        <v>0</v>
      </c>
      <c r="CQ24" s="73">
        <v>0</v>
      </c>
      <c r="CR24" s="73">
        <v>0</v>
      </c>
      <c r="CS24" s="73">
        <v>0</v>
      </c>
      <c r="CT24" s="73">
        <v>0</v>
      </c>
      <c r="CU24" s="73">
        <v>0</v>
      </c>
      <c r="CV24" s="73">
        <v>0</v>
      </c>
      <c r="CW24" s="73">
        <v>0</v>
      </c>
      <c r="CX24" s="73">
        <v>0</v>
      </c>
      <c r="CY24" s="73">
        <v>0</v>
      </c>
      <c r="CZ24" s="73">
        <v>3.109</v>
      </c>
      <c r="DA24" s="73">
        <v>0</v>
      </c>
      <c r="DB24" s="73">
        <v>8.7929999999999993</v>
      </c>
      <c r="DC24" s="73">
        <v>75.730999999999995</v>
      </c>
      <c r="DD24" s="73">
        <v>0</v>
      </c>
      <c r="DE24" s="73">
        <v>0</v>
      </c>
      <c r="DF24" s="73">
        <v>0</v>
      </c>
      <c r="DG24" s="73">
        <v>0</v>
      </c>
      <c r="DH24" s="73">
        <v>0</v>
      </c>
      <c r="DI24" s="73">
        <v>0</v>
      </c>
      <c r="DJ24" s="73">
        <v>4.5529999999999999</v>
      </c>
      <c r="DK24" s="73">
        <v>0</v>
      </c>
      <c r="DL24" s="73">
        <v>0</v>
      </c>
      <c r="DM24" s="73">
        <v>0</v>
      </c>
      <c r="DN24" s="73">
        <v>0</v>
      </c>
      <c r="DO24" s="73">
        <v>0</v>
      </c>
      <c r="DP24" s="73">
        <v>0</v>
      </c>
      <c r="DQ24" s="73">
        <v>0</v>
      </c>
      <c r="DR24" s="73">
        <v>0</v>
      </c>
      <c r="DS24" s="73">
        <v>83.828999999999994</v>
      </c>
      <c r="DT24" s="73">
        <v>31.489000000000001</v>
      </c>
      <c r="DU24" s="73">
        <v>0</v>
      </c>
      <c r="DV24" s="73">
        <v>0</v>
      </c>
      <c r="DW24" s="73">
        <v>0</v>
      </c>
      <c r="DX24" s="73">
        <v>0</v>
      </c>
      <c r="DY24" s="73">
        <v>16.532</v>
      </c>
      <c r="DZ24" s="73">
        <v>10.041</v>
      </c>
      <c r="EA24" s="73">
        <v>4.5279999999999996</v>
      </c>
      <c r="EB24" s="73">
        <v>6.0629999999999997</v>
      </c>
      <c r="EC24" s="73">
        <v>0</v>
      </c>
      <c r="ED24" s="73">
        <v>0</v>
      </c>
      <c r="EE24" s="73">
        <v>49.427999999999997</v>
      </c>
      <c r="EF24" s="73">
        <v>220.93899999999999</v>
      </c>
      <c r="EG24" s="73">
        <v>0</v>
      </c>
      <c r="EH24" s="73">
        <v>21.504000000000001</v>
      </c>
      <c r="EI24" s="73">
        <v>0</v>
      </c>
      <c r="EJ24" s="73">
        <v>0</v>
      </c>
      <c r="EK24" s="73">
        <v>0</v>
      </c>
      <c r="EL24" s="73">
        <v>0</v>
      </c>
      <c r="EM24" s="73">
        <v>0</v>
      </c>
      <c r="EN24" s="73">
        <v>0</v>
      </c>
      <c r="EO24" s="73">
        <v>0</v>
      </c>
      <c r="EP24" s="73">
        <v>0</v>
      </c>
      <c r="EQ24" s="73">
        <v>8.7469999999999999</v>
      </c>
      <c r="ER24" s="73">
        <v>0</v>
      </c>
      <c r="ES24" s="73">
        <v>0</v>
      </c>
      <c r="ET24" s="73">
        <v>15.695</v>
      </c>
      <c r="EU24" s="73">
        <v>4.1900000000000004</v>
      </c>
      <c r="EV24" s="73">
        <v>0</v>
      </c>
      <c r="EW24" s="73">
        <v>0</v>
      </c>
      <c r="EX24" s="73">
        <v>0</v>
      </c>
      <c r="EY24" s="73">
        <v>0</v>
      </c>
      <c r="EZ24" s="73">
        <v>0</v>
      </c>
      <c r="FA24" s="73">
        <v>0</v>
      </c>
      <c r="FB24" s="73">
        <v>0</v>
      </c>
      <c r="FC24" s="73">
        <v>0</v>
      </c>
      <c r="FD24" s="73">
        <v>0</v>
      </c>
      <c r="FE24" s="73">
        <v>6.7539999999999996</v>
      </c>
      <c r="FF24" s="73">
        <v>0</v>
      </c>
      <c r="FG24" s="73">
        <v>0</v>
      </c>
      <c r="FH24" s="73">
        <v>0</v>
      </c>
      <c r="FI24" s="73">
        <v>0</v>
      </c>
      <c r="FJ24" s="73">
        <v>0</v>
      </c>
      <c r="FK24" s="73">
        <v>0</v>
      </c>
      <c r="FL24" s="73">
        <v>0</v>
      </c>
      <c r="FM24" s="73">
        <v>0</v>
      </c>
      <c r="FN24" s="73">
        <v>16.234000000000002</v>
      </c>
      <c r="FO24" s="73">
        <v>0</v>
      </c>
      <c r="FP24" s="73">
        <v>7.7619999999999996</v>
      </c>
      <c r="FQ24" s="73">
        <v>0</v>
      </c>
      <c r="FR24" s="73">
        <v>0</v>
      </c>
      <c r="FS24" s="73">
        <v>0</v>
      </c>
      <c r="FT24" s="73">
        <v>0</v>
      </c>
      <c r="FU24" s="73">
        <v>0</v>
      </c>
      <c r="FV24" s="73">
        <v>0</v>
      </c>
      <c r="FW24" s="73">
        <v>0</v>
      </c>
      <c r="FX24" s="73">
        <v>0</v>
      </c>
      <c r="FY24" s="73">
        <v>0</v>
      </c>
      <c r="FZ24" s="73">
        <v>0</v>
      </c>
      <c r="GA24" s="73">
        <v>38.228999999999999</v>
      </c>
      <c r="GB24" s="73">
        <v>0</v>
      </c>
      <c r="GC24" s="73">
        <v>0</v>
      </c>
      <c r="GD24" s="73">
        <v>0</v>
      </c>
      <c r="GE24" s="73">
        <v>0</v>
      </c>
      <c r="GF24" s="73">
        <v>0</v>
      </c>
      <c r="GG24" s="73">
        <v>0</v>
      </c>
      <c r="GH24" s="73">
        <v>0</v>
      </c>
      <c r="GI24" s="73">
        <v>0</v>
      </c>
      <c r="GJ24" s="73">
        <v>3.7229999999999999</v>
      </c>
      <c r="GK24" s="73">
        <v>0</v>
      </c>
      <c r="GL24" s="73">
        <v>7.7569999999999997</v>
      </c>
      <c r="GM24" s="73">
        <v>11.051</v>
      </c>
      <c r="GN24" s="73">
        <v>0</v>
      </c>
      <c r="GO24" s="73">
        <v>12.361000000000001</v>
      </c>
      <c r="GP24" s="73">
        <v>0</v>
      </c>
      <c r="GQ24" s="73">
        <v>0</v>
      </c>
      <c r="GR24" s="73">
        <v>0</v>
      </c>
      <c r="GS24" s="73">
        <v>0</v>
      </c>
      <c r="GT24" s="73">
        <v>0</v>
      </c>
      <c r="GU24" s="73">
        <v>0</v>
      </c>
      <c r="GV24" s="73">
        <v>0</v>
      </c>
      <c r="GW24" s="73">
        <v>0</v>
      </c>
      <c r="GX24" s="73">
        <v>0</v>
      </c>
      <c r="GY24" s="73">
        <v>0</v>
      </c>
      <c r="GZ24" s="73">
        <v>0</v>
      </c>
      <c r="HA24" s="73">
        <v>3.109</v>
      </c>
      <c r="HB24" s="73">
        <v>0</v>
      </c>
      <c r="HC24" s="73">
        <v>8.7929999999999993</v>
      </c>
      <c r="HD24" s="73">
        <v>75.730999999999995</v>
      </c>
      <c r="HE24" s="73">
        <v>0</v>
      </c>
      <c r="HF24" s="73">
        <v>4.5529999999999999</v>
      </c>
      <c r="HG24" s="73">
        <v>0</v>
      </c>
      <c r="HH24" s="73">
        <v>0</v>
      </c>
      <c r="HI24" s="73">
        <v>0</v>
      </c>
      <c r="HJ24" s="73">
        <v>0</v>
      </c>
      <c r="HK24" s="73">
        <v>444.35300000000001</v>
      </c>
      <c r="HL24" s="73">
        <v>24.442</v>
      </c>
      <c r="HM24" s="73">
        <v>4.1900000000000004</v>
      </c>
      <c r="HN24" s="73">
        <v>6.7539999999999996</v>
      </c>
      <c r="HO24" s="73">
        <v>23.995999999999999</v>
      </c>
      <c r="HP24" s="73">
        <v>0</v>
      </c>
      <c r="HQ24" s="73">
        <v>38.228999999999999</v>
      </c>
      <c r="HR24" s="73">
        <v>0</v>
      </c>
      <c r="HS24" s="73">
        <v>0</v>
      </c>
      <c r="HT24" s="73">
        <v>11.48</v>
      </c>
      <c r="HU24" s="73">
        <v>11.051</v>
      </c>
      <c r="HV24" s="73">
        <v>12.361000000000001</v>
      </c>
      <c r="HW24" s="73">
        <v>0</v>
      </c>
      <c r="HX24" s="73">
        <v>3.109</v>
      </c>
      <c r="HY24" s="73">
        <v>84.524000000000001</v>
      </c>
      <c r="HZ24" s="73">
        <v>0</v>
      </c>
      <c r="IA24" s="73">
        <v>4.5529999999999999</v>
      </c>
      <c r="IB24" s="73">
        <v>0</v>
      </c>
      <c r="IC24" s="73">
        <v>0</v>
      </c>
      <c r="ID24" s="73">
        <v>0</v>
      </c>
      <c r="IE24" s="73">
        <v>0</v>
      </c>
      <c r="IF24" s="73">
        <v>444.35300000000001</v>
      </c>
      <c r="IG24" s="73">
        <v>28.995000000000001</v>
      </c>
      <c r="IH24" s="73">
        <v>4.1900000000000004</v>
      </c>
      <c r="II24" s="73">
        <v>6.7539999999999996</v>
      </c>
      <c r="IJ24" s="73">
        <v>23.995999999999999</v>
      </c>
      <c r="IK24" s="73">
        <v>0</v>
      </c>
      <c r="IL24" s="73">
        <v>38.228999999999999</v>
      </c>
      <c r="IM24" s="73">
        <v>0</v>
      </c>
      <c r="IN24" s="73">
        <v>0</v>
      </c>
      <c r="IO24" s="73">
        <v>11.48</v>
      </c>
      <c r="IP24" s="73">
        <v>11.051</v>
      </c>
      <c r="IQ24" s="73">
        <v>12.361000000000001</v>
      </c>
      <c r="IR24" s="73">
        <v>0</v>
      </c>
      <c r="IS24" s="73">
        <v>3.109</v>
      </c>
      <c r="IT24" s="73">
        <v>84.524000000000001</v>
      </c>
      <c r="IU24" s="73">
        <v>0</v>
      </c>
      <c r="IV24" s="74">
        <v>0</v>
      </c>
      <c r="IW24" s="71">
        <v>0</v>
      </c>
      <c r="IX24" s="71">
        <v>0</v>
      </c>
      <c r="IY24" s="71">
        <v>0</v>
      </c>
      <c r="IZ24" s="71">
        <v>0</v>
      </c>
      <c r="JA24" s="71">
        <v>0</v>
      </c>
      <c r="JB24" s="71">
        <v>0</v>
      </c>
      <c r="JC24" s="71">
        <v>0</v>
      </c>
      <c r="JD24" s="71">
        <v>0</v>
      </c>
      <c r="JE24" s="71">
        <v>14</v>
      </c>
      <c r="JF24" s="71">
        <v>3</v>
      </c>
      <c r="JG24" s="71">
        <v>0</v>
      </c>
      <c r="JH24" s="71">
        <v>0</v>
      </c>
      <c r="JI24" s="71">
        <v>0</v>
      </c>
      <c r="JJ24" s="71">
        <v>0</v>
      </c>
      <c r="JK24" s="71">
        <v>3</v>
      </c>
      <c r="JL24" s="71">
        <v>2</v>
      </c>
      <c r="JM24" s="71">
        <v>1</v>
      </c>
      <c r="JN24" s="71">
        <v>1</v>
      </c>
      <c r="JO24" s="71">
        <v>0</v>
      </c>
      <c r="JP24" s="71">
        <v>0</v>
      </c>
      <c r="JQ24" s="71">
        <v>1</v>
      </c>
      <c r="JR24" s="71">
        <v>4</v>
      </c>
      <c r="JS24" s="71">
        <v>0</v>
      </c>
      <c r="JT24" s="71">
        <v>3</v>
      </c>
      <c r="JU24" s="71">
        <v>0</v>
      </c>
      <c r="JV24" s="71">
        <v>0</v>
      </c>
      <c r="JW24" s="71">
        <v>0</v>
      </c>
      <c r="JX24" s="71">
        <v>0</v>
      </c>
      <c r="JY24" s="71">
        <v>0</v>
      </c>
      <c r="JZ24" s="71">
        <v>0</v>
      </c>
      <c r="KA24" s="71">
        <v>0</v>
      </c>
      <c r="KB24" s="71">
        <v>0</v>
      </c>
      <c r="KC24" s="71">
        <v>1</v>
      </c>
      <c r="KD24" s="71">
        <v>0</v>
      </c>
      <c r="KE24" s="71">
        <v>1</v>
      </c>
      <c r="KF24" s="71">
        <v>3</v>
      </c>
      <c r="KG24" s="71">
        <v>1</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3</v>
      </c>
      <c r="LA24" s="71">
        <v>0</v>
      </c>
      <c r="LB24" s="71">
        <v>1</v>
      </c>
      <c r="LC24" s="71">
        <v>0</v>
      </c>
      <c r="LD24" s="71">
        <v>0</v>
      </c>
      <c r="LE24" s="71">
        <v>0</v>
      </c>
      <c r="LF24" s="71">
        <v>0</v>
      </c>
      <c r="LG24" s="71">
        <v>0</v>
      </c>
      <c r="LH24" s="71">
        <v>0</v>
      </c>
      <c r="LI24" s="71">
        <v>0</v>
      </c>
      <c r="LJ24" s="71">
        <v>0</v>
      </c>
      <c r="LK24" s="71">
        <v>0</v>
      </c>
      <c r="LL24" s="71">
        <v>0</v>
      </c>
      <c r="LM24" s="71">
        <v>4</v>
      </c>
      <c r="LN24" s="71">
        <v>0</v>
      </c>
      <c r="LO24" s="71">
        <v>0</v>
      </c>
      <c r="LP24" s="71">
        <v>0</v>
      </c>
      <c r="LQ24" s="71">
        <v>0</v>
      </c>
      <c r="LR24" s="71">
        <v>0</v>
      </c>
      <c r="LS24" s="71">
        <v>0</v>
      </c>
      <c r="LT24" s="71">
        <v>0</v>
      </c>
      <c r="LU24" s="71">
        <v>0</v>
      </c>
      <c r="LV24" s="71">
        <v>1</v>
      </c>
      <c r="LW24" s="71">
        <v>0</v>
      </c>
      <c r="LX24" s="71">
        <v>1</v>
      </c>
      <c r="LY24" s="71">
        <v>2</v>
      </c>
      <c r="LZ24" s="71">
        <v>0</v>
      </c>
      <c r="MA24" s="71">
        <v>3</v>
      </c>
      <c r="MB24" s="71">
        <v>0</v>
      </c>
      <c r="MC24" s="71">
        <v>0</v>
      </c>
      <c r="MD24" s="71">
        <v>0</v>
      </c>
      <c r="ME24" s="71">
        <v>0</v>
      </c>
      <c r="MF24" s="71">
        <v>0</v>
      </c>
      <c r="MG24" s="71">
        <v>0</v>
      </c>
      <c r="MH24" s="71">
        <v>0</v>
      </c>
      <c r="MI24" s="71">
        <v>0</v>
      </c>
      <c r="MJ24" s="71">
        <v>0</v>
      </c>
      <c r="MK24" s="71">
        <v>0</v>
      </c>
      <c r="ML24" s="71">
        <v>0</v>
      </c>
      <c r="MM24" s="71">
        <v>1</v>
      </c>
      <c r="MN24" s="71">
        <v>0</v>
      </c>
      <c r="MO24" s="71">
        <v>2</v>
      </c>
      <c r="MP24" s="71">
        <v>2</v>
      </c>
      <c r="MQ24" s="71">
        <v>0</v>
      </c>
      <c r="MR24" s="71">
        <v>0</v>
      </c>
      <c r="MS24" s="71">
        <v>0</v>
      </c>
      <c r="MT24" s="71">
        <v>0</v>
      </c>
      <c r="MU24" s="71">
        <v>0</v>
      </c>
      <c r="MV24" s="71">
        <v>0</v>
      </c>
      <c r="MW24" s="71">
        <v>1</v>
      </c>
      <c r="MX24" s="71">
        <v>0</v>
      </c>
      <c r="MY24" s="71">
        <v>0</v>
      </c>
      <c r="MZ24" s="71">
        <v>0</v>
      </c>
      <c r="NA24" s="71">
        <v>0</v>
      </c>
      <c r="NB24" s="71">
        <v>0</v>
      </c>
      <c r="NC24" s="71">
        <v>0</v>
      </c>
      <c r="ND24" s="71">
        <v>0</v>
      </c>
      <c r="NE24" s="71">
        <v>0</v>
      </c>
      <c r="NF24" s="71">
        <v>14</v>
      </c>
      <c r="NG24" s="71">
        <v>3</v>
      </c>
      <c r="NH24" s="71">
        <v>0</v>
      </c>
      <c r="NI24" s="71">
        <v>0</v>
      </c>
      <c r="NJ24" s="71">
        <v>0</v>
      </c>
      <c r="NK24" s="71">
        <v>0</v>
      </c>
      <c r="NL24" s="71">
        <v>3</v>
      </c>
      <c r="NM24" s="71">
        <v>2</v>
      </c>
      <c r="NN24" s="71">
        <v>1</v>
      </c>
      <c r="NO24" s="71">
        <v>1</v>
      </c>
      <c r="NP24" s="71">
        <v>0</v>
      </c>
      <c r="NQ24" s="71">
        <v>0</v>
      </c>
      <c r="NR24" s="71">
        <v>1</v>
      </c>
      <c r="NS24" s="71">
        <v>4</v>
      </c>
      <c r="NT24" s="71">
        <v>0</v>
      </c>
      <c r="NU24" s="71">
        <v>3</v>
      </c>
      <c r="NV24" s="71">
        <v>0</v>
      </c>
      <c r="NW24" s="71">
        <v>0</v>
      </c>
      <c r="NX24" s="71">
        <v>0</v>
      </c>
      <c r="NY24" s="71">
        <v>0</v>
      </c>
      <c r="NZ24" s="71">
        <v>0</v>
      </c>
      <c r="OA24" s="71">
        <v>0</v>
      </c>
      <c r="OB24" s="71">
        <v>0</v>
      </c>
      <c r="OC24" s="71">
        <v>0</v>
      </c>
      <c r="OD24" s="71">
        <v>1</v>
      </c>
      <c r="OE24" s="71">
        <v>0</v>
      </c>
      <c r="OF24" s="71">
        <v>0</v>
      </c>
      <c r="OG24" s="71">
        <v>3</v>
      </c>
      <c r="OH24" s="71">
        <v>1</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3</v>
      </c>
      <c r="PB24" s="71">
        <v>0</v>
      </c>
      <c r="PC24" s="71">
        <v>1</v>
      </c>
      <c r="PD24" s="71">
        <v>0</v>
      </c>
      <c r="PE24" s="71">
        <v>0</v>
      </c>
      <c r="PF24" s="71">
        <v>0</v>
      </c>
      <c r="PG24" s="71">
        <v>0</v>
      </c>
      <c r="PH24" s="71">
        <v>0</v>
      </c>
      <c r="PI24" s="71">
        <v>0</v>
      </c>
      <c r="PJ24" s="71">
        <v>0</v>
      </c>
      <c r="PK24" s="71">
        <v>0</v>
      </c>
      <c r="PL24" s="71">
        <v>0</v>
      </c>
      <c r="PM24" s="71">
        <v>0</v>
      </c>
      <c r="PN24" s="71">
        <v>4</v>
      </c>
      <c r="PO24" s="71">
        <v>0</v>
      </c>
      <c r="PP24" s="71">
        <v>0</v>
      </c>
      <c r="PQ24" s="71">
        <v>0</v>
      </c>
      <c r="PR24" s="71">
        <v>0</v>
      </c>
      <c r="PS24" s="71">
        <v>0</v>
      </c>
      <c r="PT24" s="71">
        <v>0</v>
      </c>
      <c r="PU24" s="71">
        <v>0</v>
      </c>
      <c r="PV24" s="71">
        <v>0</v>
      </c>
      <c r="PW24" s="71">
        <v>1</v>
      </c>
      <c r="PX24" s="71">
        <v>0</v>
      </c>
      <c r="PY24" s="71">
        <v>1</v>
      </c>
      <c r="PZ24" s="71">
        <v>2</v>
      </c>
      <c r="QA24" s="71">
        <v>0</v>
      </c>
      <c r="QB24" s="71">
        <v>3</v>
      </c>
      <c r="QC24" s="71">
        <v>0</v>
      </c>
      <c r="QD24" s="71">
        <v>0</v>
      </c>
      <c r="QE24" s="71">
        <v>0</v>
      </c>
      <c r="QF24" s="71">
        <v>0</v>
      </c>
      <c r="QG24" s="71">
        <v>0</v>
      </c>
      <c r="QH24" s="71">
        <v>0</v>
      </c>
      <c r="QI24" s="71">
        <v>0</v>
      </c>
      <c r="QJ24" s="71">
        <v>0</v>
      </c>
      <c r="QK24" s="71">
        <v>0</v>
      </c>
      <c r="QL24" s="71">
        <v>0</v>
      </c>
      <c r="QM24" s="71">
        <v>0</v>
      </c>
      <c r="QN24" s="71">
        <v>1</v>
      </c>
      <c r="QO24" s="71">
        <v>0</v>
      </c>
      <c r="QP24" s="71">
        <v>2</v>
      </c>
      <c r="QQ24" s="71">
        <v>2</v>
      </c>
      <c r="QR24" s="71">
        <v>0</v>
      </c>
      <c r="QS24" s="71">
        <v>1</v>
      </c>
      <c r="QT24" s="71">
        <v>0</v>
      </c>
      <c r="QU24" s="71">
        <v>0</v>
      </c>
      <c r="QV24" s="71">
        <v>0</v>
      </c>
      <c r="QW24" s="71">
        <v>0</v>
      </c>
      <c r="QX24" s="71">
        <v>32</v>
      </c>
      <c r="QY24" s="71">
        <v>4</v>
      </c>
      <c r="QZ24" s="71">
        <v>1</v>
      </c>
      <c r="RA24" s="71">
        <v>1</v>
      </c>
      <c r="RB24" s="71">
        <v>4</v>
      </c>
      <c r="RC24" s="71">
        <v>0</v>
      </c>
      <c r="RD24" s="71">
        <v>4</v>
      </c>
      <c r="RE24" s="71">
        <v>0</v>
      </c>
      <c r="RF24" s="71">
        <v>0</v>
      </c>
      <c r="RG24" s="71">
        <v>2</v>
      </c>
      <c r="RH24" s="71">
        <v>2</v>
      </c>
      <c r="RI24" s="71">
        <v>3</v>
      </c>
      <c r="RJ24" s="71">
        <v>0</v>
      </c>
      <c r="RK24" s="71">
        <v>1</v>
      </c>
      <c r="RL24" s="71">
        <v>4</v>
      </c>
      <c r="RM24" s="71">
        <v>0</v>
      </c>
      <c r="RN24" s="71">
        <v>1</v>
      </c>
      <c r="RO24" s="71">
        <v>0</v>
      </c>
      <c r="RP24" s="71">
        <v>0</v>
      </c>
      <c r="RQ24" s="71">
        <v>0</v>
      </c>
      <c r="RR24" s="71">
        <v>0</v>
      </c>
      <c r="RS24" s="71">
        <v>32</v>
      </c>
      <c r="RT24" s="71">
        <v>5</v>
      </c>
      <c r="RU24" s="71">
        <v>1</v>
      </c>
      <c r="RV24" s="71">
        <v>1</v>
      </c>
      <c r="RW24" s="71">
        <v>4</v>
      </c>
      <c r="RX24" s="71">
        <v>0</v>
      </c>
      <c r="RY24" s="71">
        <v>4</v>
      </c>
      <c r="RZ24" s="71">
        <v>0</v>
      </c>
      <c r="SA24" s="71">
        <v>0</v>
      </c>
      <c r="SB24" s="71">
        <v>2</v>
      </c>
      <c r="SC24" s="71">
        <v>2</v>
      </c>
      <c r="SD24" s="71">
        <v>3</v>
      </c>
      <c r="SE24" s="71">
        <v>0</v>
      </c>
      <c r="SF24" s="71">
        <v>1</v>
      </c>
      <c r="SG24" s="71">
        <v>4</v>
      </c>
      <c r="SH24" s="71">
        <v>0</v>
      </c>
    </row>
    <row r="25" spans="1:502">
      <c r="A25" s="16" t="s">
        <v>2150</v>
      </c>
      <c r="B25" s="70">
        <v>17</v>
      </c>
      <c r="C25" s="70">
        <v>17</v>
      </c>
      <c r="D25" s="70">
        <v>1</v>
      </c>
      <c r="E25" s="70">
        <v>2020</v>
      </c>
      <c r="F25" s="70" t="s">
        <v>159</v>
      </c>
      <c r="G25" s="1073" t="s">
        <v>1545</v>
      </c>
      <c r="H25" s="70" t="s">
        <v>1546</v>
      </c>
      <c r="I25" s="1066"/>
      <c r="J25" s="73">
        <v>0</v>
      </c>
      <c r="K25" s="73">
        <v>0</v>
      </c>
      <c r="L25" s="73">
        <v>0</v>
      </c>
      <c r="M25" s="73">
        <v>0</v>
      </c>
      <c r="N25" s="73">
        <v>0</v>
      </c>
      <c r="O25" s="73">
        <v>0</v>
      </c>
      <c r="P25" s="73">
        <v>0</v>
      </c>
      <c r="Q25" s="73">
        <v>0</v>
      </c>
      <c r="R25" s="73">
        <v>85.972999999999999</v>
      </c>
      <c r="S25" s="73">
        <v>28.524000000000001</v>
      </c>
      <c r="T25" s="73">
        <v>0</v>
      </c>
      <c r="U25" s="73">
        <v>0</v>
      </c>
      <c r="V25" s="73">
        <v>0</v>
      </c>
      <c r="W25" s="73">
        <v>0</v>
      </c>
      <c r="X25" s="73">
        <v>20.507999999999999</v>
      </c>
      <c r="Y25" s="73">
        <v>9.81</v>
      </c>
      <c r="Z25" s="73">
        <v>3.996</v>
      </c>
      <c r="AA25" s="73">
        <v>7.5019999999999998</v>
      </c>
      <c r="AB25" s="73">
        <v>0</v>
      </c>
      <c r="AC25" s="73">
        <v>0</v>
      </c>
      <c r="AD25" s="73">
        <v>48.625</v>
      </c>
      <c r="AE25" s="73">
        <v>196.92699999999999</v>
      </c>
      <c r="AF25" s="73">
        <v>0</v>
      </c>
      <c r="AG25" s="73">
        <v>20.573</v>
      </c>
      <c r="AH25" s="73">
        <v>0</v>
      </c>
      <c r="AI25" s="73">
        <v>0</v>
      </c>
      <c r="AJ25" s="73">
        <v>0</v>
      </c>
      <c r="AK25" s="73">
        <v>0</v>
      </c>
      <c r="AL25" s="73">
        <v>0</v>
      </c>
      <c r="AM25" s="73">
        <v>0</v>
      </c>
      <c r="AN25" s="73">
        <v>0</v>
      </c>
      <c r="AO25" s="73">
        <v>0</v>
      </c>
      <c r="AP25" s="73">
        <v>8.125</v>
      </c>
      <c r="AQ25" s="73">
        <v>0</v>
      </c>
      <c r="AR25" s="73">
        <v>3.9060000000000001</v>
      </c>
      <c r="AS25" s="73">
        <v>16.231000000000002</v>
      </c>
      <c r="AT25" s="73">
        <v>3.86</v>
      </c>
      <c r="AU25" s="73">
        <v>0</v>
      </c>
      <c r="AV25" s="73">
        <v>0</v>
      </c>
      <c r="AW25" s="73">
        <v>0</v>
      </c>
      <c r="AX25" s="73">
        <v>0</v>
      </c>
      <c r="AY25" s="73">
        <v>0</v>
      </c>
      <c r="AZ25" s="73">
        <v>0</v>
      </c>
      <c r="BA25" s="73">
        <v>0</v>
      </c>
      <c r="BB25" s="73">
        <v>0</v>
      </c>
      <c r="BC25" s="73">
        <v>0</v>
      </c>
      <c r="BD25" s="73">
        <v>6.5220000000000002</v>
      </c>
      <c r="BE25" s="73">
        <v>0</v>
      </c>
      <c r="BF25" s="73">
        <v>0</v>
      </c>
      <c r="BG25" s="73">
        <v>0</v>
      </c>
      <c r="BH25" s="73">
        <v>0</v>
      </c>
      <c r="BI25" s="73">
        <v>0</v>
      </c>
      <c r="BJ25" s="73">
        <v>0</v>
      </c>
      <c r="BK25" s="73">
        <v>0</v>
      </c>
      <c r="BL25" s="73">
        <v>0</v>
      </c>
      <c r="BM25" s="73">
        <v>15.28</v>
      </c>
      <c r="BN25" s="73">
        <v>0</v>
      </c>
      <c r="BO25" s="73">
        <v>5.0179999999999998</v>
      </c>
      <c r="BP25" s="73">
        <v>0</v>
      </c>
      <c r="BQ25" s="73">
        <v>0</v>
      </c>
      <c r="BR25" s="73">
        <v>0</v>
      </c>
      <c r="BS25" s="73">
        <v>0</v>
      </c>
      <c r="BT25" s="73">
        <v>0</v>
      </c>
      <c r="BU25" s="73">
        <v>0</v>
      </c>
      <c r="BV25" s="73">
        <v>0</v>
      </c>
      <c r="BW25" s="73">
        <v>0</v>
      </c>
      <c r="BX25" s="73">
        <v>0</v>
      </c>
      <c r="BY25" s="73">
        <v>0</v>
      </c>
      <c r="BZ25" s="73">
        <v>29.766999999999999</v>
      </c>
      <c r="CA25" s="73">
        <v>0</v>
      </c>
      <c r="CB25" s="73">
        <v>0</v>
      </c>
      <c r="CC25" s="73">
        <v>0</v>
      </c>
      <c r="CD25" s="73">
        <v>0</v>
      </c>
      <c r="CE25" s="73">
        <v>0</v>
      </c>
      <c r="CF25" s="73">
        <v>0</v>
      </c>
      <c r="CG25" s="73">
        <v>0</v>
      </c>
      <c r="CH25" s="73">
        <v>0</v>
      </c>
      <c r="CI25" s="73">
        <v>4.0199999999999996</v>
      </c>
      <c r="CJ25" s="73">
        <v>0</v>
      </c>
      <c r="CK25" s="73">
        <v>5.5119999999999996</v>
      </c>
      <c r="CL25" s="73">
        <v>9.2899999999999991</v>
      </c>
      <c r="CM25" s="73">
        <v>0</v>
      </c>
      <c r="CN25" s="73">
        <v>8.6150000000000002</v>
      </c>
      <c r="CO25" s="73">
        <v>0</v>
      </c>
      <c r="CP25" s="73">
        <v>0</v>
      </c>
      <c r="CQ25" s="73">
        <v>0</v>
      </c>
      <c r="CR25" s="73">
        <v>0</v>
      </c>
      <c r="CS25" s="73">
        <v>79.031000000000006</v>
      </c>
      <c r="CT25" s="73">
        <v>0</v>
      </c>
      <c r="CU25" s="73">
        <v>0</v>
      </c>
      <c r="CV25" s="73">
        <v>0</v>
      </c>
      <c r="CW25" s="73">
        <v>0</v>
      </c>
      <c r="CX25" s="73">
        <v>0</v>
      </c>
      <c r="CY25" s="73">
        <v>0</v>
      </c>
      <c r="CZ25" s="73">
        <v>3.0019999999999998</v>
      </c>
      <c r="DA25" s="73">
        <v>0</v>
      </c>
      <c r="DB25" s="73">
        <v>8.2579999999999991</v>
      </c>
      <c r="DC25" s="73">
        <v>0</v>
      </c>
      <c r="DD25" s="73">
        <v>0</v>
      </c>
      <c r="DE25" s="73">
        <v>0</v>
      </c>
      <c r="DF25" s="73">
        <v>0</v>
      </c>
      <c r="DG25" s="73">
        <v>0</v>
      </c>
      <c r="DH25" s="73">
        <v>0</v>
      </c>
      <c r="DI25" s="73">
        <v>0</v>
      </c>
      <c r="DJ25" s="73">
        <v>3.9060000000000001</v>
      </c>
      <c r="DK25" s="73">
        <v>0</v>
      </c>
      <c r="DL25" s="73">
        <v>0</v>
      </c>
      <c r="DM25" s="73">
        <v>0</v>
      </c>
      <c r="DN25" s="73">
        <v>0</v>
      </c>
      <c r="DO25" s="73">
        <v>0</v>
      </c>
      <c r="DP25" s="73">
        <v>0</v>
      </c>
      <c r="DQ25" s="73">
        <v>0</v>
      </c>
      <c r="DR25" s="73">
        <v>0</v>
      </c>
      <c r="DS25" s="73">
        <v>85.972999999999999</v>
      </c>
      <c r="DT25" s="73">
        <v>28.524000000000001</v>
      </c>
      <c r="DU25" s="73">
        <v>0</v>
      </c>
      <c r="DV25" s="73">
        <v>0</v>
      </c>
      <c r="DW25" s="73">
        <v>0</v>
      </c>
      <c r="DX25" s="73">
        <v>0</v>
      </c>
      <c r="DY25" s="73">
        <v>20.507999999999999</v>
      </c>
      <c r="DZ25" s="73">
        <v>9.81</v>
      </c>
      <c r="EA25" s="73">
        <v>3.996</v>
      </c>
      <c r="EB25" s="73">
        <v>7.5019999999999998</v>
      </c>
      <c r="EC25" s="73">
        <v>0</v>
      </c>
      <c r="ED25" s="73">
        <v>0</v>
      </c>
      <c r="EE25" s="73">
        <v>48.625</v>
      </c>
      <c r="EF25" s="73">
        <v>196.92699999999999</v>
      </c>
      <c r="EG25" s="73">
        <v>0</v>
      </c>
      <c r="EH25" s="73">
        <v>20.573</v>
      </c>
      <c r="EI25" s="73">
        <v>0</v>
      </c>
      <c r="EJ25" s="73">
        <v>0</v>
      </c>
      <c r="EK25" s="73">
        <v>0</v>
      </c>
      <c r="EL25" s="73">
        <v>0</v>
      </c>
      <c r="EM25" s="73">
        <v>0</v>
      </c>
      <c r="EN25" s="73">
        <v>0</v>
      </c>
      <c r="EO25" s="73">
        <v>0</v>
      </c>
      <c r="EP25" s="73">
        <v>0</v>
      </c>
      <c r="EQ25" s="73">
        <v>8.125</v>
      </c>
      <c r="ER25" s="73">
        <v>0</v>
      </c>
      <c r="ES25" s="73">
        <v>0</v>
      </c>
      <c r="ET25" s="73">
        <v>16.231000000000002</v>
      </c>
      <c r="EU25" s="73">
        <v>3.86</v>
      </c>
      <c r="EV25" s="73">
        <v>0</v>
      </c>
      <c r="EW25" s="73">
        <v>0</v>
      </c>
      <c r="EX25" s="73">
        <v>0</v>
      </c>
      <c r="EY25" s="73">
        <v>0</v>
      </c>
      <c r="EZ25" s="73">
        <v>0</v>
      </c>
      <c r="FA25" s="73">
        <v>0</v>
      </c>
      <c r="FB25" s="73">
        <v>0</v>
      </c>
      <c r="FC25" s="73">
        <v>0</v>
      </c>
      <c r="FD25" s="73">
        <v>0</v>
      </c>
      <c r="FE25" s="73">
        <v>6.5220000000000002</v>
      </c>
      <c r="FF25" s="73">
        <v>0</v>
      </c>
      <c r="FG25" s="73">
        <v>0</v>
      </c>
      <c r="FH25" s="73">
        <v>0</v>
      </c>
      <c r="FI25" s="73">
        <v>0</v>
      </c>
      <c r="FJ25" s="73">
        <v>0</v>
      </c>
      <c r="FK25" s="73">
        <v>0</v>
      </c>
      <c r="FL25" s="73">
        <v>0</v>
      </c>
      <c r="FM25" s="73">
        <v>0</v>
      </c>
      <c r="FN25" s="73">
        <v>15.28</v>
      </c>
      <c r="FO25" s="73">
        <v>0</v>
      </c>
      <c r="FP25" s="73">
        <v>5.0179999999999998</v>
      </c>
      <c r="FQ25" s="73">
        <v>0</v>
      </c>
      <c r="FR25" s="73">
        <v>0</v>
      </c>
      <c r="FS25" s="73">
        <v>0</v>
      </c>
      <c r="FT25" s="73">
        <v>0</v>
      </c>
      <c r="FU25" s="73">
        <v>0</v>
      </c>
      <c r="FV25" s="73">
        <v>0</v>
      </c>
      <c r="FW25" s="73">
        <v>0</v>
      </c>
      <c r="FX25" s="73">
        <v>0</v>
      </c>
      <c r="FY25" s="73">
        <v>0</v>
      </c>
      <c r="FZ25" s="73">
        <v>0</v>
      </c>
      <c r="GA25" s="73">
        <v>29.766999999999999</v>
      </c>
      <c r="GB25" s="73">
        <v>0</v>
      </c>
      <c r="GC25" s="73">
        <v>0</v>
      </c>
      <c r="GD25" s="73">
        <v>0</v>
      </c>
      <c r="GE25" s="73">
        <v>0</v>
      </c>
      <c r="GF25" s="73">
        <v>0</v>
      </c>
      <c r="GG25" s="73">
        <v>0</v>
      </c>
      <c r="GH25" s="73">
        <v>0</v>
      </c>
      <c r="GI25" s="73">
        <v>0</v>
      </c>
      <c r="GJ25" s="73">
        <v>4.0199999999999996</v>
      </c>
      <c r="GK25" s="73">
        <v>0</v>
      </c>
      <c r="GL25" s="73">
        <v>5.5119999999999996</v>
      </c>
      <c r="GM25" s="73">
        <v>9.2899999999999991</v>
      </c>
      <c r="GN25" s="73">
        <v>0</v>
      </c>
      <c r="GO25" s="73">
        <v>8.6150000000000002</v>
      </c>
      <c r="GP25" s="73">
        <v>0</v>
      </c>
      <c r="GQ25" s="73">
        <v>0</v>
      </c>
      <c r="GR25" s="73">
        <v>0</v>
      </c>
      <c r="GS25" s="73">
        <v>0</v>
      </c>
      <c r="GT25" s="73">
        <v>79.031000000000006</v>
      </c>
      <c r="GU25" s="73">
        <v>0</v>
      </c>
      <c r="GV25" s="73">
        <v>0</v>
      </c>
      <c r="GW25" s="73">
        <v>0</v>
      </c>
      <c r="GX25" s="73">
        <v>0</v>
      </c>
      <c r="GY25" s="73">
        <v>0</v>
      </c>
      <c r="GZ25" s="73">
        <v>0</v>
      </c>
      <c r="HA25" s="73">
        <v>3.0019999999999998</v>
      </c>
      <c r="HB25" s="73">
        <v>0</v>
      </c>
      <c r="HC25" s="73">
        <v>8.2579999999999991</v>
      </c>
      <c r="HD25" s="73">
        <v>0</v>
      </c>
      <c r="HE25" s="73">
        <v>0</v>
      </c>
      <c r="HF25" s="73">
        <v>3.9060000000000001</v>
      </c>
      <c r="HG25" s="73">
        <v>0</v>
      </c>
      <c r="HH25" s="73">
        <v>0</v>
      </c>
      <c r="HI25" s="73">
        <v>0</v>
      </c>
      <c r="HJ25" s="73">
        <v>0</v>
      </c>
      <c r="HK25" s="73">
        <v>422.43799999999999</v>
      </c>
      <c r="HL25" s="73">
        <v>24.356000000000002</v>
      </c>
      <c r="HM25" s="73">
        <v>3.86</v>
      </c>
      <c r="HN25" s="73">
        <v>6.5220000000000002</v>
      </c>
      <c r="HO25" s="73">
        <v>20.297999999999998</v>
      </c>
      <c r="HP25" s="73">
        <v>0</v>
      </c>
      <c r="HQ25" s="73">
        <v>29.766999999999999</v>
      </c>
      <c r="HR25" s="73">
        <v>0</v>
      </c>
      <c r="HS25" s="73">
        <v>0</v>
      </c>
      <c r="HT25" s="73">
        <v>9.532</v>
      </c>
      <c r="HU25" s="73">
        <v>9.2899999999999991</v>
      </c>
      <c r="HV25" s="73">
        <v>8.6150000000000002</v>
      </c>
      <c r="HW25" s="73">
        <v>0</v>
      </c>
      <c r="HX25" s="73">
        <v>82.033000000000001</v>
      </c>
      <c r="HY25" s="73">
        <v>8.2579999999999991</v>
      </c>
      <c r="HZ25" s="73">
        <v>0</v>
      </c>
      <c r="IA25" s="73">
        <v>3.9060000000000001</v>
      </c>
      <c r="IB25" s="73">
        <v>0</v>
      </c>
      <c r="IC25" s="73">
        <v>0</v>
      </c>
      <c r="ID25" s="73">
        <v>0</v>
      </c>
      <c r="IE25" s="73">
        <v>0</v>
      </c>
      <c r="IF25" s="73">
        <v>422.43799999999999</v>
      </c>
      <c r="IG25" s="73">
        <v>28.262</v>
      </c>
      <c r="IH25" s="73">
        <v>3.86</v>
      </c>
      <c r="II25" s="73">
        <v>6.5220000000000002</v>
      </c>
      <c r="IJ25" s="73">
        <v>20.297999999999998</v>
      </c>
      <c r="IK25" s="73">
        <v>0</v>
      </c>
      <c r="IL25" s="73">
        <v>29.766999999999999</v>
      </c>
      <c r="IM25" s="73">
        <v>0</v>
      </c>
      <c r="IN25" s="73">
        <v>0</v>
      </c>
      <c r="IO25" s="73">
        <v>9.532</v>
      </c>
      <c r="IP25" s="73">
        <v>9.2899999999999991</v>
      </c>
      <c r="IQ25" s="73">
        <v>8.6150000000000002</v>
      </c>
      <c r="IR25" s="73">
        <v>0</v>
      </c>
      <c r="IS25" s="73">
        <v>82.033000000000001</v>
      </c>
      <c r="IT25" s="73">
        <v>8.2579999999999991</v>
      </c>
      <c r="IU25" s="73">
        <v>0</v>
      </c>
      <c r="IV25" s="74">
        <v>0</v>
      </c>
      <c r="IW25" s="71">
        <v>0</v>
      </c>
      <c r="IX25" s="71">
        <v>0</v>
      </c>
      <c r="IY25" s="71">
        <v>0</v>
      </c>
      <c r="IZ25" s="71">
        <v>0</v>
      </c>
      <c r="JA25" s="71">
        <v>0</v>
      </c>
      <c r="JB25" s="71">
        <v>0</v>
      </c>
      <c r="JC25" s="71">
        <v>0</v>
      </c>
      <c r="JD25" s="71">
        <v>0</v>
      </c>
      <c r="JE25" s="71">
        <v>15</v>
      </c>
      <c r="JF25" s="71">
        <v>3</v>
      </c>
      <c r="JG25" s="71">
        <v>0</v>
      </c>
      <c r="JH25" s="71">
        <v>0</v>
      </c>
      <c r="JI25" s="71">
        <v>0</v>
      </c>
      <c r="JJ25" s="71">
        <v>0</v>
      </c>
      <c r="JK25" s="71">
        <v>4</v>
      </c>
      <c r="JL25" s="71">
        <v>2</v>
      </c>
      <c r="JM25" s="71">
        <v>1</v>
      </c>
      <c r="JN25" s="71">
        <v>1</v>
      </c>
      <c r="JO25" s="71">
        <v>0</v>
      </c>
      <c r="JP25" s="71">
        <v>0</v>
      </c>
      <c r="JQ25" s="71">
        <v>1</v>
      </c>
      <c r="JR25" s="71">
        <v>3</v>
      </c>
      <c r="JS25" s="71">
        <v>0</v>
      </c>
      <c r="JT25" s="71">
        <v>3</v>
      </c>
      <c r="JU25" s="71">
        <v>0</v>
      </c>
      <c r="JV25" s="71">
        <v>0</v>
      </c>
      <c r="JW25" s="71">
        <v>0</v>
      </c>
      <c r="JX25" s="71">
        <v>0</v>
      </c>
      <c r="JY25" s="71">
        <v>0</v>
      </c>
      <c r="JZ25" s="71">
        <v>0</v>
      </c>
      <c r="KA25" s="71">
        <v>0</v>
      </c>
      <c r="KB25" s="71">
        <v>0</v>
      </c>
      <c r="KC25" s="71">
        <v>1</v>
      </c>
      <c r="KD25" s="71">
        <v>0</v>
      </c>
      <c r="KE25" s="71">
        <v>1</v>
      </c>
      <c r="KF25" s="71">
        <v>3</v>
      </c>
      <c r="KG25" s="71">
        <v>1</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3</v>
      </c>
      <c r="LA25" s="71">
        <v>0</v>
      </c>
      <c r="LB25" s="71">
        <v>1</v>
      </c>
      <c r="LC25" s="71">
        <v>0</v>
      </c>
      <c r="LD25" s="71">
        <v>0</v>
      </c>
      <c r="LE25" s="71">
        <v>0</v>
      </c>
      <c r="LF25" s="71">
        <v>0</v>
      </c>
      <c r="LG25" s="71">
        <v>0</v>
      </c>
      <c r="LH25" s="71">
        <v>0</v>
      </c>
      <c r="LI25" s="71">
        <v>0</v>
      </c>
      <c r="LJ25" s="71">
        <v>0</v>
      </c>
      <c r="LK25" s="71">
        <v>0</v>
      </c>
      <c r="LL25" s="71">
        <v>0</v>
      </c>
      <c r="LM25" s="71">
        <v>3</v>
      </c>
      <c r="LN25" s="71">
        <v>0</v>
      </c>
      <c r="LO25" s="71">
        <v>0</v>
      </c>
      <c r="LP25" s="71">
        <v>0</v>
      </c>
      <c r="LQ25" s="71">
        <v>0</v>
      </c>
      <c r="LR25" s="71">
        <v>0</v>
      </c>
      <c r="LS25" s="71">
        <v>0</v>
      </c>
      <c r="LT25" s="71">
        <v>0</v>
      </c>
      <c r="LU25" s="71">
        <v>0</v>
      </c>
      <c r="LV25" s="71">
        <v>1</v>
      </c>
      <c r="LW25" s="71">
        <v>0</v>
      </c>
      <c r="LX25" s="71">
        <v>1</v>
      </c>
      <c r="LY25" s="71">
        <v>2</v>
      </c>
      <c r="LZ25" s="71">
        <v>0</v>
      </c>
      <c r="MA25" s="71">
        <v>2</v>
      </c>
      <c r="MB25" s="71">
        <v>0</v>
      </c>
      <c r="MC25" s="71">
        <v>0</v>
      </c>
      <c r="MD25" s="71">
        <v>0</v>
      </c>
      <c r="ME25" s="71">
        <v>0</v>
      </c>
      <c r="MF25" s="71">
        <v>2</v>
      </c>
      <c r="MG25" s="71">
        <v>0</v>
      </c>
      <c r="MH25" s="71">
        <v>0</v>
      </c>
      <c r="MI25" s="71">
        <v>0</v>
      </c>
      <c r="MJ25" s="71">
        <v>0</v>
      </c>
      <c r="MK25" s="71">
        <v>0</v>
      </c>
      <c r="ML25" s="71">
        <v>0</v>
      </c>
      <c r="MM25" s="71">
        <v>1</v>
      </c>
      <c r="MN25" s="71">
        <v>0</v>
      </c>
      <c r="MO25" s="71">
        <v>2</v>
      </c>
      <c r="MP25" s="71">
        <v>0</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15</v>
      </c>
      <c r="NG25" s="71">
        <v>3</v>
      </c>
      <c r="NH25" s="71">
        <v>0</v>
      </c>
      <c r="NI25" s="71">
        <v>0</v>
      </c>
      <c r="NJ25" s="71">
        <v>0</v>
      </c>
      <c r="NK25" s="71">
        <v>0</v>
      </c>
      <c r="NL25" s="71">
        <v>4</v>
      </c>
      <c r="NM25" s="71">
        <v>2</v>
      </c>
      <c r="NN25" s="71">
        <v>1</v>
      </c>
      <c r="NO25" s="71">
        <v>1</v>
      </c>
      <c r="NP25" s="71">
        <v>0</v>
      </c>
      <c r="NQ25" s="71">
        <v>0</v>
      </c>
      <c r="NR25" s="71">
        <v>1</v>
      </c>
      <c r="NS25" s="71">
        <v>3</v>
      </c>
      <c r="NT25" s="71">
        <v>0</v>
      </c>
      <c r="NU25" s="71">
        <v>3</v>
      </c>
      <c r="NV25" s="71">
        <v>0</v>
      </c>
      <c r="NW25" s="71">
        <v>0</v>
      </c>
      <c r="NX25" s="71">
        <v>0</v>
      </c>
      <c r="NY25" s="71">
        <v>0</v>
      </c>
      <c r="NZ25" s="71">
        <v>0</v>
      </c>
      <c r="OA25" s="71">
        <v>0</v>
      </c>
      <c r="OB25" s="71">
        <v>0</v>
      </c>
      <c r="OC25" s="71">
        <v>0</v>
      </c>
      <c r="OD25" s="71">
        <v>1</v>
      </c>
      <c r="OE25" s="71">
        <v>0</v>
      </c>
      <c r="OF25" s="71">
        <v>0</v>
      </c>
      <c r="OG25" s="71">
        <v>3</v>
      </c>
      <c r="OH25" s="71">
        <v>1</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3</v>
      </c>
      <c r="PB25" s="71">
        <v>0</v>
      </c>
      <c r="PC25" s="71">
        <v>1</v>
      </c>
      <c r="PD25" s="71">
        <v>0</v>
      </c>
      <c r="PE25" s="71">
        <v>0</v>
      </c>
      <c r="PF25" s="71">
        <v>0</v>
      </c>
      <c r="PG25" s="71">
        <v>0</v>
      </c>
      <c r="PH25" s="71">
        <v>0</v>
      </c>
      <c r="PI25" s="71">
        <v>0</v>
      </c>
      <c r="PJ25" s="71">
        <v>0</v>
      </c>
      <c r="PK25" s="71">
        <v>0</v>
      </c>
      <c r="PL25" s="71">
        <v>0</v>
      </c>
      <c r="PM25" s="71">
        <v>0</v>
      </c>
      <c r="PN25" s="71">
        <v>3</v>
      </c>
      <c r="PO25" s="71">
        <v>0</v>
      </c>
      <c r="PP25" s="71">
        <v>0</v>
      </c>
      <c r="PQ25" s="71">
        <v>0</v>
      </c>
      <c r="PR25" s="71">
        <v>0</v>
      </c>
      <c r="PS25" s="71">
        <v>0</v>
      </c>
      <c r="PT25" s="71">
        <v>0</v>
      </c>
      <c r="PU25" s="71">
        <v>0</v>
      </c>
      <c r="PV25" s="71">
        <v>0</v>
      </c>
      <c r="PW25" s="71">
        <v>1</v>
      </c>
      <c r="PX25" s="71">
        <v>0</v>
      </c>
      <c r="PY25" s="71">
        <v>1</v>
      </c>
      <c r="PZ25" s="71">
        <v>2</v>
      </c>
      <c r="QA25" s="71">
        <v>0</v>
      </c>
      <c r="QB25" s="71">
        <v>2</v>
      </c>
      <c r="QC25" s="71">
        <v>0</v>
      </c>
      <c r="QD25" s="71">
        <v>0</v>
      </c>
      <c r="QE25" s="71">
        <v>0</v>
      </c>
      <c r="QF25" s="71">
        <v>0</v>
      </c>
      <c r="QG25" s="71">
        <v>2</v>
      </c>
      <c r="QH25" s="71">
        <v>0</v>
      </c>
      <c r="QI25" s="71">
        <v>0</v>
      </c>
      <c r="QJ25" s="71">
        <v>0</v>
      </c>
      <c r="QK25" s="71">
        <v>0</v>
      </c>
      <c r="QL25" s="71">
        <v>0</v>
      </c>
      <c r="QM25" s="71">
        <v>0</v>
      </c>
      <c r="QN25" s="71">
        <v>1</v>
      </c>
      <c r="QO25" s="71">
        <v>0</v>
      </c>
      <c r="QP25" s="71">
        <v>2</v>
      </c>
      <c r="QQ25" s="71">
        <v>0</v>
      </c>
      <c r="QR25" s="71">
        <v>0</v>
      </c>
      <c r="QS25" s="71">
        <v>1</v>
      </c>
      <c r="QT25" s="71">
        <v>0</v>
      </c>
      <c r="QU25" s="71">
        <v>0</v>
      </c>
      <c r="QV25" s="71">
        <v>0</v>
      </c>
      <c r="QW25" s="71">
        <v>0</v>
      </c>
      <c r="QX25" s="71">
        <v>33</v>
      </c>
      <c r="QY25" s="71">
        <v>4</v>
      </c>
      <c r="QZ25" s="71">
        <v>1</v>
      </c>
      <c r="RA25" s="71">
        <v>1</v>
      </c>
      <c r="RB25" s="71">
        <v>4</v>
      </c>
      <c r="RC25" s="71">
        <v>0</v>
      </c>
      <c r="RD25" s="71">
        <v>3</v>
      </c>
      <c r="RE25" s="71">
        <v>0</v>
      </c>
      <c r="RF25" s="71">
        <v>0</v>
      </c>
      <c r="RG25" s="71">
        <v>2</v>
      </c>
      <c r="RH25" s="71">
        <v>2</v>
      </c>
      <c r="RI25" s="71">
        <v>2</v>
      </c>
      <c r="RJ25" s="71">
        <v>0</v>
      </c>
      <c r="RK25" s="71">
        <v>3</v>
      </c>
      <c r="RL25" s="71">
        <v>2</v>
      </c>
      <c r="RM25" s="71">
        <v>0</v>
      </c>
      <c r="RN25" s="71">
        <v>1</v>
      </c>
      <c r="RO25" s="71">
        <v>0</v>
      </c>
      <c r="RP25" s="71">
        <v>0</v>
      </c>
      <c r="RQ25" s="71">
        <v>0</v>
      </c>
      <c r="RR25" s="71">
        <v>0</v>
      </c>
      <c r="RS25" s="71">
        <v>33</v>
      </c>
      <c r="RT25" s="71">
        <v>5</v>
      </c>
      <c r="RU25" s="71">
        <v>1</v>
      </c>
      <c r="RV25" s="71">
        <v>1</v>
      </c>
      <c r="RW25" s="71">
        <v>4</v>
      </c>
      <c r="RX25" s="71">
        <v>0</v>
      </c>
      <c r="RY25" s="71">
        <v>3</v>
      </c>
      <c r="RZ25" s="71">
        <v>0</v>
      </c>
      <c r="SA25" s="71">
        <v>0</v>
      </c>
      <c r="SB25" s="71">
        <v>2</v>
      </c>
      <c r="SC25" s="71">
        <v>2</v>
      </c>
      <c r="SD25" s="71">
        <v>2</v>
      </c>
      <c r="SE25" s="71">
        <v>0</v>
      </c>
      <c r="SF25" s="71">
        <v>3</v>
      </c>
      <c r="SG25" s="71">
        <v>2</v>
      </c>
      <c r="SH25" s="71">
        <v>0</v>
      </c>
    </row>
    <row r="26" spans="1:502">
      <c r="A26" s="16" t="s">
        <v>1548</v>
      </c>
      <c r="B26" s="70">
        <v>18</v>
      </c>
      <c r="C26" s="70">
        <v>18</v>
      </c>
      <c r="D26" s="70">
        <v>1</v>
      </c>
      <c r="E26" s="70">
        <v>2021</v>
      </c>
      <c r="F26" s="70" t="s">
        <v>160</v>
      </c>
      <c r="G26" s="1073" t="s">
        <v>1545</v>
      </c>
      <c r="H26" s="70" t="s">
        <v>1546</v>
      </c>
      <c r="I26" s="1066"/>
      <c r="J26" s="73">
        <v>0</v>
      </c>
      <c r="K26" s="73">
        <v>0</v>
      </c>
      <c r="L26" s="73">
        <v>0</v>
      </c>
      <c r="M26" s="73">
        <v>0</v>
      </c>
      <c r="N26" s="73">
        <v>0</v>
      </c>
      <c r="O26" s="73">
        <v>0</v>
      </c>
      <c r="P26" s="73">
        <v>0</v>
      </c>
      <c r="Q26" s="73">
        <v>0</v>
      </c>
      <c r="R26" s="73">
        <v>78.472999999999999</v>
      </c>
      <c r="S26" s="73">
        <v>27.42</v>
      </c>
      <c r="T26" s="73">
        <v>0</v>
      </c>
      <c r="U26" s="73">
        <v>0</v>
      </c>
      <c r="V26" s="73">
        <v>0</v>
      </c>
      <c r="W26" s="73">
        <v>0</v>
      </c>
      <c r="X26" s="73">
        <v>16.677</v>
      </c>
      <c r="Y26" s="73">
        <v>9.34</v>
      </c>
      <c r="Z26" s="73">
        <v>3.6960000000000002</v>
      </c>
      <c r="AA26" s="73">
        <v>7.6619999999999999</v>
      </c>
      <c r="AB26" s="73">
        <v>0</v>
      </c>
      <c r="AC26" s="73">
        <v>0</v>
      </c>
      <c r="AD26" s="73">
        <v>51.194000000000003</v>
      </c>
      <c r="AE26" s="73">
        <v>218.785</v>
      </c>
      <c r="AF26" s="73">
        <v>0</v>
      </c>
      <c r="AG26" s="73">
        <v>22.797000000000001</v>
      </c>
      <c r="AH26" s="73">
        <v>0</v>
      </c>
      <c r="AI26" s="73">
        <v>0</v>
      </c>
      <c r="AJ26" s="73">
        <v>0</v>
      </c>
      <c r="AK26" s="73">
        <v>0</v>
      </c>
      <c r="AL26" s="73">
        <v>0</v>
      </c>
      <c r="AM26" s="73">
        <v>0</v>
      </c>
      <c r="AN26" s="73">
        <v>0</v>
      </c>
      <c r="AO26" s="73">
        <v>0</v>
      </c>
      <c r="AP26" s="73">
        <v>7.8520000000000003</v>
      </c>
      <c r="AQ26" s="73">
        <v>0</v>
      </c>
      <c r="AR26" s="73">
        <v>4.1539999999999999</v>
      </c>
      <c r="AS26" s="73">
        <v>15.968</v>
      </c>
      <c r="AT26" s="73">
        <v>3.044</v>
      </c>
      <c r="AU26" s="73">
        <v>0</v>
      </c>
      <c r="AV26" s="73">
        <v>0</v>
      </c>
      <c r="AW26" s="73">
        <v>0</v>
      </c>
      <c r="AX26" s="73">
        <v>0</v>
      </c>
      <c r="AY26" s="73">
        <v>0</v>
      </c>
      <c r="AZ26" s="73">
        <v>0</v>
      </c>
      <c r="BA26" s="73">
        <v>0</v>
      </c>
      <c r="BB26" s="73">
        <v>0</v>
      </c>
      <c r="BC26" s="73">
        <v>0</v>
      </c>
      <c r="BD26" s="73">
        <v>6.4729999999999999</v>
      </c>
      <c r="BE26" s="73">
        <v>0</v>
      </c>
      <c r="BF26" s="73">
        <v>0</v>
      </c>
      <c r="BG26" s="73">
        <v>0</v>
      </c>
      <c r="BH26" s="73">
        <v>0</v>
      </c>
      <c r="BI26" s="73">
        <v>0</v>
      </c>
      <c r="BJ26" s="73">
        <v>0</v>
      </c>
      <c r="BK26" s="73">
        <v>0</v>
      </c>
      <c r="BL26" s="73">
        <v>0</v>
      </c>
      <c r="BM26" s="73">
        <v>15.493</v>
      </c>
      <c r="BN26" s="73">
        <v>0</v>
      </c>
      <c r="BO26" s="73">
        <v>5.5229999999999997</v>
      </c>
      <c r="BP26" s="73">
        <v>0</v>
      </c>
      <c r="BQ26" s="73">
        <v>0</v>
      </c>
      <c r="BR26" s="73">
        <v>0</v>
      </c>
      <c r="BS26" s="73">
        <v>0</v>
      </c>
      <c r="BT26" s="73">
        <v>0</v>
      </c>
      <c r="BU26" s="73">
        <v>0</v>
      </c>
      <c r="BV26" s="73">
        <v>0</v>
      </c>
      <c r="BW26" s="73">
        <v>0</v>
      </c>
      <c r="BX26" s="73">
        <v>0</v>
      </c>
      <c r="BY26" s="73">
        <v>0</v>
      </c>
      <c r="BZ26" s="73">
        <v>44.744999999999997</v>
      </c>
      <c r="CA26" s="73">
        <v>0</v>
      </c>
      <c r="CB26" s="73">
        <v>0</v>
      </c>
      <c r="CC26" s="73">
        <v>0</v>
      </c>
      <c r="CD26" s="73">
        <v>0</v>
      </c>
      <c r="CE26" s="73">
        <v>0</v>
      </c>
      <c r="CF26" s="73">
        <v>0</v>
      </c>
      <c r="CG26" s="73">
        <v>0</v>
      </c>
      <c r="CH26" s="73">
        <v>0</v>
      </c>
      <c r="CI26" s="73">
        <v>4.2149999999999999</v>
      </c>
      <c r="CJ26" s="73">
        <v>0</v>
      </c>
      <c r="CK26" s="73">
        <v>6.3209999999999997</v>
      </c>
      <c r="CL26" s="73">
        <v>9.6859999999999999</v>
      </c>
      <c r="CM26" s="73">
        <v>0</v>
      </c>
      <c r="CN26" s="73">
        <v>8.4629999999999992</v>
      </c>
      <c r="CO26" s="73">
        <v>0</v>
      </c>
      <c r="CP26" s="73">
        <v>0</v>
      </c>
      <c r="CQ26" s="73">
        <v>0</v>
      </c>
      <c r="CR26" s="73">
        <v>0</v>
      </c>
      <c r="CS26" s="73">
        <v>75.334999999999994</v>
      </c>
      <c r="CT26" s="73">
        <v>0</v>
      </c>
      <c r="CU26" s="73">
        <v>0</v>
      </c>
      <c r="CV26" s="73">
        <v>0</v>
      </c>
      <c r="CW26" s="73">
        <v>0</v>
      </c>
      <c r="CX26" s="73">
        <v>0</v>
      </c>
      <c r="CY26" s="73">
        <v>0</v>
      </c>
      <c r="CZ26" s="73">
        <v>2.8170000000000002</v>
      </c>
      <c r="DA26" s="73">
        <v>0</v>
      </c>
      <c r="DB26" s="73">
        <v>5.9560000000000004</v>
      </c>
      <c r="DC26" s="73">
        <v>0</v>
      </c>
      <c r="DD26" s="73">
        <v>0</v>
      </c>
      <c r="DE26" s="73">
        <v>0</v>
      </c>
      <c r="DF26" s="73">
        <v>0</v>
      </c>
      <c r="DG26" s="73">
        <v>0</v>
      </c>
      <c r="DH26" s="73">
        <v>0</v>
      </c>
      <c r="DI26" s="73">
        <v>0</v>
      </c>
      <c r="DJ26" s="73">
        <v>4.1539999999999999</v>
      </c>
      <c r="DK26" s="73">
        <v>0</v>
      </c>
      <c r="DL26" s="73">
        <v>0</v>
      </c>
      <c r="DM26" s="73">
        <v>0</v>
      </c>
      <c r="DN26" s="73">
        <v>0</v>
      </c>
      <c r="DO26" s="73">
        <v>0</v>
      </c>
      <c r="DP26" s="73">
        <v>0</v>
      </c>
      <c r="DQ26" s="73">
        <v>0</v>
      </c>
      <c r="DR26" s="73">
        <v>0</v>
      </c>
      <c r="DS26" s="73">
        <v>78.472999999999999</v>
      </c>
      <c r="DT26" s="73">
        <v>27.42</v>
      </c>
      <c r="DU26" s="73">
        <v>0</v>
      </c>
      <c r="DV26" s="73">
        <v>0</v>
      </c>
      <c r="DW26" s="73">
        <v>0</v>
      </c>
      <c r="DX26" s="73">
        <v>0</v>
      </c>
      <c r="DY26" s="73">
        <v>16.677</v>
      </c>
      <c r="DZ26" s="73">
        <v>9.34</v>
      </c>
      <c r="EA26" s="73">
        <v>3.6960000000000002</v>
      </c>
      <c r="EB26" s="73">
        <v>7.6619999999999999</v>
      </c>
      <c r="EC26" s="73">
        <v>0</v>
      </c>
      <c r="ED26" s="73">
        <v>0</v>
      </c>
      <c r="EE26" s="73">
        <v>51.194000000000003</v>
      </c>
      <c r="EF26" s="73">
        <v>218.785</v>
      </c>
      <c r="EG26" s="73">
        <v>0</v>
      </c>
      <c r="EH26" s="73">
        <v>22.797000000000001</v>
      </c>
      <c r="EI26" s="73">
        <v>0</v>
      </c>
      <c r="EJ26" s="73">
        <v>0</v>
      </c>
      <c r="EK26" s="73">
        <v>0</v>
      </c>
      <c r="EL26" s="73">
        <v>0</v>
      </c>
      <c r="EM26" s="73">
        <v>0</v>
      </c>
      <c r="EN26" s="73">
        <v>0</v>
      </c>
      <c r="EO26" s="73">
        <v>0</v>
      </c>
      <c r="EP26" s="73">
        <v>0</v>
      </c>
      <c r="EQ26" s="73">
        <v>7.8520000000000003</v>
      </c>
      <c r="ER26" s="73">
        <v>0</v>
      </c>
      <c r="ES26" s="73">
        <v>0</v>
      </c>
      <c r="ET26" s="73">
        <v>15.968</v>
      </c>
      <c r="EU26" s="73">
        <v>3.044</v>
      </c>
      <c r="EV26" s="73">
        <v>0</v>
      </c>
      <c r="EW26" s="73">
        <v>0</v>
      </c>
      <c r="EX26" s="73">
        <v>0</v>
      </c>
      <c r="EY26" s="73">
        <v>0</v>
      </c>
      <c r="EZ26" s="73">
        <v>0</v>
      </c>
      <c r="FA26" s="73">
        <v>0</v>
      </c>
      <c r="FB26" s="73">
        <v>0</v>
      </c>
      <c r="FC26" s="73">
        <v>0</v>
      </c>
      <c r="FD26" s="73">
        <v>0</v>
      </c>
      <c r="FE26" s="73">
        <v>6.4729999999999999</v>
      </c>
      <c r="FF26" s="73">
        <v>0</v>
      </c>
      <c r="FG26" s="73">
        <v>0</v>
      </c>
      <c r="FH26" s="73">
        <v>0</v>
      </c>
      <c r="FI26" s="73">
        <v>0</v>
      </c>
      <c r="FJ26" s="73">
        <v>0</v>
      </c>
      <c r="FK26" s="73">
        <v>0</v>
      </c>
      <c r="FL26" s="73">
        <v>0</v>
      </c>
      <c r="FM26" s="73">
        <v>0</v>
      </c>
      <c r="FN26" s="73">
        <v>15.493</v>
      </c>
      <c r="FO26" s="73">
        <v>0</v>
      </c>
      <c r="FP26" s="73">
        <v>5.5229999999999997</v>
      </c>
      <c r="FQ26" s="73">
        <v>0</v>
      </c>
      <c r="FR26" s="73">
        <v>0</v>
      </c>
      <c r="FS26" s="73">
        <v>0</v>
      </c>
      <c r="FT26" s="73">
        <v>0</v>
      </c>
      <c r="FU26" s="73">
        <v>0</v>
      </c>
      <c r="FV26" s="73">
        <v>0</v>
      </c>
      <c r="FW26" s="73">
        <v>0</v>
      </c>
      <c r="FX26" s="73">
        <v>0</v>
      </c>
      <c r="FY26" s="73">
        <v>0</v>
      </c>
      <c r="FZ26" s="73">
        <v>0</v>
      </c>
      <c r="GA26" s="73">
        <v>44.744999999999997</v>
      </c>
      <c r="GB26" s="73">
        <v>0</v>
      </c>
      <c r="GC26" s="73">
        <v>0</v>
      </c>
      <c r="GD26" s="73">
        <v>0</v>
      </c>
      <c r="GE26" s="73">
        <v>0</v>
      </c>
      <c r="GF26" s="73">
        <v>0</v>
      </c>
      <c r="GG26" s="73">
        <v>0</v>
      </c>
      <c r="GH26" s="73">
        <v>0</v>
      </c>
      <c r="GI26" s="73">
        <v>0</v>
      </c>
      <c r="GJ26" s="73">
        <v>4.2149999999999999</v>
      </c>
      <c r="GK26" s="73">
        <v>0</v>
      </c>
      <c r="GL26" s="73">
        <v>6.3209999999999997</v>
      </c>
      <c r="GM26" s="73">
        <v>9.6859999999999999</v>
      </c>
      <c r="GN26" s="73">
        <v>0</v>
      </c>
      <c r="GO26" s="73">
        <v>8.4629999999999992</v>
      </c>
      <c r="GP26" s="73">
        <v>0</v>
      </c>
      <c r="GQ26" s="73">
        <v>0</v>
      </c>
      <c r="GR26" s="73">
        <v>0</v>
      </c>
      <c r="GS26" s="73">
        <v>0</v>
      </c>
      <c r="GT26" s="73">
        <v>75.334999999999994</v>
      </c>
      <c r="GU26" s="73">
        <v>0</v>
      </c>
      <c r="GV26" s="73">
        <v>0</v>
      </c>
      <c r="GW26" s="73">
        <v>0</v>
      </c>
      <c r="GX26" s="73">
        <v>0</v>
      </c>
      <c r="GY26" s="73">
        <v>0</v>
      </c>
      <c r="GZ26" s="73">
        <v>0</v>
      </c>
      <c r="HA26" s="73">
        <v>2.8170000000000002</v>
      </c>
      <c r="HB26" s="73">
        <v>0</v>
      </c>
      <c r="HC26" s="73">
        <v>5.9560000000000004</v>
      </c>
      <c r="HD26" s="73">
        <v>0</v>
      </c>
      <c r="HE26" s="73">
        <v>0</v>
      </c>
      <c r="HF26" s="73">
        <v>4.1539999999999999</v>
      </c>
      <c r="HG26" s="73">
        <v>0</v>
      </c>
      <c r="HH26" s="73">
        <v>0</v>
      </c>
      <c r="HI26" s="73">
        <v>0</v>
      </c>
      <c r="HJ26" s="73">
        <v>0</v>
      </c>
      <c r="HK26" s="73">
        <v>436.04399999999998</v>
      </c>
      <c r="HL26" s="73">
        <v>23.82</v>
      </c>
      <c r="HM26" s="73">
        <v>3.044</v>
      </c>
      <c r="HN26" s="73">
        <v>6.4729999999999999</v>
      </c>
      <c r="HO26" s="73">
        <v>21.015999999999998</v>
      </c>
      <c r="HP26" s="73">
        <v>0</v>
      </c>
      <c r="HQ26" s="73">
        <v>44.744999999999997</v>
      </c>
      <c r="HR26" s="73">
        <v>0</v>
      </c>
      <c r="HS26" s="73">
        <v>0</v>
      </c>
      <c r="HT26" s="73">
        <v>10.536</v>
      </c>
      <c r="HU26" s="73">
        <v>9.6859999999999999</v>
      </c>
      <c r="HV26" s="73">
        <v>8.4629999999999992</v>
      </c>
      <c r="HW26" s="73">
        <v>0</v>
      </c>
      <c r="HX26" s="73">
        <v>78.152000000000001</v>
      </c>
      <c r="HY26" s="73">
        <v>5.9560000000000004</v>
      </c>
      <c r="HZ26" s="73">
        <v>0</v>
      </c>
      <c r="IA26" s="73">
        <v>4.1539999999999999</v>
      </c>
      <c r="IB26" s="73">
        <v>0</v>
      </c>
      <c r="IC26" s="73">
        <v>0</v>
      </c>
      <c r="ID26" s="73">
        <v>0</v>
      </c>
      <c r="IE26" s="73">
        <v>0</v>
      </c>
      <c r="IF26" s="73">
        <v>436.04399999999998</v>
      </c>
      <c r="IG26" s="73">
        <v>27.974</v>
      </c>
      <c r="IH26" s="73">
        <v>3.044</v>
      </c>
      <c r="II26" s="73">
        <v>6.4729999999999999</v>
      </c>
      <c r="IJ26" s="73">
        <v>21.015999999999998</v>
      </c>
      <c r="IK26" s="73">
        <v>0</v>
      </c>
      <c r="IL26" s="73">
        <v>44.744999999999997</v>
      </c>
      <c r="IM26" s="73">
        <v>0</v>
      </c>
      <c r="IN26" s="73">
        <v>0</v>
      </c>
      <c r="IO26" s="73">
        <v>10.536</v>
      </c>
      <c r="IP26" s="73">
        <v>9.6859999999999999</v>
      </c>
      <c r="IQ26" s="73">
        <v>8.4629999999999992</v>
      </c>
      <c r="IR26" s="73">
        <v>0</v>
      </c>
      <c r="IS26" s="73">
        <v>78.152000000000001</v>
      </c>
      <c r="IT26" s="73">
        <v>5.9560000000000004</v>
      </c>
      <c r="IU26" s="73">
        <v>0</v>
      </c>
      <c r="IV26" s="74">
        <v>0</v>
      </c>
      <c r="IW26" s="71">
        <v>0</v>
      </c>
      <c r="IX26" s="71">
        <v>0</v>
      </c>
      <c r="IY26" s="71">
        <v>0</v>
      </c>
      <c r="IZ26" s="71">
        <v>0</v>
      </c>
      <c r="JA26" s="71">
        <v>0</v>
      </c>
      <c r="JB26" s="71">
        <v>0</v>
      </c>
      <c r="JC26" s="71">
        <v>0</v>
      </c>
      <c r="JD26" s="71">
        <v>0</v>
      </c>
      <c r="JE26" s="71">
        <v>14</v>
      </c>
      <c r="JF26" s="71">
        <v>3</v>
      </c>
      <c r="JG26" s="71">
        <v>0</v>
      </c>
      <c r="JH26" s="71">
        <v>0</v>
      </c>
      <c r="JI26" s="71">
        <v>0</v>
      </c>
      <c r="JJ26" s="71">
        <v>0</v>
      </c>
      <c r="JK26" s="71">
        <v>2</v>
      </c>
      <c r="JL26" s="71">
        <v>2</v>
      </c>
      <c r="JM26" s="71">
        <v>1</v>
      </c>
      <c r="JN26" s="71">
        <v>1</v>
      </c>
      <c r="JO26" s="71">
        <v>0</v>
      </c>
      <c r="JP26" s="71">
        <v>0</v>
      </c>
      <c r="JQ26" s="71">
        <v>1</v>
      </c>
      <c r="JR26" s="71">
        <v>3</v>
      </c>
      <c r="JS26" s="71">
        <v>0</v>
      </c>
      <c r="JT26" s="71">
        <v>3</v>
      </c>
      <c r="JU26" s="71">
        <v>0</v>
      </c>
      <c r="JV26" s="71">
        <v>0</v>
      </c>
      <c r="JW26" s="71">
        <v>0</v>
      </c>
      <c r="JX26" s="71">
        <v>0</v>
      </c>
      <c r="JY26" s="71">
        <v>0</v>
      </c>
      <c r="JZ26" s="71">
        <v>0</v>
      </c>
      <c r="KA26" s="71">
        <v>0</v>
      </c>
      <c r="KB26" s="71">
        <v>0</v>
      </c>
      <c r="KC26" s="71">
        <v>1</v>
      </c>
      <c r="KD26" s="71">
        <v>0</v>
      </c>
      <c r="KE26" s="71">
        <v>1</v>
      </c>
      <c r="KF26" s="71">
        <v>3</v>
      </c>
      <c r="KG26" s="71">
        <v>1</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3</v>
      </c>
      <c r="LA26" s="71">
        <v>0</v>
      </c>
      <c r="LB26" s="71">
        <v>1</v>
      </c>
      <c r="LC26" s="71">
        <v>0</v>
      </c>
      <c r="LD26" s="71">
        <v>0</v>
      </c>
      <c r="LE26" s="71">
        <v>0</v>
      </c>
      <c r="LF26" s="71">
        <v>0</v>
      </c>
      <c r="LG26" s="71">
        <v>0</v>
      </c>
      <c r="LH26" s="71">
        <v>0</v>
      </c>
      <c r="LI26" s="71">
        <v>0</v>
      </c>
      <c r="LJ26" s="71">
        <v>0</v>
      </c>
      <c r="LK26" s="71">
        <v>0</v>
      </c>
      <c r="LL26" s="71">
        <v>0</v>
      </c>
      <c r="LM26" s="71">
        <v>6</v>
      </c>
      <c r="LN26" s="71">
        <v>0</v>
      </c>
      <c r="LO26" s="71">
        <v>0</v>
      </c>
      <c r="LP26" s="71">
        <v>0</v>
      </c>
      <c r="LQ26" s="71">
        <v>0</v>
      </c>
      <c r="LR26" s="71">
        <v>0</v>
      </c>
      <c r="LS26" s="71">
        <v>0</v>
      </c>
      <c r="LT26" s="71">
        <v>0</v>
      </c>
      <c r="LU26" s="71">
        <v>0</v>
      </c>
      <c r="LV26" s="71">
        <v>1</v>
      </c>
      <c r="LW26" s="71">
        <v>0</v>
      </c>
      <c r="LX26" s="71">
        <v>1</v>
      </c>
      <c r="LY26" s="71">
        <v>2</v>
      </c>
      <c r="LZ26" s="71">
        <v>0</v>
      </c>
      <c r="MA26" s="71">
        <v>2</v>
      </c>
      <c r="MB26" s="71">
        <v>0</v>
      </c>
      <c r="MC26" s="71">
        <v>0</v>
      </c>
      <c r="MD26" s="71">
        <v>0</v>
      </c>
      <c r="ME26" s="71">
        <v>0</v>
      </c>
      <c r="MF26" s="71">
        <v>2</v>
      </c>
      <c r="MG26" s="71">
        <v>0</v>
      </c>
      <c r="MH26" s="71">
        <v>0</v>
      </c>
      <c r="MI26" s="71">
        <v>0</v>
      </c>
      <c r="MJ26" s="71">
        <v>0</v>
      </c>
      <c r="MK26" s="71">
        <v>0</v>
      </c>
      <c r="ML26" s="71">
        <v>0</v>
      </c>
      <c r="MM26" s="71">
        <v>1</v>
      </c>
      <c r="MN26" s="71">
        <v>0</v>
      </c>
      <c r="MO26" s="71">
        <v>2</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14</v>
      </c>
      <c r="NG26" s="71">
        <v>3</v>
      </c>
      <c r="NH26" s="71">
        <v>0</v>
      </c>
      <c r="NI26" s="71">
        <v>0</v>
      </c>
      <c r="NJ26" s="71">
        <v>0</v>
      </c>
      <c r="NK26" s="71">
        <v>0</v>
      </c>
      <c r="NL26" s="71">
        <v>2</v>
      </c>
      <c r="NM26" s="71">
        <v>2</v>
      </c>
      <c r="NN26" s="71">
        <v>1</v>
      </c>
      <c r="NO26" s="71">
        <v>1</v>
      </c>
      <c r="NP26" s="71">
        <v>0</v>
      </c>
      <c r="NQ26" s="71">
        <v>0</v>
      </c>
      <c r="NR26" s="71">
        <v>1</v>
      </c>
      <c r="NS26" s="71">
        <v>3</v>
      </c>
      <c r="NT26" s="71">
        <v>0</v>
      </c>
      <c r="NU26" s="71">
        <v>3</v>
      </c>
      <c r="NV26" s="71">
        <v>0</v>
      </c>
      <c r="NW26" s="71">
        <v>0</v>
      </c>
      <c r="NX26" s="71">
        <v>0</v>
      </c>
      <c r="NY26" s="71">
        <v>0</v>
      </c>
      <c r="NZ26" s="71">
        <v>0</v>
      </c>
      <c r="OA26" s="71">
        <v>0</v>
      </c>
      <c r="OB26" s="71">
        <v>0</v>
      </c>
      <c r="OC26" s="71">
        <v>0</v>
      </c>
      <c r="OD26" s="71">
        <v>1</v>
      </c>
      <c r="OE26" s="71">
        <v>0</v>
      </c>
      <c r="OF26" s="71">
        <v>0</v>
      </c>
      <c r="OG26" s="71">
        <v>3</v>
      </c>
      <c r="OH26" s="71">
        <v>1</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3</v>
      </c>
      <c r="PB26" s="71">
        <v>0</v>
      </c>
      <c r="PC26" s="71">
        <v>1</v>
      </c>
      <c r="PD26" s="71">
        <v>0</v>
      </c>
      <c r="PE26" s="71">
        <v>0</v>
      </c>
      <c r="PF26" s="71">
        <v>0</v>
      </c>
      <c r="PG26" s="71">
        <v>0</v>
      </c>
      <c r="PH26" s="71">
        <v>0</v>
      </c>
      <c r="PI26" s="71">
        <v>0</v>
      </c>
      <c r="PJ26" s="71">
        <v>0</v>
      </c>
      <c r="PK26" s="71">
        <v>0</v>
      </c>
      <c r="PL26" s="71">
        <v>0</v>
      </c>
      <c r="PM26" s="71">
        <v>0</v>
      </c>
      <c r="PN26" s="71">
        <v>6</v>
      </c>
      <c r="PO26" s="71">
        <v>0</v>
      </c>
      <c r="PP26" s="71">
        <v>0</v>
      </c>
      <c r="PQ26" s="71">
        <v>0</v>
      </c>
      <c r="PR26" s="71">
        <v>0</v>
      </c>
      <c r="PS26" s="71">
        <v>0</v>
      </c>
      <c r="PT26" s="71">
        <v>0</v>
      </c>
      <c r="PU26" s="71">
        <v>0</v>
      </c>
      <c r="PV26" s="71">
        <v>0</v>
      </c>
      <c r="PW26" s="71">
        <v>1</v>
      </c>
      <c r="PX26" s="71">
        <v>0</v>
      </c>
      <c r="PY26" s="71">
        <v>1</v>
      </c>
      <c r="PZ26" s="71">
        <v>2</v>
      </c>
      <c r="QA26" s="71">
        <v>0</v>
      </c>
      <c r="QB26" s="71">
        <v>2</v>
      </c>
      <c r="QC26" s="71">
        <v>0</v>
      </c>
      <c r="QD26" s="71">
        <v>0</v>
      </c>
      <c r="QE26" s="71">
        <v>0</v>
      </c>
      <c r="QF26" s="71">
        <v>0</v>
      </c>
      <c r="QG26" s="71">
        <v>2</v>
      </c>
      <c r="QH26" s="71">
        <v>0</v>
      </c>
      <c r="QI26" s="71">
        <v>0</v>
      </c>
      <c r="QJ26" s="71">
        <v>0</v>
      </c>
      <c r="QK26" s="71">
        <v>0</v>
      </c>
      <c r="QL26" s="71">
        <v>0</v>
      </c>
      <c r="QM26" s="71">
        <v>0</v>
      </c>
      <c r="QN26" s="71">
        <v>1</v>
      </c>
      <c r="QO26" s="71">
        <v>0</v>
      </c>
      <c r="QP26" s="71">
        <v>2</v>
      </c>
      <c r="QQ26" s="71">
        <v>0</v>
      </c>
      <c r="QR26" s="71">
        <v>0</v>
      </c>
      <c r="QS26" s="71">
        <v>1</v>
      </c>
      <c r="QT26" s="71">
        <v>0</v>
      </c>
      <c r="QU26" s="71">
        <v>0</v>
      </c>
      <c r="QV26" s="71">
        <v>0</v>
      </c>
      <c r="QW26" s="71">
        <v>0</v>
      </c>
      <c r="QX26" s="71">
        <v>30</v>
      </c>
      <c r="QY26" s="71">
        <v>4</v>
      </c>
      <c r="QZ26" s="71">
        <v>1</v>
      </c>
      <c r="RA26" s="71">
        <v>1</v>
      </c>
      <c r="RB26" s="71">
        <v>4</v>
      </c>
      <c r="RC26" s="71">
        <v>0</v>
      </c>
      <c r="RD26" s="71">
        <v>6</v>
      </c>
      <c r="RE26" s="71">
        <v>0</v>
      </c>
      <c r="RF26" s="71">
        <v>0</v>
      </c>
      <c r="RG26" s="71">
        <v>2</v>
      </c>
      <c r="RH26" s="71">
        <v>2</v>
      </c>
      <c r="RI26" s="71">
        <v>2</v>
      </c>
      <c r="RJ26" s="71">
        <v>0</v>
      </c>
      <c r="RK26" s="71">
        <v>3</v>
      </c>
      <c r="RL26" s="71">
        <v>2</v>
      </c>
      <c r="RM26" s="71">
        <v>0</v>
      </c>
      <c r="RN26" s="71">
        <v>1</v>
      </c>
      <c r="RO26" s="71">
        <v>0</v>
      </c>
      <c r="RP26" s="71">
        <v>0</v>
      </c>
      <c r="RQ26" s="71">
        <v>0</v>
      </c>
      <c r="RR26" s="71">
        <v>0</v>
      </c>
      <c r="RS26" s="71">
        <v>30</v>
      </c>
      <c r="RT26" s="71">
        <v>5</v>
      </c>
      <c r="RU26" s="71">
        <v>1</v>
      </c>
      <c r="RV26" s="71">
        <v>1</v>
      </c>
      <c r="RW26" s="71">
        <v>4</v>
      </c>
      <c r="RX26" s="71">
        <v>0</v>
      </c>
      <c r="RY26" s="71">
        <v>6</v>
      </c>
      <c r="RZ26" s="71">
        <v>0</v>
      </c>
      <c r="SA26" s="71">
        <v>0</v>
      </c>
      <c r="SB26" s="71">
        <v>2</v>
      </c>
      <c r="SC26" s="71">
        <v>2</v>
      </c>
      <c r="SD26" s="71">
        <v>2</v>
      </c>
      <c r="SE26" s="71">
        <v>0</v>
      </c>
      <c r="SF26" s="71">
        <v>3</v>
      </c>
      <c r="SG26" s="71">
        <v>2</v>
      </c>
      <c r="SH26" s="71">
        <v>0</v>
      </c>
    </row>
    <row r="27" spans="1:502">
      <c r="A27" s="16" t="s">
        <v>2151</v>
      </c>
      <c r="B27" s="70">
        <v>19</v>
      </c>
      <c r="C27" s="70">
        <v>19</v>
      </c>
      <c r="D27" s="70">
        <v>1</v>
      </c>
      <c r="E27" s="70">
        <v>2022</v>
      </c>
      <c r="F27" s="70" t="s">
        <v>161</v>
      </c>
      <c r="G27" s="1073" t="s">
        <v>1545</v>
      </c>
      <c r="H27" s="70" t="s">
        <v>1546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1544</v>
      </c>
      <c r="B28" s="70">
        <v>20</v>
      </c>
      <c r="C28" s="70">
        <v>20</v>
      </c>
      <c r="D28" s="70">
        <v>1</v>
      </c>
      <c r="E28" s="70">
        <v>2023</v>
      </c>
      <c r="F28" s="70" t="s">
        <v>1539</v>
      </c>
      <c r="G28" s="1073" t="s">
        <v>1545</v>
      </c>
      <c r="H28" s="70" t="s">
        <v>1546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2152</v>
      </c>
      <c r="B29" s="70">
        <v>21</v>
      </c>
      <c r="C29" s="70">
        <v>21</v>
      </c>
      <c r="D29" s="70">
        <v>1</v>
      </c>
      <c r="E29" s="70">
        <v>2024</v>
      </c>
      <c r="F29" s="70" t="s">
        <v>1585</v>
      </c>
      <c r="G29" s="1073" t="s">
        <v>1545</v>
      </c>
      <c r="H29" s="70" t="s">
        <v>1546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2223</v>
      </c>
      <c r="G30" s="1073" t="s">
        <v>1545</v>
      </c>
      <c r="H30" s="70" t="s">
        <v>1546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2224</v>
      </c>
      <c r="G31" s="1073" t="s">
        <v>1545</v>
      </c>
      <c r="H31" s="70" t="s">
        <v>1546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2225</v>
      </c>
      <c r="G32" s="1073" t="s">
        <v>1545</v>
      </c>
      <c r="H32" s="70" t="s">
        <v>1546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2226</v>
      </c>
      <c r="G33" s="1073" t="s">
        <v>1545</v>
      </c>
      <c r="H33" s="70" t="s">
        <v>1546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2227</v>
      </c>
      <c r="G34" s="1073" t="s">
        <v>1545</v>
      </c>
      <c r="H34" s="70" t="s">
        <v>1546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2228</v>
      </c>
      <c r="G35" s="1073" t="s">
        <v>1545</v>
      </c>
      <c r="H35" s="70" t="s">
        <v>1546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1585</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1585</v>
      </c>
      <c r="G11" s="1073" t="s">
        <v>2343</v>
      </c>
      <c r="H11" s="70" t="s">
        <v>2344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1585</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1585</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1585</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2298</v>
      </c>
      <c r="B15" s="70">
        <v>7</v>
      </c>
      <c r="C15" s="70">
        <v>18</v>
      </c>
      <c r="D15" s="70">
        <v>7</v>
      </c>
      <c r="E15" s="70">
        <v>2024</v>
      </c>
      <c r="F15" s="70" t="s">
        <v>1585</v>
      </c>
      <c r="G15" s="1073" t="s">
        <v>2295</v>
      </c>
      <c r="H15" s="70" t="s">
        <v>2296</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2318</v>
      </c>
      <c r="B16" s="70">
        <v>8</v>
      </c>
      <c r="C16" s="70">
        <v>18</v>
      </c>
      <c r="D16" s="70">
        <v>8</v>
      </c>
      <c r="E16" s="70">
        <v>2024</v>
      </c>
      <c r="F16" s="70" t="s">
        <v>1585</v>
      </c>
      <c r="G16" s="1073" t="s">
        <v>2315</v>
      </c>
      <c r="H16" s="70" t="s">
        <v>2316</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2310</v>
      </c>
      <c r="B17" s="70">
        <v>9</v>
      </c>
      <c r="C17" s="70">
        <v>18</v>
      </c>
      <c r="D17" s="70">
        <v>9</v>
      </c>
      <c r="E17" s="70">
        <v>2024</v>
      </c>
      <c r="F17" s="70" t="s">
        <v>1585</v>
      </c>
      <c r="G17" s="1073" t="s">
        <v>2307</v>
      </c>
      <c r="H17" s="70" t="s">
        <v>2308</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1585</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1585</v>
      </c>
      <c r="G19" s="1073" t="s">
        <v>2347</v>
      </c>
      <c r="H19" s="70" t="s">
        <v>2348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1585</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1585</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1585</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1585</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1585</v>
      </c>
      <c r="G25" s="1073" t="s">
        <v>2335</v>
      </c>
      <c r="H25" s="70" t="s">
        <v>2336</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1585</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1585</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1585</v>
      </c>
      <c r="G28" s="1073" t="s">
        <v>2323</v>
      </c>
      <c r="H28" s="70" t="s">
        <v>2324</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1585</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1585</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1585</v>
      </c>
      <c r="G31" s="1073" t="s">
        <v>2355</v>
      </c>
      <c r="H31" s="70" t="s">
        <v>2356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2314</v>
      </c>
      <c r="B32" s="70">
        <v>24</v>
      </c>
      <c r="C32" s="70">
        <v>18</v>
      </c>
      <c r="D32" s="70">
        <v>24</v>
      </c>
      <c r="E32" s="70">
        <v>2024</v>
      </c>
      <c r="F32" s="70" t="s">
        <v>1585</v>
      </c>
      <c r="G32" s="1073" t="s">
        <v>2311</v>
      </c>
      <c r="H32" s="70" t="s">
        <v>2312</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1585</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2354</v>
      </c>
      <c r="B34" s="70">
        <v>26</v>
      </c>
      <c r="C34" s="70">
        <v>18</v>
      </c>
      <c r="D34" s="70">
        <v>26</v>
      </c>
      <c r="E34" s="70">
        <v>2024</v>
      </c>
      <c r="F34" s="70" t="s">
        <v>1585</v>
      </c>
      <c r="G34" s="1073" t="s">
        <v>2351</v>
      </c>
      <c r="H34" s="70" t="s">
        <v>2352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1585</v>
      </c>
      <c r="G35" s="1073" t="s">
        <v>2327</v>
      </c>
      <c r="H35" s="70" t="s">
        <v>2328</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1585</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1585</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1585</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1585</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1585</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1834</v>
      </c>
      <c r="B42" s="70">
        <v>34</v>
      </c>
      <c r="C42" s="70">
        <v>18</v>
      </c>
      <c r="D42" s="70">
        <v>34</v>
      </c>
      <c r="E42" s="70">
        <v>2024</v>
      </c>
      <c r="F42" s="70" t="s">
        <v>1585</v>
      </c>
      <c r="G42" s="1073" t="s">
        <v>1542</v>
      </c>
      <c r="H42" s="70" t="s">
        <v>1543</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1585</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1585</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1585</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1585</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1585</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1585</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1585</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1585</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2306</v>
      </c>
      <c r="B51" s="70">
        <v>43</v>
      </c>
      <c r="C51" s="70">
        <v>18</v>
      </c>
      <c r="D51" s="70">
        <v>43</v>
      </c>
      <c r="E51" s="70">
        <v>2024</v>
      </c>
      <c r="F51" s="70" t="s">
        <v>1585</v>
      </c>
      <c r="G51" s="1073" t="s">
        <v>2303</v>
      </c>
      <c r="H51" s="70" t="s">
        <v>2304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2342</v>
      </c>
      <c r="B52" s="70">
        <v>44</v>
      </c>
      <c r="C52" s="70">
        <v>18</v>
      </c>
      <c r="D52" s="70">
        <v>44</v>
      </c>
      <c r="E52" s="70">
        <v>2024</v>
      </c>
      <c r="F52" s="70" t="s">
        <v>1585</v>
      </c>
      <c r="G52" s="1073" t="s">
        <v>2339</v>
      </c>
      <c r="H52" s="70" t="s">
        <v>2340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1585</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1585</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2152</v>
      </c>
      <c r="B55" s="70">
        <v>47</v>
      </c>
      <c r="C55" s="70">
        <v>18</v>
      </c>
      <c r="D55" s="70">
        <v>47</v>
      </c>
      <c r="E55" s="70">
        <v>2024</v>
      </c>
      <c r="F55" s="70" t="s">
        <v>1585</v>
      </c>
      <c r="G55" s="1073" t="s">
        <v>1545</v>
      </c>
      <c r="H55" s="70" t="s">
        <v>1546</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1585</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1585</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2334</v>
      </c>
      <c r="B58" s="70">
        <v>50</v>
      </c>
      <c r="C58" s="70">
        <v>18</v>
      </c>
      <c r="D58" s="70">
        <v>50</v>
      </c>
      <c r="E58" s="70">
        <v>2024</v>
      </c>
      <c r="F58" s="70" t="s">
        <v>1585</v>
      </c>
      <c r="G58" s="1073" t="s">
        <v>2331</v>
      </c>
      <c r="H58" s="70" t="s">
        <v>2332</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1585</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1585</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1585</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1585</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2302</v>
      </c>
      <c r="B63" s="70">
        <v>55</v>
      </c>
      <c r="C63" s="70">
        <v>18</v>
      </c>
      <c r="D63" s="70">
        <v>55</v>
      </c>
      <c r="E63" s="70">
        <v>2024</v>
      </c>
      <c r="F63" s="70" t="s">
        <v>1585</v>
      </c>
      <c r="G63" s="1073" t="s">
        <v>2299</v>
      </c>
      <c r="H63" s="70" t="s">
        <v>2300</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2297</v>
      </c>
      <c r="B195" s="70">
        <v>187</v>
      </c>
      <c r="C195" s="70">
        <v>16</v>
      </c>
      <c r="D195" s="70">
        <v>7</v>
      </c>
      <c r="E195" s="70">
        <v>2022</v>
      </c>
      <c r="F195" s="70" t="s">
        <v>161</v>
      </c>
      <c r="G195" s="1073" t="s">
        <v>2295</v>
      </c>
      <c r="H195" s="70" t="s">
        <v>2296</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2317</v>
      </c>
      <c r="B196" s="70">
        <v>188</v>
      </c>
      <c r="C196" s="70">
        <v>16</v>
      </c>
      <c r="D196" s="70">
        <v>8</v>
      </c>
      <c r="E196" s="70">
        <v>2022</v>
      </c>
      <c r="F196" s="70" t="s">
        <v>161</v>
      </c>
      <c r="G196" s="1073" t="s">
        <v>2315</v>
      </c>
      <c r="H196" s="70" t="s">
        <v>2316</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2309</v>
      </c>
      <c r="B197" s="70">
        <v>189</v>
      </c>
      <c r="C197" s="70">
        <v>16</v>
      </c>
      <c r="D197" s="70">
        <v>9</v>
      </c>
      <c r="E197" s="70">
        <v>2022</v>
      </c>
      <c r="F197" s="70" t="s">
        <v>161</v>
      </c>
      <c r="G197" s="1073" t="s">
        <v>2307</v>
      </c>
      <c r="H197" s="70" t="s">
        <v>2308</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2313</v>
      </c>
      <c r="B212" s="70">
        <v>204</v>
      </c>
      <c r="C212" s="70">
        <v>16</v>
      </c>
      <c r="D212" s="70">
        <v>24</v>
      </c>
      <c r="E212" s="70">
        <v>2022</v>
      </c>
      <c r="F212" s="70" t="s">
        <v>161</v>
      </c>
      <c r="G212" s="1073" t="s">
        <v>2311</v>
      </c>
      <c r="H212" s="70" t="s">
        <v>2312</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2353</v>
      </c>
      <c r="B214" s="70">
        <v>206</v>
      </c>
      <c r="C214" s="70">
        <v>16</v>
      </c>
      <c r="D214" s="70">
        <v>26</v>
      </c>
      <c r="E214" s="70">
        <v>2022</v>
      </c>
      <c r="F214" s="70" t="s">
        <v>161</v>
      </c>
      <c r="G214" s="1073" t="s">
        <v>2351</v>
      </c>
      <c r="H214" s="70" t="s">
        <v>2352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1833</v>
      </c>
      <c r="B222" s="70">
        <v>214</v>
      </c>
      <c r="C222" s="70">
        <v>16</v>
      </c>
      <c r="D222" s="70">
        <v>34</v>
      </c>
      <c r="E222" s="70">
        <v>2022</v>
      </c>
      <c r="F222" s="70" t="s">
        <v>161</v>
      </c>
      <c r="G222" s="1073" t="s">
        <v>1542</v>
      </c>
      <c r="H222" s="70" t="s">
        <v>1543</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2305</v>
      </c>
      <c r="B231" s="70">
        <v>223</v>
      </c>
      <c r="C231" s="70">
        <v>16</v>
      </c>
      <c r="D231" s="70">
        <v>43</v>
      </c>
      <c r="E231" s="70">
        <v>2022</v>
      </c>
      <c r="F231" s="70" t="s">
        <v>161</v>
      </c>
      <c r="G231" s="1073" t="s">
        <v>2303</v>
      </c>
      <c r="H231" s="70" t="s">
        <v>2304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2341</v>
      </c>
      <c r="B232" s="70">
        <v>224</v>
      </c>
      <c r="C232" s="70">
        <v>16</v>
      </c>
      <c r="D232" s="70">
        <v>44</v>
      </c>
      <c r="E232" s="70">
        <v>2022</v>
      </c>
      <c r="F232" s="70" t="s">
        <v>161</v>
      </c>
      <c r="G232" s="1073" t="s">
        <v>2339</v>
      </c>
      <c r="H232" s="70" t="s">
        <v>2340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2151</v>
      </c>
      <c r="B235" s="70">
        <v>227</v>
      </c>
      <c r="C235" s="70">
        <v>16</v>
      </c>
      <c r="D235" s="70">
        <v>47</v>
      </c>
      <c r="E235" s="70">
        <v>2022</v>
      </c>
      <c r="F235" s="70" t="s">
        <v>161</v>
      </c>
      <c r="G235" s="1073" t="s">
        <v>1545</v>
      </c>
      <c r="H235" s="70" t="s">
        <v>1546</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2333</v>
      </c>
      <c r="B238" s="70">
        <v>230</v>
      </c>
      <c r="C238" s="70">
        <v>16</v>
      </c>
      <c r="D238" s="70">
        <v>50</v>
      </c>
      <c r="E238" s="70">
        <v>2022</v>
      </c>
      <c r="F238" s="70" t="s">
        <v>161</v>
      </c>
      <c r="G238" s="1073" t="s">
        <v>2331</v>
      </c>
      <c r="H238" s="70" t="s">
        <v>2332</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2301</v>
      </c>
      <c r="B243" s="70">
        <v>235</v>
      </c>
      <c r="C243" s="70">
        <v>16</v>
      </c>
      <c r="D243" s="70">
        <v>55</v>
      </c>
      <c r="E243" s="70">
        <v>2022</v>
      </c>
      <c r="F243" s="70" t="s">
        <v>161</v>
      </c>
      <c r="G243" s="1073" t="s">
        <v>2299</v>
      </c>
      <c r="H243" s="70" t="s">
        <v>2300</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1545</v>
      </c>
      <c r="H6" s="77" t="s">
        <v>1546</v>
      </c>
      <c r="I6" s="77" t="s">
        <v>2504</v>
      </c>
      <c r="J6" s="77" t="s">
        <v>2505</v>
      </c>
      <c r="K6" s="1080">
        <v>1</v>
      </c>
      <c r="L6" s="1081">
        <v>15</v>
      </c>
      <c r="M6" s="1044"/>
      <c r="N6" s="988">
        <v>1</v>
      </c>
      <c r="O6" s="77" t="s">
        <v>1563</v>
      </c>
      <c r="P6" s="77" t="s">
        <v>1564</v>
      </c>
      <c r="Q6" s="77" t="s">
        <v>1501</v>
      </c>
      <c r="R6" s="16"/>
      <c r="S6" s="77">
        <v>1</v>
      </c>
      <c r="T6" s="77" t="s">
        <v>1545</v>
      </c>
      <c r="U6" s="77" t="s">
        <v>1546</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2471</v>
      </c>
      <c r="AE9" s="77" t="s">
        <v>2472</v>
      </c>
      <c r="AF9" s="77" t="s">
        <v>1501</v>
      </c>
    </row>
    <row r="10" spans="1:32" ht="12">
      <c r="A10" s="16"/>
      <c r="B10" s="16"/>
      <c r="C10" s="16"/>
      <c r="D10" s="16"/>
      <c r="F10" s="75" t="s">
        <v>1501</v>
      </c>
      <c r="G10" s="76" t="s">
        <v>1545</v>
      </c>
      <c r="H10" s="77" t="s">
        <v>1546</v>
      </c>
      <c r="I10" s="77" t="s">
        <v>2504</v>
      </c>
      <c r="J10" s="77" t="s">
        <v>2505</v>
      </c>
      <c r="K10" s="1079">
        <v>1</v>
      </c>
      <c r="L10" s="1045">
        <v>15</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2431</v>
      </c>
      <c r="AE11" s="77" t="s">
        <v>2432</v>
      </c>
      <c r="AF11" s="77" t="s">
        <v>1501</v>
      </c>
    </row>
    <row r="12" spans="1:32" ht="12">
      <c r="A12" s="16"/>
      <c r="B12" s="16"/>
      <c r="C12" s="16"/>
      <c r="D12" s="16"/>
      <c r="F12" s="75" t="s">
        <v>1505</v>
      </c>
      <c r="G12" s="76" t="s">
        <v>1545</v>
      </c>
      <c r="H12" s="77"/>
      <c r="I12" s="77" t="s">
        <v>1545</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2295</v>
      </c>
      <c r="AE12" s="77" t="s">
        <v>2296</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2315</v>
      </c>
      <c r="AE13" s="77" t="s">
        <v>2316</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2307</v>
      </c>
      <c r="AE14" s="77" t="s">
        <v>2308</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2311</v>
      </c>
      <c r="AE29" s="77" t="s">
        <v>2312</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2351</v>
      </c>
      <c r="AE31" s="77" t="s">
        <v>2352</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1542</v>
      </c>
      <c r="AE39" s="77" t="s">
        <v>1543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2303</v>
      </c>
      <c r="AE48" s="77" t="s">
        <v>2304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2339</v>
      </c>
      <c r="AE49" s="77" t="s">
        <v>2340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1545</v>
      </c>
      <c r="AE52" s="77" t="s">
        <v>1546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2331</v>
      </c>
      <c r="AE55" s="77" t="s">
        <v>2332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2299</v>
      </c>
      <c r="AE60" s="77" t="s">
        <v>2300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船橋市</v>
      </c>
      <c r="K4" s="70" t="str">
        <f>HLOOKUP(K3,比較地域マスタ!$E$5:$L$6,2,0)</f>
        <v>12204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船橋市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2676.6434507370791</v>
      </c>
      <c r="BB5" s="29"/>
      <c r="BC5" s="17"/>
      <c r="BD5" s="1005">
        <f>SUM(BC6:BC8)</f>
        <v>2296.9963876410511</v>
      </c>
      <c r="BE5" s="29"/>
      <c r="BF5" s="17"/>
      <c r="BG5" s="1005">
        <f>AK35</f>
        <v>1804.2577724245764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2644.2813968359851</v>
      </c>
      <c r="BA6" s="17"/>
      <c r="BB6" s="29"/>
      <c r="BC6" s="1005">
        <f>O32</f>
        <v>2258.0649948625341</v>
      </c>
      <c r="BD6" s="17"/>
      <c r="BE6" s="29"/>
      <c r="BF6" s="1005">
        <f>AK36</f>
        <v>1767.6041775753051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24.013882145285312</v>
      </c>
      <c r="BA7" s="17"/>
      <c r="BB7" s="29"/>
      <c r="BC7" s="1005">
        <f>O33</f>
        <v>28.343683698350478</v>
      </c>
      <c r="BD7" s="17"/>
      <c r="BE7" s="29"/>
      <c r="BF7" s="1005">
        <f t="shared" ref="BF7:BF8" si="0">AK37</f>
        <v>26.670318111078728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8.3481717558086466</v>
      </c>
      <c r="BA8" s="17"/>
      <c r="BB8" s="29"/>
      <c r="BC8" s="1005">
        <f>O34</f>
        <v>10.58770908016656</v>
      </c>
      <c r="BD8" s="17"/>
      <c r="BE8" s="29"/>
      <c r="BF8" s="1005">
        <f t="shared" si="0"/>
        <v>9.9832767381924015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4793.582083339501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670.39357514976507</v>
      </c>
      <c r="BA9" s="1005">
        <f>AZ9</f>
        <v>670.39357514976507</v>
      </c>
      <c r="BB9" s="29"/>
      <c r="BC9" s="1005">
        <f>O35</f>
        <v>942.6806409782638</v>
      </c>
      <c r="BD9" s="1005">
        <f>BC9</f>
        <v>942.6806409782638</v>
      </c>
      <c r="BE9" s="29"/>
      <c r="BF9" s="1005">
        <f>AK39</f>
        <v>807.30303254178386</v>
      </c>
      <c r="BG9" s="1005">
        <f>AK39</f>
        <v>807.30303254178386</v>
      </c>
      <c r="BH9" s="29"/>
    </row>
    <row r="10" spans="1:62" ht="17.100000000000001" customHeight="1" thickBot="1">
      <c r="B10" s="323"/>
      <c r="C10" s="324"/>
      <c r="D10" s="326"/>
      <c r="E10" s="326"/>
      <c r="F10" s="326"/>
      <c r="G10" s="325"/>
      <c r="H10" s="325"/>
      <c r="I10" s="326"/>
      <c r="J10" s="327"/>
      <c r="K10" s="334"/>
      <c r="L10" s="246" t="s">
        <v>114</v>
      </c>
      <c r="M10" s="246"/>
      <c r="N10" s="563"/>
      <c r="O10" s="906">
        <f>SUM(O11:O13)</f>
        <v>2676.6434507370791</v>
      </c>
      <c r="P10" s="453">
        <f t="shared" ref="P10:P22" si="1">O10/$O$9</f>
        <v>0.55838064399480702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636.50287858869308</v>
      </c>
      <c r="BA10" s="1005">
        <f>AZ10</f>
        <v>636.50287858869308</v>
      </c>
      <c r="BB10" s="29"/>
      <c r="BC10" s="1005">
        <f>O36</f>
        <v>947.77917532627441</v>
      </c>
      <c r="BD10" s="1005">
        <f>BC10</f>
        <v>947.77917532627441</v>
      </c>
      <c r="BE10" s="29"/>
      <c r="BF10" s="1005">
        <f>AK40</f>
        <v>813.43057476714716</v>
      </c>
      <c r="BG10" s="1005">
        <f>AK40</f>
        <v>813.43057476714716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2644.2813968359851</v>
      </c>
      <c r="P11" s="454">
        <f t="shared" si="1"/>
        <v>0.55162952273758037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688.69614630796377</v>
      </c>
      <c r="BB11" s="29"/>
      <c r="BC11" s="1005"/>
      <c r="BD11" s="1005">
        <f>SUM(BC12:BC14)</f>
        <v>648.08295928934342</v>
      </c>
      <c r="BE11" s="29"/>
      <c r="BF11" s="17"/>
      <c r="BG11" s="1005">
        <f>AK41</f>
        <v>563.93837606463421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24.013882145285312</v>
      </c>
      <c r="P12" s="454">
        <f t="shared" si="1"/>
        <v>5.0095902662744812E-3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605.2007085335955</v>
      </c>
      <c r="BA12" s="17"/>
      <c r="BB12" s="29"/>
      <c r="BC12" s="1005">
        <f>O38</f>
        <v>554.94942407367603</v>
      </c>
      <c r="BD12" s="17"/>
      <c r="BE12" s="29"/>
      <c r="BF12" s="1005">
        <f>AK42</f>
        <v>479.41847435490399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8.3481717558086466</v>
      </c>
      <c r="P13" s="454">
        <f t="shared" si="1"/>
        <v>1.7415309909521361E-3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33.566432076836698</v>
      </c>
      <c r="BA13" s="17"/>
      <c r="BB13" s="29"/>
      <c r="BC13" s="1005">
        <f>O41</f>
        <v>47.925301807445599</v>
      </c>
      <c r="BD13" s="17"/>
      <c r="BE13" s="29"/>
      <c r="BF13" s="1005">
        <f>AK45</f>
        <v>38.090966286256283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670.39357514976507</v>
      </c>
      <c r="P14" s="453">
        <f t="shared" si="1"/>
        <v>0.13985231993414163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49.929005697531537</v>
      </c>
      <c r="BA14" s="17"/>
      <c r="BB14" s="29"/>
      <c r="BC14" s="1005">
        <f>O42</f>
        <v>45.208233408221759</v>
      </c>
      <c r="BD14" s="17"/>
      <c r="BE14" s="29"/>
      <c r="BF14" s="1005">
        <f t="shared" ref="BF14" si="2">AK46</f>
        <v>46.428935423473973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636.50287858869308</v>
      </c>
      <c r="P15" s="453">
        <f t="shared" si="1"/>
        <v>0.13278230507430186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121.346032556</v>
      </c>
      <c r="BA15" s="1005">
        <f>AZ15</f>
        <v>121.346032556</v>
      </c>
      <c r="BB15" s="29"/>
      <c r="BC15" s="1005">
        <f>O43</f>
        <v>84.607195188789973</v>
      </c>
      <c r="BD15" s="1005">
        <f>BC15</f>
        <v>84.607195188789973</v>
      </c>
      <c r="BE15" s="29"/>
      <c r="BF15" s="1005">
        <f>AK47</f>
        <v>91.661169606958993</v>
      </c>
      <c r="BG15" s="1005">
        <f>AK47</f>
        <v>91.661169606958993</v>
      </c>
      <c r="BH15" s="29"/>
    </row>
    <row r="16" spans="1:62" ht="17.100000000000001" customHeight="1" thickBot="1">
      <c r="B16" s="323"/>
      <c r="C16" s="324"/>
      <c r="D16" s="326"/>
      <c r="E16" s="326"/>
      <c r="F16" s="326"/>
      <c r="G16" s="325"/>
      <c r="H16" s="325"/>
      <c r="I16" s="326"/>
      <c r="J16" s="327"/>
      <c r="K16" s="335"/>
      <c r="L16" s="246" t="s">
        <v>128</v>
      </c>
      <c r="M16" s="344"/>
      <c r="N16" s="345"/>
      <c r="O16" s="906">
        <f>SUM(O18:O21)</f>
        <v>688.69614630796377</v>
      </c>
      <c r="P16" s="453">
        <f t="shared" si="1"/>
        <v>0.14367046069818756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605.2007085335955</v>
      </c>
      <c r="P17" s="454">
        <f t="shared" si="1"/>
        <v>0.12625228858331677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419.82405697342199</v>
      </c>
      <c r="P18" s="454">
        <f t="shared" si="1"/>
        <v>8.7580446036911716E-2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185.37665156017351</v>
      </c>
      <c r="P19" s="454">
        <f t="shared" si="1"/>
        <v>3.8671842546405058E-2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33.566432076836698</v>
      </c>
      <c r="P20" s="454">
        <f t="shared" si="1"/>
        <v>7.0023693123978546E-3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49.929005697531537</v>
      </c>
      <c r="P21" s="454">
        <f t="shared" si="1"/>
        <v>1.0415802802472916E-2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121.346032556</v>
      </c>
      <c r="P22" s="612">
        <f t="shared" si="1"/>
        <v>2.5314270298561981E-2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2137.9249827992899</v>
      </c>
      <c r="AZ22" s="1005">
        <f t="shared" si="3"/>
        <v>2287.236340392597</v>
      </c>
      <c r="BA22" s="1005">
        <f t="shared" si="3"/>
        <v>2327.9651323567114</v>
      </c>
      <c r="BB22" s="1005">
        <f t="shared" si="3"/>
        <v>2081.1681215775807</v>
      </c>
      <c r="BC22" s="1005">
        <f t="shared" si="3"/>
        <v>2296.9963876410511</v>
      </c>
      <c r="BD22" s="1005">
        <f t="shared" si="3"/>
        <v>2242.2418250476921</v>
      </c>
      <c r="BE22" s="1005">
        <f t="shared" si="3"/>
        <v>2236.2655401383299</v>
      </c>
      <c r="BF22" s="1005">
        <f t="shared" si="3"/>
        <v>2550.709606638281</v>
      </c>
      <c r="BG22" s="1005">
        <f t="shared" si="3"/>
        <v>2309.1074014541873</v>
      </c>
      <c r="BH22" s="1005">
        <f t="shared" si="3"/>
        <v>2159.4713947759742</v>
      </c>
      <c r="BI22" s="1005">
        <f t="shared" si="3"/>
        <v>2135.2408397949853</v>
      </c>
      <c r="BJ22" s="1005">
        <f t="shared" si="3"/>
        <v>2067.494759215574</v>
      </c>
      <c r="BK22" s="1005">
        <f t="shared" si="3"/>
        <v>2251.1862890319321</v>
      </c>
      <c r="BL22" s="1005">
        <f t="shared" si="3"/>
        <v>1804.2577724245764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735.69108056131836</v>
      </c>
      <c r="AZ23" s="1005">
        <f t="shared" ref="AZ23:BL23" si="4">Y39</f>
        <v>734.36920004458977</v>
      </c>
      <c r="BA23" s="1005">
        <f t="shared" si="4"/>
        <v>850.8032146954597</v>
      </c>
      <c r="BB23" s="1005">
        <f t="shared" si="4"/>
        <v>950.77498237760608</v>
      </c>
      <c r="BC23" s="1005">
        <f t="shared" si="4"/>
        <v>942.6806409782638</v>
      </c>
      <c r="BD23" s="1005">
        <f t="shared" si="4"/>
        <v>908.8759112589812</v>
      </c>
      <c r="BE23" s="1005">
        <f t="shared" si="4"/>
        <v>923.38526000581442</v>
      </c>
      <c r="BF23" s="1005">
        <f t="shared" si="4"/>
        <v>794.13388956209144</v>
      </c>
      <c r="BG23" s="1005">
        <f t="shared" si="4"/>
        <v>805.74040180508348</v>
      </c>
      <c r="BH23" s="1005">
        <f t="shared" si="4"/>
        <v>822.06225950969122</v>
      </c>
      <c r="BI23" s="1005">
        <f t="shared" si="4"/>
        <v>750.43132279058591</v>
      </c>
      <c r="BJ23" s="1005">
        <f t="shared" si="4"/>
        <v>741.35656606337363</v>
      </c>
      <c r="BK23" s="1005">
        <f t="shared" si="4"/>
        <v>817.44536486453023</v>
      </c>
      <c r="BL23" s="1005">
        <f t="shared" si="4"/>
        <v>807.30303254178386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722.44452731603519</v>
      </c>
      <c r="AZ24" s="1005">
        <f t="shared" ref="AZ24:BL24" si="5">Y40</f>
        <v>746.04909318867112</v>
      </c>
      <c r="BA24" s="1005">
        <f t="shared" si="5"/>
        <v>790.21084857500796</v>
      </c>
      <c r="BB24" s="1005">
        <f t="shared" si="5"/>
        <v>893.15568831303267</v>
      </c>
      <c r="BC24" s="1005">
        <f t="shared" si="5"/>
        <v>947.77917532627441</v>
      </c>
      <c r="BD24" s="1005">
        <f t="shared" si="5"/>
        <v>790.4020796090366</v>
      </c>
      <c r="BE24" s="1005">
        <f t="shared" si="5"/>
        <v>746.71586383878378</v>
      </c>
      <c r="BF24" s="1005">
        <f t="shared" si="5"/>
        <v>794.77945014619286</v>
      </c>
      <c r="BG24" s="1005">
        <f t="shared" si="5"/>
        <v>894.39342209252811</v>
      </c>
      <c r="BH24" s="1005">
        <f t="shared" si="5"/>
        <v>760.03626990997714</v>
      </c>
      <c r="BI24" s="1005">
        <f t="shared" si="5"/>
        <v>732.24183821695203</v>
      </c>
      <c r="BJ24" s="1005">
        <f t="shared" si="5"/>
        <v>725.05457710336941</v>
      </c>
      <c r="BK24" s="1005">
        <f t="shared" si="5"/>
        <v>751.66495237321453</v>
      </c>
      <c r="BL24" s="1005">
        <f t="shared" si="5"/>
        <v>813.43057476714716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649.89909040730254</v>
      </c>
      <c r="AZ25" s="1005">
        <f t="shared" ref="AZ25:BL25" si="6">Y41</f>
        <v>659.80849602538501</v>
      </c>
      <c r="BA25" s="1005">
        <f t="shared" si="6"/>
        <v>654.0959990968513</v>
      </c>
      <c r="BB25" s="1005">
        <f t="shared" si="6"/>
        <v>663.22821683019822</v>
      </c>
      <c r="BC25" s="1005">
        <f t="shared" si="6"/>
        <v>648.08295928934342</v>
      </c>
      <c r="BD25" s="1005">
        <f t="shared" si="6"/>
        <v>632.94732750000117</v>
      </c>
      <c r="BE25" s="1005">
        <f t="shared" si="6"/>
        <v>630.35009169985187</v>
      </c>
      <c r="BF25" s="1005">
        <f t="shared" si="6"/>
        <v>627.02802079597711</v>
      </c>
      <c r="BG25" s="1005">
        <f t="shared" si="6"/>
        <v>620.98759425771232</v>
      </c>
      <c r="BH25" s="1005">
        <f t="shared" si="6"/>
        <v>613.65771258927782</v>
      </c>
      <c r="BI25" s="1005">
        <f t="shared" si="6"/>
        <v>599.91489412575038</v>
      </c>
      <c r="BJ25" s="1005">
        <f t="shared" si="6"/>
        <v>548.46521261479711</v>
      </c>
      <c r="BK25" s="1005">
        <f t="shared" si="6"/>
        <v>546.997295705841</v>
      </c>
      <c r="BL25" s="1005">
        <f t="shared" si="6"/>
        <v>563.93837606463421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96.789994377530007</v>
      </c>
      <c r="AZ26" s="1005">
        <f t="shared" si="7"/>
        <v>103.55888514741</v>
      </c>
      <c r="BA26" s="1005">
        <f t="shared" si="7"/>
        <v>87.182507807399986</v>
      </c>
      <c r="BB26" s="1005">
        <f t="shared" si="7"/>
        <v>87.744847378200006</v>
      </c>
      <c r="BC26" s="1005">
        <f t="shared" si="7"/>
        <v>84.607195188789973</v>
      </c>
      <c r="BD26" s="1005">
        <f t="shared" si="7"/>
        <v>83.271605738579993</v>
      </c>
      <c r="BE26" s="1005">
        <f t="shared" si="7"/>
        <v>92.275257038400014</v>
      </c>
      <c r="BF26" s="1005">
        <f t="shared" si="7"/>
        <v>80.005983490051193</v>
      </c>
      <c r="BG26" s="1005">
        <f t="shared" si="7"/>
        <v>92.765711519370001</v>
      </c>
      <c r="BH26" s="1005">
        <f t="shared" si="7"/>
        <v>87.081164942100003</v>
      </c>
      <c r="BI26" s="1005">
        <f t="shared" si="7"/>
        <v>79.520720199220008</v>
      </c>
      <c r="BJ26" s="1005">
        <f t="shared" si="7"/>
        <v>89.820369734639996</v>
      </c>
      <c r="BK26" s="1005">
        <f t="shared" si="7"/>
        <v>85.864433150720004</v>
      </c>
      <c r="BL26" s="1005">
        <f t="shared" si="7"/>
        <v>91.661169606958993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4342.7496754614758</v>
      </c>
      <c r="AZ27" s="1005">
        <f t="shared" si="8"/>
        <v>4531.0220147986538</v>
      </c>
      <c r="BA27" s="1005">
        <f t="shared" si="8"/>
        <v>4710.2577025314304</v>
      </c>
      <c r="BB27" s="1005">
        <f t="shared" si="8"/>
        <v>4676.0718564766175</v>
      </c>
      <c r="BC27" s="1005">
        <f t="shared" si="8"/>
        <v>4920.1463584237226</v>
      </c>
      <c r="BD27" s="1005">
        <f t="shared" si="8"/>
        <v>4657.7387491542913</v>
      </c>
      <c r="BE27" s="1005">
        <f t="shared" si="8"/>
        <v>4628.9920127211799</v>
      </c>
      <c r="BF27" s="1005">
        <f t="shared" si="8"/>
        <v>4846.6569506325932</v>
      </c>
      <c r="BG27" s="1005">
        <f t="shared" si="8"/>
        <v>4722.9945311288802</v>
      </c>
      <c r="BH27" s="1005">
        <f t="shared" si="8"/>
        <v>4442.3088017270211</v>
      </c>
      <c r="BI27" s="1005">
        <f t="shared" si="8"/>
        <v>4297.349615127494</v>
      </c>
      <c r="BJ27" s="1005">
        <f t="shared" si="8"/>
        <v>4172.1914847317539</v>
      </c>
      <c r="BK27" s="1005">
        <f t="shared" si="8"/>
        <v>4453.1583351262379</v>
      </c>
      <c r="BL27" s="1005">
        <f t="shared" si="8"/>
        <v>4080.5909254051007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4920.1463584237226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2296.9963876410511</v>
      </c>
      <c r="P31" s="453">
        <f t="shared" ref="P31:P43" si="9">O31/$O$30</f>
        <v>0.46685529663327829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2258.0649948625341</v>
      </c>
      <c r="P32" s="454">
        <f t="shared" si="9"/>
        <v>0.45894264730489748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28.343683698350478</v>
      </c>
      <c r="P33" s="454">
        <f t="shared" si="9"/>
        <v>5.7607399523438166E-3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10.58770908016656</v>
      </c>
      <c r="P34" s="454">
        <f t="shared" si="9"/>
        <v>2.1519093760370505E-3</v>
      </c>
      <c r="Q34" s="328"/>
      <c r="R34" s="13"/>
      <c r="S34" s="323"/>
      <c r="T34" s="563" t="s">
        <v>112</v>
      </c>
      <c r="U34" s="332"/>
      <c r="V34" s="332"/>
      <c r="W34" s="332"/>
      <c r="X34" s="893">
        <f>X35+X39+X40+X41+X47</f>
        <v>4342.7496754614758</v>
      </c>
      <c r="Y34" s="894">
        <f t="shared" ref="Y34:AK34" si="10">Y35+Y39+Y40+Y41+Y47</f>
        <v>4531.0220147986538</v>
      </c>
      <c r="Z34" s="894">
        <f t="shared" si="10"/>
        <v>4710.2577025314304</v>
      </c>
      <c r="AA34" s="894">
        <f t="shared" si="10"/>
        <v>4676.0718564766175</v>
      </c>
      <c r="AB34" s="894">
        <f t="shared" si="10"/>
        <v>4920.1463584237226</v>
      </c>
      <c r="AC34" s="894">
        <f t="shared" si="10"/>
        <v>4657.7387491542913</v>
      </c>
      <c r="AD34" s="894">
        <f t="shared" si="10"/>
        <v>4628.9920127211799</v>
      </c>
      <c r="AE34" s="894">
        <f t="shared" si="10"/>
        <v>4846.6569506325932</v>
      </c>
      <c r="AF34" s="894">
        <f t="shared" si="10"/>
        <v>4722.9945311288802</v>
      </c>
      <c r="AG34" s="894">
        <f t="shared" si="10"/>
        <v>4442.3088017270211</v>
      </c>
      <c r="AH34" s="894">
        <f t="shared" si="10"/>
        <v>4297.349615127494</v>
      </c>
      <c r="AI34" s="894">
        <f t="shared" si="10"/>
        <v>4172.1914847317539</v>
      </c>
      <c r="AJ34" s="894">
        <f t="shared" si="10"/>
        <v>4453.1583351262379</v>
      </c>
      <c r="AK34" s="895">
        <f t="shared" si="10"/>
        <v>4080.5909254051007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942.6806409782638</v>
      </c>
      <c r="P35" s="453">
        <f t="shared" si="9"/>
        <v>0.19159605676451305</v>
      </c>
      <c r="Q35" s="328"/>
      <c r="R35" s="13"/>
      <c r="S35" s="323"/>
      <c r="T35" s="334"/>
      <c r="U35" s="246" t="s">
        <v>114</v>
      </c>
      <c r="V35" s="344"/>
      <c r="W35" s="344"/>
      <c r="X35" s="896">
        <f>SUM(X36:X38)</f>
        <v>2137.9249827992899</v>
      </c>
      <c r="Y35" s="897">
        <f t="shared" ref="Y35:AK35" si="11">SUM(Y36:Y38)</f>
        <v>2287.236340392597</v>
      </c>
      <c r="Z35" s="897">
        <f t="shared" si="11"/>
        <v>2327.9651323567114</v>
      </c>
      <c r="AA35" s="897">
        <f t="shared" si="11"/>
        <v>2081.1681215775807</v>
      </c>
      <c r="AB35" s="897">
        <f t="shared" si="11"/>
        <v>2296.9963876410511</v>
      </c>
      <c r="AC35" s="897">
        <f t="shared" si="11"/>
        <v>2242.2418250476921</v>
      </c>
      <c r="AD35" s="897">
        <f t="shared" si="11"/>
        <v>2236.2655401383299</v>
      </c>
      <c r="AE35" s="897">
        <f t="shared" si="11"/>
        <v>2550.709606638281</v>
      </c>
      <c r="AF35" s="897">
        <f t="shared" si="11"/>
        <v>2309.1074014541873</v>
      </c>
      <c r="AG35" s="897">
        <f t="shared" si="11"/>
        <v>2159.4713947759742</v>
      </c>
      <c r="AH35" s="897">
        <f t="shared" si="11"/>
        <v>2135.2408397949853</v>
      </c>
      <c r="AI35" s="897">
        <f t="shared" si="11"/>
        <v>2067.494759215574</v>
      </c>
      <c r="AJ35" s="897">
        <f t="shared" si="11"/>
        <v>2251.1862890319321</v>
      </c>
      <c r="AK35" s="898">
        <f t="shared" si="11"/>
        <v>1804.2577724245764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947.77917532627441</v>
      </c>
      <c r="P36" s="453">
        <f t="shared" si="9"/>
        <v>0.19263231340742398</v>
      </c>
      <c r="Q36" s="328"/>
      <c r="R36" s="13"/>
      <c r="S36" s="356" t="s">
        <v>184</v>
      </c>
      <c r="T36" s="335"/>
      <c r="U36" s="346"/>
      <c r="V36" s="336" t="s">
        <v>184</v>
      </c>
      <c r="W36" s="357"/>
      <c r="X36" s="899">
        <f>VLOOKUP(年度マスタ!$K$4&amp;"_"&amp;X$33,データシート1!$A:$BT,MATCH("aa_"&amp;$S36,データシート1!$A$1:$BT$1,0),0)</f>
        <v>2107.4511775814949</v>
      </c>
      <c r="Y36" s="900">
        <f>VLOOKUP(年度マスタ!$K$4&amp;"_"&amp;Y$33,データシート1!$A:$BT,MATCH("aa_"&amp;$S36,データシート1!$A$1:$BT$1,0),0)</f>
        <v>2256.1185050980012</v>
      </c>
      <c r="Z36" s="900">
        <f>VLOOKUP(年度マスタ!$K$4&amp;"_"&amp;Z$33,データシート1!$A:$BT,MATCH("aa_"&amp;$S36,データシート1!$A$1:$BT$1,0),0)</f>
        <v>2285.37050552759</v>
      </c>
      <c r="AA36" s="900">
        <f>VLOOKUP(年度マスタ!$K$4&amp;"_"&amp;AA$33,データシート1!$A:$BT,MATCH("aa_"&amp;$S36,データシート1!$A$1:$BT$1,0),0)</f>
        <v>2038.7822537613461</v>
      </c>
      <c r="AB36" s="900">
        <f>VLOOKUP(年度マスタ!$K$4&amp;"_"&amp;AB$33,データシート1!$A:$BT,MATCH("aa_"&amp;$S36,データシート1!$A$1:$BT$1,0),0)</f>
        <v>2258.0649948625341</v>
      </c>
      <c r="AC36" s="900">
        <f>VLOOKUP(年度マスタ!$K$4&amp;"_"&amp;AC$33,データシート1!$A:$BT,MATCH("aa_"&amp;$S36,データシート1!$A$1:$BT$1,0),0)</f>
        <v>2201.6498683665618</v>
      </c>
      <c r="AD36" s="900">
        <f>VLOOKUP(年度マスタ!$K$4&amp;"_"&amp;AD$33,データシート1!$A:$BT,MATCH("aa_"&amp;$S36,データシート1!$A$1:$BT$1,0),0)</f>
        <v>2195.1756616754078</v>
      </c>
      <c r="AE36" s="900">
        <f>VLOOKUP(年度マスタ!$K$4&amp;"_"&amp;AE$33,データシート1!$A:$BT,MATCH("aa_"&amp;$S36,データシート1!$A$1:$BT$1,0),0)</f>
        <v>2508.2653410555636</v>
      </c>
      <c r="AF36" s="900">
        <f>VLOOKUP(年度マスタ!$K$4&amp;"_"&amp;AF$33,データシート1!$A:$BT,MATCH("aa_"&amp;$S36,データシート1!$A$1:$BT$1,0),0)</f>
        <v>2268.0108434155723</v>
      </c>
      <c r="AG36" s="900">
        <f>VLOOKUP(年度マスタ!$K$4&amp;"_"&amp;AG$33,データシート1!$A:$BT,MATCH("aa_"&amp;$S36,データシート1!$A$1:$BT$1,0),0)</f>
        <v>2120.8036240334668</v>
      </c>
      <c r="AH36" s="900">
        <f>VLOOKUP(年度マスタ!$K$4&amp;"_"&amp;AH$33,データシート1!$A:$BT,MATCH("aa_"&amp;$S36,データシート1!$A$1:$BT$1,0),0)</f>
        <v>2098.6222504665261</v>
      </c>
      <c r="AI36" s="900">
        <f>VLOOKUP(年度マスタ!$K$4&amp;"_"&amp;AI$33,データシート1!$A:$BT,MATCH("aa_"&amp;$S36,データシート1!$A$1:$BT$1,0),0)</f>
        <v>2029.2248758620169</v>
      </c>
      <c r="AJ36" s="900">
        <f>VLOOKUP(年度マスタ!$K$4&amp;"_"&amp;AJ$33,データシート1!$A:$BT,MATCH("aa_"&amp;$S36,データシート1!$A$1:$BT$1,0),0)</f>
        <v>2211.5667886621954</v>
      </c>
      <c r="AK36" s="901">
        <f>VLOOKUP(年度マスタ!$K$4&amp;"_"&amp;AK$33,データシート1!$A:$BT,MATCH("aa_"&amp;$S36,データシート1!$A$1:$BT$1,0),0)</f>
        <v>1767.6041775753051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648.08295928934342</v>
      </c>
      <c r="P37" s="453">
        <f t="shared" si="9"/>
        <v>0.13172026034952566</v>
      </c>
      <c r="Q37" s="328"/>
      <c r="R37" s="13"/>
      <c r="S37" s="356" t="s">
        <v>187</v>
      </c>
      <c r="T37" s="335"/>
      <c r="U37" s="346"/>
      <c r="V37" s="336" t="s">
        <v>194</v>
      </c>
      <c r="W37" s="357"/>
      <c r="X37" s="899">
        <f>VLOOKUP(年度マスタ!$K$4&amp;"_"&amp;X$33,データシート1!$A:$BT,MATCH("aa_"&amp;$S37,データシート1!$A$1:$BT$1,0),0)</f>
        <v>19.051731896271381</v>
      </c>
      <c r="Y37" s="900">
        <f>VLOOKUP(年度マスタ!$K$4&amp;"_"&amp;Y$33,データシート1!$A:$BT,MATCH("aa_"&amp;$S37,データシート1!$A$1:$BT$1,0),0)</f>
        <v>20.303911243351891</v>
      </c>
      <c r="Z37" s="900">
        <f>VLOOKUP(年度マスタ!$K$4&amp;"_"&amp;Z$33,データシート1!$A:$BT,MATCH("aa_"&amp;$S37,データシート1!$A$1:$BT$1,0),0)</f>
        <v>32.05167985486176</v>
      </c>
      <c r="AA37" s="900">
        <f>VLOOKUP(年度マスタ!$K$4&amp;"_"&amp;AA$33,データシート1!$A:$BT,MATCH("aa_"&amp;$S37,データシート1!$A$1:$BT$1,0),0)</f>
        <v>31.800846655965248</v>
      </c>
      <c r="AB37" s="900">
        <f>VLOOKUP(年度マスタ!$K$4&amp;"_"&amp;AB$33,データシート1!$A:$BT,MATCH("aa_"&amp;$S37,データシート1!$A$1:$BT$1,0),0)</f>
        <v>28.343683698350478</v>
      </c>
      <c r="AC37" s="900">
        <f>VLOOKUP(年度マスタ!$K$4&amp;"_"&amp;AC$33,データシート1!$A:$BT,MATCH("aa_"&amp;$S37,データシート1!$A$1:$BT$1,0),0)</f>
        <v>27.010292873243539</v>
      </c>
      <c r="AD37" s="900">
        <f>VLOOKUP(年度マスタ!$K$4&amp;"_"&amp;AD$33,データシート1!$A:$BT,MATCH("aa_"&amp;$S37,データシート1!$A$1:$BT$1,0),0)</f>
        <v>26.823465551718591</v>
      </c>
      <c r="AE37" s="900">
        <f>VLOOKUP(年度マスタ!$K$4&amp;"_"&amp;AE$33,データシート1!$A:$BT,MATCH("aa_"&amp;$S37,データシート1!$A$1:$BT$1,0),0)</f>
        <v>25.84990948470238</v>
      </c>
      <c r="AF37" s="900">
        <f>VLOOKUP(年度マスタ!$K$4&amp;"_"&amp;AF$33,データシート1!$A:$BT,MATCH("aa_"&amp;$S37,データシート1!$A$1:$BT$1,0),0)</f>
        <v>25.875052316707947</v>
      </c>
      <c r="AG37" s="900">
        <f>VLOOKUP(年度マスタ!$K$4&amp;"_"&amp;AG$33,データシート1!$A:$BT,MATCH("aa_"&amp;$S37,データシート1!$A$1:$BT$1,0),0)</f>
        <v>24.432683876488749</v>
      </c>
      <c r="AH37" s="900">
        <f>VLOOKUP(年度マスタ!$K$4&amp;"_"&amp;AH$33,データシート1!$A:$BT,MATCH("aa_"&amp;$S37,データシート1!$A$1:$BT$1,0),0)</f>
        <v>22.265179271327256</v>
      </c>
      <c r="AI37" s="900">
        <f>VLOOKUP(年度マスタ!$K$4&amp;"_"&amp;AI$33,データシート1!$A:$BT,MATCH("aa_"&amp;$S37,データシート1!$A$1:$BT$1,0),0)</f>
        <v>25.562317381893259</v>
      </c>
      <c r="AJ37" s="900">
        <f>VLOOKUP(年度マスタ!$K$4&amp;"_"&amp;AJ$33,データシート1!$A:$BT,MATCH("aa_"&amp;$S37,データシート1!$A$1:$BT$1,0),0)</f>
        <v>27.813876884620829</v>
      </c>
      <c r="AK37" s="901">
        <f>VLOOKUP(年度マスタ!$K$4&amp;"_"&amp;AK$33,データシート1!$A:$BT,MATCH("aa_"&amp;$S37,データシート1!$A$1:$BT$1,0),0)</f>
        <v>26.670318111078728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554.94942407367603</v>
      </c>
      <c r="P38" s="454">
        <f t="shared" si="9"/>
        <v>0.1127912431148626</v>
      </c>
      <c r="Q38" s="328"/>
      <c r="R38" s="13"/>
      <c r="S38" s="356" t="s">
        <v>188</v>
      </c>
      <c r="T38" s="335"/>
      <c r="U38" s="348"/>
      <c r="V38" s="358" t="s">
        <v>197</v>
      </c>
      <c r="W38" s="358"/>
      <c r="X38" s="899">
        <f>VLOOKUP(年度マスタ!$K$4&amp;"_"&amp;X$33,データシート1!$A:$BT,MATCH("aa_"&amp;$S38,データシート1!$A$1:$BT$1,0),0)</f>
        <v>11.422073321523561</v>
      </c>
      <c r="Y38" s="900">
        <f>VLOOKUP(年度マスタ!$K$4&amp;"_"&amp;Y$33,データシート1!$A:$BT,MATCH("aa_"&amp;$S38,データシート1!$A$1:$BT$1,0),0)</f>
        <v>10.81392405124376</v>
      </c>
      <c r="Z38" s="900">
        <f>VLOOKUP(年度マスタ!$K$4&amp;"_"&amp;Z$33,データシート1!$A:$BT,MATCH("aa_"&amp;$S38,データシート1!$A$1:$BT$1,0),0)</f>
        <v>10.54294697425933</v>
      </c>
      <c r="AA38" s="900">
        <f>VLOOKUP(年度マスタ!$K$4&amp;"_"&amp;AA$33,データシート1!$A:$BT,MATCH("aa_"&amp;$S38,データシート1!$A$1:$BT$1,0),0)</f>
        <v>10.585021160269051</v>
      </c>
      <c r="AB38" s="900">
        <f>VLOOKUP(年度マスタ!$K$4&amp;"_"&amp;AB$33,データシート1!$A:$BT,MATCH("aa_"&amp;$S38,データシート1!$A$1:$BT$1,0),0)</f>
        <v>10.58770908016656</v>
      </c>
      <c r="AC38" s="900">
        <f>VLOOKUP(年度マスタ!$K$4&amp;"_"&amp;AC$33,データシート1!$A:$BT,MATCH("aa_"&amp;$S38,データシート1!$A$1:$BT$1,0),0)</f>
        <v>13.581663807886949</v>
      </c>
      <c r="AD38" s="900">
        <f>VLOOKUP(年度マスタ!$K$4&amp;"_"&amp;AD$33,データシート1!$A:$BT,MATCH("aa_"&amp;$S38,データシート1!$A$1:$BT$1,0),0)</f>
        <v>14.266412911203799</v>
      </c>
      <c r="AE38" s="900">
        <f>VLOOKUP(年度マスタ!$K$4&amp;"_"&amp;AE$33,データシート1!$A:$BT,MATCH("aa_"&amp;$S38,データシート1!$A$1:$BT$1,0),0)</f>
        <v>16.594356098015012</v>
      </c>
      <c r="AF38" s="900">
        <f>VLOOKUP(年度マスタ!$K$4&amp;"_"&amp;AF$33,データシート1!$A:$BT,MATCH("aa_"&amp;$S38,データシート1!$A$1:$BT$1,0),0)</f>
        <v>15.221505721907436</v>
      </c>
      <c r="AG38" s="900">
        <f>VLOOKUP(年度マスタ!$K$4&amp;"_"&amp;AG$33,データシート1!$A:$BT,MATCH("aa_"&amp;$S38,データシート1!$A$1:$BT$1,0),0)</f>
        <v>14.235086866018577</v>
      </c>
      <c r="AH38" s="900">
        <f>VLOOKUP(年度マスタ!$K$4&amp;"_"&amp;AH$33,データシート1!$A:$BT,MATCH("aa_"&amp;$S38,データシート1!$A$1:$BT$1,0),0)</f>
        <v>14.353410057131725</v>
      </c>
      <c r="AI38" s="900">
        <f>VLOOKUP(年度マスタ!$K$4&amp;"_"&amp;AI$33,データシート1!$A:$BT,MATCH("aa_"&amp;$S38,データシート1!$A$1:$BT$1,0),0)</f>
        <v>12.707565971663749</v>
      </c>
      <c r="AJ38" s="900">
        <f>VLOOKUP(年度マスタ!$K$4&amp;"_"&amp;AJ$33,データシート1!$A:$BT,MATCH("aa_"&amp;$S38,データシート1!$A$1:$BT$1,0),0)</f>
        <v>11.805623485115946</v>
      </c>
      <c r="AK38" s="901">
        <f>VLOOKUP(年度マスタ!$K$4&amp;"_"&amp;AK$33,データシート1!$A:$BT,MATCH("aa_"&amp;$S38,データシート1!$A$1:$BT$1,0),0)</f>
        <v>9.9832767381924015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377.4991115475184</v>
      </c>
      <c r="P39" s="454">
        <f t="shared" si="9"/>
        <v>7.6725179303092639E-2</v>
      </c>
      <c r="Q39" s="328"/>
      <c r="R39" s="13"/>
      <c r="S39" s="356" t="s">
        <v>189</v>
      </c>
      <c r="T39" s="335"/>
      <c r="U39" s="343" t="s">
        <v>199</v>
      </c>
      <c r="V39" s="344"/>
      <c r="W39" s="344"/>
      <c r="X39" s="896">
        <f>VLOOKUP(年度マスタ!$K$4&amp;"_"&amp;X$33,データシート1!$A:$BT,MATCH("aa_"&amp;$S39,データシート1!$A$1:$BT$1,0),0)</f>
        <v>735.69108056131836</v>
      </c>
      <c r="Y39" s="897">
        <f>VLOOKUP(年度マスタ!$K$4&amp;"_"&amp;Y$33,データシート1!$A:$BT,MATCH("aa_"&amp;$S39,データシート1!$A$1:$BT$1,0),0)</f>
        <v>734.36920004458977</v>
      </c>
      <c r="Z39" s="897">
        <f>VLOOKUP(年度マスタ!$K$4&amp;"_"&amp;Z$33,データシート1!$A:$BT,MATCH("aa_"&amp;$S39,データシート1!$A$1:$BT$1,0),0)</f>
        <v>850.8032146954597</v>
      </c>
      <c r="AA39" s="897">
        <f>VLOOKUP(年度マスタ!$K$4&amp;"_"&amp;AA$33,データシート1!$A:$BT,MATCH("aa_"&amp;$S39,データシート1!$A$1:$BT$1,0),0)</f>
        <v>950.77498237760608</v>
      </c>
      <c r="AB39" s="897">
        <f>VLOOKUP(年度マスタ!$K$4&amp;"_"&amp;AB$33,データシート1!$A:$BT,MATCH("aa_"&amp;$S39,データシート1!$A$1:$BT$1,0),0)</f>
        <v>942.6806409782638</v>
      </c>
      <c r="AC39" s="897">
        <f>VLOOKUP(年度マスタ!$K$4&amp;"_"&amp;AC$33,データシート1!$A:$BT,MATCH("aa_"&amp;$S39,データシート1!$A$1:$BT$1,0),0)</f>
        <v>908.8759112589812</v>
      </c>
      <c r="AD39" s="897">
        <f>VLOOKUP(年度マスタ!$K$4&amp;"_"&amp;AD$33,データシート1!$A:$BT,MATCH("aa_"&amp;$S39,データシート1!$A$1:$BT$1,0),0)</f>
        <v>923.38526000581442</v>
      </c>
      <c r="AE39" s="897">
        <f>VLOOKUP(年度マスタ!$K$4&amp;"_"&amp;AE$33,データシート1!$A:$BT,MATCH("aa_"&amp;$S39,データシート1!$A$1:$BT$1,0),0)</f>
        <v>794.13388956209144</v>
      </c>
      <c r="AF39" s="897">
        <f>VLOOKUP(年度マスタ!$K$4&amp;"_"&amp;AF$33,データシート1!$A:$BT,MATCH("aa_"&amp;$S39,データシート1!$A$1:$BT$1,0),0)</f>
        <v>805.74040180508348</v>
      </c>
      <c r="AG39" s="897">
        <f>VLOOKUP(年度マスタ!$K$4&amp;"_"&amp;AG$33,データシート1!$A:$BT,MATCH("aa_"&amp;$S39,データシート1!$A$1:$BT$1,0),0)</f>
        <v>822.06225950969122</v>
      </c>
      <c r="AH39" s="897">
        <f>VLOOKUP(年度マスタ!$K$4&amp;"_"&amp;AH$33,データシート1!$A:$BT,MATCH("aa_"&amp;$S39,データシート1!$A$1:$BT$1,0),0)</f>
        <v>750.43132279058591</v>
      </c>
      <c r="AI39" s="897">
        <f>VLOOKUP(年度マスタ!$K$4&amp;"_"&amp;AI$33,データシート1!$A:$BT,MATCH("aa_"&amp;$S39,データシート1!$A$1:$BT$1,0),0)</f>
        <v>741.35656606337363</v>
      </c>
      <c r="AJ39" s="897">
        <f>VLOOKUP(年度マスタ!$K$4&amp;"_"&amp;AJ$33,データシート1!$A:$BT,MATCH("aa_"&amp;$S39,データシート1!$A$1:$BT$1,0),0)</f>
        <v>817.44536486453023</v>
      </c>
      <c r="AK39" s="898">
        <f>VLOOKUP(年度マスタ!$K$4&amp;"_"&amp;AK$33,データシート1!$A:$BT,MATCH("aa_"&amp;$S39,データシート1!$A$1:$BT$1,0),0)</f>
        <v>807.30303254178386</v>
      </c>
      <c r="AL39" s="330"/>
      <c r="AW39" s="17" t="str">
        <f>年度マスタ!K4</f>
        <v>12204</v>
      </c>
      <c r="AX39" s="17" t="s">
        <v>200</v>
      </c>
      <c r="AY39" s="17">
        <f>VLOOKUP($AW39&amp;"_"&amp;$AY$34,データシート1!$A:$BT,MATCH($AY$31&amp;"_"&amp;AY$36,データシート1!$A$1:$BT$1,0),0)</f>
        <v>1767.6041775753051</v>
      </c>
      <c r="AZ39" s="17">
        <f>VLOOKUP($AW39&amp;"_"&amp;$AY$34,データシート1!$A:$BT,MATCH($AY$31&amp;"_"&amp;AZ$36,データシート1!$A$1:$BT$1,0),0)</f>
        <v>26.670318111078728</v>
      </c>
      <c r="BA39" s="17">
        <f>VLOOKUP($AW39&amp;"_"&amp;$AY$34,データシート1!$A:$BT,MATCH($AY$31&amp;"_"&amp;BA$36,データシート1!$A$1:$BT$1,0),0)</f>
        <v>9.9832767381924015</v>
      </c>
      <c r="BB39" s="17">
        <f>VLOOKUP($AW39&amp;"_"&amp;$AY$34,データシート1!$A:$BT,MATCH($AY$31&amp;"_"&amp;BB$36,データシート1!$A$1:$BT$1,0),0)</f>
        <v>807.30303254178386</v>
      </c>
      <c r="BC39" s="17">
        <f>VLOOKUP($AW39&amp;"_"&amp;$AY$34,データシート1!$A:$BT,MATCH($AY$31&amp;"_"&amp;BC$36,データシート1!$A$1:$BT$1,0),0)</f>
        <v>813.43057476714716</v>
      </c>
      <c r="BD39" s="17">
        <f>VLOOKUP($AW39&amp;"_"&amp;$AY$34,データシート1!$A:$BT,MATCH($AY$31&amp;"_"&amp;BD$36,データシート1!$A$1:$BT$1,0),0)</f>
        <v>306.46889562302152</v>
      </c>
      <c r="BE39" s="17">
        <f>VLOOKUP($AW39&amp;"_"&amp;$AY$34,データシート1!$A:$BT,MATCH($AY$31&amp;"_"&amp;BE$36,データシート1!$A$1:$BT$1,0),0)</f>
        <v>172.9495787318825</v>
      </c>
      <c r="BF39" s="17">
        <f>VLOOKUP($AW39&amp;"_"&amp;$AY$34,データシート1!$A:$BT,MATCH($AY$31&amp;"_"&amp;BF$36,データシート1!$A$1:$BT$1,0),0)</f>
        <v>38.090966286256283</v>
      </c>
      <c r="BG39" s="17">
        <f>VLOOKUP($AW39&amp;"_"&amp;$AY$34,データシート1!$A:$BT,MATCH($AY$31&amp;"_"&amp;BG$36,データシート1!$A$1:$BT$1,0),0)</f>
        <v>46.428935423473973</v>
      </c>
      <c r="BH39" s="17">
        <f>VLOOKUP($AW39&amp;"_"&amp;$AY$34,データシート1!$A:$BT,MATCH($AY$31&amp;"_"&amp;BH$36,データシート1!$A$1:$BT$1,0),0)</f>
        <v>91.661169606958993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177.45031252615766</v>
      </c>
      <c r="P40" s="454">
        <f t="shared" si="9"/>
        <v>3.606606381176998E-2</v>
      </c>
      <c r="Q40" s="328"/>
      <c r="R40" s="13"/>
      <c r="S40" s="356" t="s">
        <v>165</v>
      </c>
      <c r="T40" s="335"/>
      <c r="U40" s="343" t="s">
        <v>165</v>
      </c>
      <c r="V40" s="344"/>
      <c r="W40" s="344"/>
      <c r="X40" s="896">
        <f>VLOOKUP(年度マスタ!$K$4&amp;"_"&amp;X$33,データシート1!$A:$BT,MATCH("aa_"&amp;$S40,データシート1!$A$1:$BT$1,0),0)</f>
        <v>722.44452731603519</v>
      </c>
      <c r="Y40" s="897">
        <f>VLOOKUP(年度マスタ!$K$4&amp;"_"&amp;Y$33,データシート1!$A:$BT,MATCH("aa_"&amp;$S40,データシート1!$A$1:$BT$1,0),0)</f>
        <v>746.04909318867112</v>
      </c>
      <c r="Z40" s="897">
        <f>VLOOKUP(年度マスタ!$K$4&amp;"_"&amp;Z$33,データシート1!$A:$BT,MATCH("aa_"&amp;$S40,データシート1!$A$1:$BT$1,0),0)</f>
        <v>790.21084857500796</v>
      </c>
      <c r="AA40" s="897">
        <f>VLOOKUP(年度マスタ!$K$4&amp;"_"&amp;AA$33,データシート1!$A:$BT,MATCH("aa_"&amp;$S40,データシート1!$A$1:$BT$1,0),0)</f>
        <v>893.15568831303267</v>
      </c>
      <c r="AB40" s="897">
        <f>VLOOKUP(年度マスタ!$K$4&amp;"_"&amp;AB$33,データシート1!$A:$BT,MATCH("aa_"&amp;$S40,データシート1!$A$1:$BT$1,0),0)</f>
        <v>947.77917532627441</v>
      </c>
      <c r="AC40" s="897">
        <f>VLOOKUP(年度マスタ!$K$4&amp;"_"&amp;AC$33,データシート1!$A:$BT,MATCH("aa_"&amp;$S40,データシート1!$A$1:$BT$1,0),0)</f>
        <v>790.4020796090366</v>
      </c>
      <c r="AD40" s="897">
        <f>VLOOKUP(年度マスタ!$K$4&amp;"_"&amp;AD$33,データシート1!$A:$BT,MATCH("aa_"&amp;$S40,データシート1!$A$1:$BT$1,0),0)</f>
        <v>746.71586383878378</v>
      </c>
      <c r="AE40" s="897">
        <f>VLOOKUP(年度マスタ!$K$4&amp;"_"&amp;AE$33,データシート1!$A:$BT,MATCH("aa_"&amp;$S40,データシート1!$A$1:$BT$1,0),0)</f>
        <v>794.77945014619286</v>
      </c>
      <c r="AF40" s="897">
        <f>VLOOKUP(年度マスタ!$K$4&amp;"_"&amp;AF$33,データシート1!$A:$BT,MATCH("aa_"&amp;$S40,データシート1!$A$1:$BT$1,0),0)</f>
        <v>894.39342209252811</v>
      </c>
      <c r="AG40" s="897">
        <f>VLOOKUP(年度マスタ!$K$4&amp;"_"&amp;AG$33,データシート1!$A:$BT,MATCH("aa_"&amp;$S40,データシート1!$A$1:$BT$1,0),0)</f>
        <v>760.03626990997714</v>
      </c>
      <c r="AH40" s="897">
        <f>VLOOKUP(年度マスタ!$K$4&amp;"_"&amp;AH$33,データシート1!$A:$BT,MATCH("aa_"&amp;$S40,データシート1!$A$1:$BT$1,0),0)</f>
        <v>732.24183821695203</v>
      </c>
      <c r="AI40" s="897">
        <f>VLOOKUP(年度マスタ!$K$4&amp;"_"&amp;AI$33,データシート1!$A:$BT,MATCH("aa_"&amp;$S40,データシート1!$A$1:$BT$1,0),0)</f>
        <v>725.05457710336941</v>
      </c>
      <c r="AJ40" s="897">
        <f>VLOOKUP(年度マスタ!$K$4&amp;"_"&amp;AJ$33,データシート1!$A:$BT,MATCH("aa_"&amp;$S40,データシート1!$A$1:$BT$1,0),0)</f>
        <v>751.66495237321453</v>
      </c>
      <c r="AK40" s="898">
        <f>VLOOKUP(年度マスタ!$K$4&amp;"_"&amp;AK$33,データシート1!$A:$BT,MATCH("aa_"&amp;$S40,データシート1!$A$1:$BT$1,0),0)</f>
        <v>813.43057476714716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47.925301807445599</v>
      </c>
      <c r="P41" s="454">
        <f t="shared" si="9"/>
        <v>9.7406252408311546E-3</v>
      </c>
      <c r="Q41" s="328"/>
      <c r="R41" s="13"/>
      <c r="S41" s="356" t="s">
        <v>201</v>
      </c>
      <c r="T41" s="335"/>
      <c r="U41" s="246" t="s">
        <v>128</v>
      </c>
      <c r="V41" s="344"/>
      <c r="W41" s="344"/>
      <c r="X41" s="896">
        <f>X42+X45+X46</f>
        <v>649.89909040730254</v>
      </c>
      <c r="Y41" s="897">
        <f t="shared" ref="Y41:AH41" si="12">Y42+Y45+Y46</f>
        <v>659.80849602538501</v>
      </c>
      <c r="Z41" s="897">
        <f t="shared" si="12"/>
        <v>654.0959990968513</v>
      </c>
      <c r="AA41" s="897">
        <f t="shared" si="12"/>
        <v>663.22821683019822</v>
      </c>
      <c r="AB41" s="897">
        <f t="shared" si="12"/>
        <v>648.08295928934342</v>
      </c>
      <c r="AC41" s="897">
        <f t="shared" si="12"/>
        <v>632.94732750000117</v>
      </c>
      <c r="AD41" s="897">
        <f t="shared" si="12"/>
        <v>630.35009169985187</v>
      </c>
      <c r="AE41" s="897">
        <f t="shared" si="12"/>
        <v>627.02802079597711</v>
      </c>
      <c r="AF41" s="897">
        <f t="shared" si="12"/>
        <v>620.98759425771232</v>
      </c>
      <c r="AG41" s="897">
        <f t="shared" si="12"/>
        <v>613.65771258927782</v>
      </c>
      <c r="AH41" s="897">
        <f t="shared" si="12"/>
        <v>599.91489412575038</v>
      </c>
      <c r="AI41" s="897">
        <f>AI42+AI45+AI46</f>
        <v>548.46521261479711</v>
      </c>
      <c r="AJ41" s="897">
        <f>AJ42+AJ45+AJ46</f>
        <v>546.997295705841</v>
      </c>
      <c r="AK41" s="898">
        <f>AK42+AK45+AK46</f>
        <v>563.93837606463421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45.208233408221759</v>
      </c>
      <c r="P42" s="454">
        <f t="shared" si="9"/>
        <v>9.1883919938319097E-3</v>
      </c>
      <c r="Q42" s="328"/>
      <c r="R42" s="13"/>
      <c r="S42" s="356"/>
      <c r="T42" s="335"/>
      <c r="U42" s="346"/>
      <c r="V42" s="564" t="s">
        <v>129</v>
      </c>
      <c r="W42" s="336"/>
      <c r="X42" s="899">
        <f>SUM(X43:X44)</f>
        <v>572.83632465019048</v>
      </c>
      <c r="Y42" s="900">
        <f t="shared" ref="Y42:AK42" si="13">SUM(Y43:Y44)</f>
        <v>575.89293193015283</v>
      </c>
      <c r="Z42" s="900">
        <f t="shared" si="13"/>
        <v>566.3843144599407</v>
      </c>
      <c r="AA42" s="900">
        <f t="shared" si="13"/>
        <v>567.8929809767792</v>
      </c>
      <c r="AB42" s="900">
        <f t="shared" si="13"/>
        <v>554.94942407367603</v>
      </c>
      <c r="AC42" s="900">
        <f t="shared" si="13"/>
        <v>539.18687985908628</v>
      </c>
      <c r="AD42" s="900">
        <f t="shared" si="13"/>
        <v>538.34402651035327</v>
      </c>
      <c r="AE42" s="900">
        <f t="shared" si="13"/>
        <v>534.65352262529461</v>
      </c>
      <c r="AF42" s="900">
        <f t="shared" si="13"/>
        <v>531.71628850813624</v>
      </c>
      <c r="AG42" s="900">
        <f t="shared" si="13"/>
        <v>526.62221213790303</v>
      </c>
      <c r="AH42" s="900">
        <f t="shared" si="13"/>
        <v>516.96720110819479</v>
      </c>
      <c r="AI42" s="900">
        <f t="shared" si="13"/>
        <v>467.34908080209107</v>
      </c>
      <c r="AJ42" s="900">
        <f t="shared" si="13"/>
        <v>465.31619541509997</v>
      </c>
      <c r="AK42" s="901">
        <f t="shared" si="13"/>
        <v>479.41847435490399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84.607195188789973</v>
      </c>
      <c r="P43" s="612">
        <f t="shared" si="9"/>
        <v>1.7196072845258967E-2</v>
      </c>
      <c r="Q43" s="328"/>
      <c r="R43" s="13"/>
      <c r="S43" s="356" t="s">
        <v>190</v>
      </c>
      <c r="T43" s="359"/>
      <c r="U43" s="346"/>
      <c r="V43" s="360"/>
      <c r="W43" s="347" t="s">
        <v>190</v>
      </c>
      <c r="X43" s="899">
        <f>VLOOKUP(年度マスタ!$K$4&amp;"_"&amp;X$33,データシート1!$A:$BT,MATCH("aa_"&amp;$S43,データシート1!$A$1:$BT$1,0),0)</f>
        <v>397.6286612910344</v>
      </c>
      <c r="Y43" s="900">
        <f>VLOOKUP(年度マスタ!$K$4&amp;"_"&amp;Y$33,データシート1!$A:$BT,MATCH("aa_"&amp;$S43,データシート1!$A$1:$BT$1,0),0)</f>
        <v>396.81929079784788</v>
      </c>
      <c r="Z43" s="900">
        <f>VLOOKUP(年度マスタ!$K$4&amp;"_"&amp;Z$33,データシート1!$A:$BT,MATCH("aa_"&amp;$S43,データシート1!$A$1:$BT$1,0),0)</f>
        <v>391.6790140130301</v>
      </c>
      <c r="AA43" s="900">
        <f>VLOOKUP(年度マスタ!$K$4&amp;"_"&amp;AA$33,データシート1!$A:$BT,MATCH("aa_"&amp;$S43,データシート1!$A$1:$BT$1,0),0)</f>
        <v>391.4322723352667</v>
      </c>
      <c r="AB43" s="900">
        <f>VLOOKUP(年度マスタ!$K$4&amp;"_"&amp;AB$33,データシート1!$A:$BT,MATCH("aa_"&amp;$S43,データシート1!$A$1:$BT$1,0),0)</f>
        <v>377.4991115475184</v>
      </c>
      <c r="AC43" s="900">
        <f>VLOOKUP(年度マスタ!$K$4&amp;"_"&amp;AC$33,データシート1!$A:$BT,MATCH("aa_"&amp;$S43,データシート1!$A$1:$BT$1,0),0)</f>
        <v>360.27190417190616</v>
      </c>
      <c r="AD43" s="900">
        <f>VLOOKUP(年度マスタ!$K$4&amp;"_"&amp;AD$33,データシート1!$A:$BT,MATCH("aa_"&amp;$S43,データシート1!$A$1:$BT$1,0),0)</f>
        <v>358.31279007408688</v>
      </c>
      <c r="AE43" s="900">
        <f>VLOOKUP(年度マスタ!$K$4&amp;"_"&amp;AE$33,データシート1!$A:$BT,MATCH("aa_"&amp;$S43,データシート1!$A$1:$BT$1,0),0)</f>
        <v>356.09549154856319</v>
      </c>
      <c r="AF43" s="900">
        <f>VLOOKUP(年度マスタ!$K$4&amp;"_"&amp;AF$33,データシート1!$A:$BT,MATCH("aa_"&amp;$S43,データシート1!$A$1:$BT$1,0),0)</f>
        <v>352.25679451429164</v>
      </c>
      <c r="AG43" s="900">
        <f>VLOOKUP(年度マスタ!$K$4&amp;"_"&amp;AG$33,データシート1!$A:$BT,MATCH("aa_"&amp;$S43,データシート1!$A$1:$BT$1,0),0)</f>
        <v>346.82683152845124</v>
      </c>
      <c r="AH43" s="900">
        <f>VLOOKUP(年度マスタ!$K$4&amp;"_"&amp;AH$33,データシート1!$A:$BT,MATCH("aa_"&amp;$S43,データシート1!$A$1:$BT$1,0),0)</f>
        <v>337.96861218610036</v>
      </c>
      <c r="AI43" s="900">
        <f>VLOOKUP(年度マスタ!$K$4&amp;"_"&amp;AI$33,データシート1!$A:$BT,MATCH("aa_"&amp;$S43,データシート1!$A$1:$BT$1,0),0)</f>
        <v>298.08149354343391</v>
      </c>
      <c r="AJ43" s="900">
        <f>VLOOKUP(年度マスタ!$K$4&amp;"_"&amp;AJ$33,データシート1!$A:$BT,MATCH("aa_"&amp;$S43,データシート1!$A$1:$BT$1,0),0)</f>
        <v>291.03579783474061</v>
      </c>
      <c r="AK43" s="901">
        <f>VLOOKUP(年度マスタ!$K$4&amp;"_"&amp;AK$33,データシート1!$A:$BT,MATCH("aa_"&amp;$S43,データシート1!$A$1:$BT$1,0),0)</f>
        <v>306.46889562302152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175.2076633591561</v>
      </c>
      <c r="Y44" s="900">
        <f>VLOOKUP(年度マスタ!$K$4&amp;"_"&amp;Y$33,データシート1!$A:$BT,MATCH("aa_"&amp;$S44,データシート1!$A$1:$BT$1,0),0)</f>
        <v>179.07364113230491</v>
      </c>
      <c r="Z44" s="900">
        <f>VLOOKUP(年度マスタ!$K$4&amp;"_"&amp;Z$33,データシート1!$A:$BT,MATCH("aa_"&amp;$S44,データシート1!$A$1:$BT$1,0),0)</f>
        <v>174.70530044691054</v>
      </c>
      <c r="AA44" s="900">
        <f>VLOOKUP(年度マスタ!$K$4&amp;"_"&amp;AA$33,データシート1!$A:$BT,MATCH("aa_"&amp;$S44,データシート1!$A$1:$BT$1,0),0)</f>
        <v>176.4607086415125</v>
      </c>
      <c r="AB44" s="900">
        <f>VLOOKUP(年度マスタ!$K$4&amp;"_"&amp;AB$33,データシート1!$A:$BT,MATCH("aa_"&amp;$S44,データシート1!$A$1:$BT$1,0),0)</f>
        <v>177.45031252615766</v>
      </c>
      <c r="AC44" s="900">
        <f>VLOOKUP(年度マスタ!$K$4&amp;"_"&amp;AC$33,データシート1!$A:$BT,MATCH("aa_"&amp;$S44,データシート1!$A$1:$BT$1,0),0)</f>
        <v>178.91497568718009</v>
      </c>
      <c r="AD44" s="900">
        <f>VLOOKUP(年度マスタ!$K$4&amp;"_"&amp;AD$33,データシート1!$A:$BT,MATCH("aa_"&amp;$S44,データシート1!$A$1:$BT$1,0),0)</f>
        <v>180.03123643626643</v>
      </c>
      <c r="AE44" s="900">
        <f>VLOOKUP(年度マスタ!$K$4&amp;"_"&amp;AE$33,データシート1!$A:$BT,MATCH("aa_"&amp;$S44,データシート1!$A$1:$BT$1,0),0)</f>
        <v>178.55803107673142</v>
      </c>
      <c r="AF44" s="900">
        <f>VLOOKUP(年度マスタ!$K$4&amp;"_"&amp;AF$33,データシート1!$A:$BT,MATCH("aa_"&amp;$S44,データシート1!$A$1:$BT$1,0),0)</f>
        <v>179.4594939938446</v>
      </c>
      <c r="AG44" s="900">
        <f>VLOOKUP(年度マスタ!$K$4&amp;"_"&amp;AG$33,データシート1!$A:$BT,MATCH("aa_"&amp;$S44,データシート1!$A$1:$BT$1,0),0)</f>
        <v>179.7953806094518</v>
      </c>
      <c r="AH44" s="900">
        <f>VLOOKUP(年度マスタ!$K$4&amp;"_"&amp;AH$33,データシート1!$A:$BT,MATCH("aa_"&amp;$S44,データシート1!$A$1:$BT$1,0),0)</f>
        <v>178.99858892209446</v>
      </c>
      <c r="AI44" s="900">
        <f>VLOOKUP(年度マスタ!$K$4&amp;"_"&amp;AI$33,データシート1!$A:$BT,MATCH("aa_"&amp;$S44,データシート1!$A$1:$BT$1,0),0)</f>
        <v>169.26758725865716</v>
      </c>
      <c r="AJ44" s="900">
        <f>VLOOKUP(年度マスタ!$K$4&amp;"_"&amp;AJ$33,データシート1!$A:$BT,MATCH("aa_"&amp;$S44,データシート1!$A$1:$BT$1,0),0)</f>
        <v>174.28039758035939</v>
      </c>
      <c r="AK44" s="901">
        <f>VLOOKUP(年度マスタ!$K$4&amp;"_"&amp;AK$33,データシート1!$A:$BT,MATCH("aa_"&amp;$S44,データシート1!$A$1:$BT$1,0),0)</f>
        <v>172.9495787318825</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34.874237634573397</v>
      </c>
      <c r="Y45" s="900">
        <f>VLOOKUP(年度マスタ!$K$4&amp;"_"&amp;Y$33,データシート1!$A:$BT,MATCH("aa_"&amp;$S45,データシート1!$A$1:$BT$1,0),0)</f>
        <v>36.5837479949748</v>
      </c>
      <c r="Z45" s="900">
        <f>VLOOKUP(年度マスタ!$K$4&amp;"_"&amp;Z$33,データシート1!$A:$BT,MATCH("aa_"&amp;$S45,データシート1!$A$1:$BT$1,0),0)</f>
        <v>42.316475499430901</v>
      </c>
      <c r="AA45" s="900">
        <f>VLOOKUP(年度マスタ!$K$4&amp;"_"&amp;AA$33,データシート1!$A:$BT,MATCH("aa_"&amp;$S45,データシート1!$A$1:$BT$1,0),0)</f>
        <v>46.958045684664</v>
      </c>
      <c r="AB45" s="900">
        <f>VLOOKUP(年度マスタ!$K$4&amp;"_"&amp;AB$33,データシート1!$A:$BT,MATCH("aa_"&amp;$S45,データシート1!$A$1:$BT$1,0),0)</f>
        <v>47.925301807445599</v>
      </c>
      <c r="AC45" s="900">
        <f>VLOOKUP(年度マスタ!$K$4&amp;"_"&amp;AC$33,データシート1!$A:$BT,MATCH("aa_"&amp;$S45,データシート1!$A$1:$BT$1,0),0)</f>
        <v>46.236557743676002</v>
      </c>
      <c r="AD45" s="900">
        <f>VLOOKUP(年度マスタ!$K$4&amp;"_"&amp;AD$33,データシート1!$A:$BT,MATCH("aa_"&amp;$S45,データシート1!$A$1:$BT$1,0),0)</f>
        <v>45.540221318478999</v>
      </c>
      <c r="AE45" s="900">
        <f>VLOOKUP(年度マスタ!$K$4&amp;"_"&amp;AE$33,データシート1!$A:$BT,MATCH("aa_"&amp;$S45,データシート1!$A$1:$BT$1,0),0)</f>
        <v>44.564359756419499</v>
      </c>
      <c r="AF45" s="900">
        <f>VLOOKUP(年度マスタ!$K$4&amp;"_"&amp;AF$33,データシート1!$A:$BT,MATCH("aa_"&amp;$S45,データシート1!$A$1:$BT$1,0),0)</f>
        <v>43.407554405890401</v>
      </c>
      <c r="AG45" s="900">
        <f>VLOOKUP(年度マスタ!$K$4&amp;"_"&amp;AG$33,データシート1!$A:$BT,MATCH("aa_"&amp;$S45,データシート1!$A$1:$BT$1,0),0)</f>
        <v>40.538254268308599</v>
      </c>
      <c r="AH45" s="900">
        <f>VLOOKUP(年度マスタ!$K$4&amp;"_"&amp;AH$33,データシート1!$A:$BT,MATCH("aa_"&amp;$S45,データシート1!$A$1:$BT$1,0),0)</f>
        <v>39.675845133163797</v>
      </c>
      <c r="AI45" s="900">
        <f>VLOOKUP(年度マスタ!$K$4&amp;"_"&amp;AI$33,データシート1!$A:$BT,MATCH("aa_"&amp;$S45,データシート1!$A$1:$BT$1,0),0)</f>
        <v>38.027661927707697</v>
      </c>
      <c r="AJ45" s="900">
        <f>VLOOKUP(年度マスタ!$K$4&amp;"_"&amp;AJ$33,データシート1!$A:$BT,MATCH("aa_"&amp;$S45,データシート1!$A$1:$BT$1,0),0)</f>
        <v>37.701606214457598</v>
      </c>
      <c r="AK45" s="901">
        <f>VLOOKUP(年度マスタ!$K$4&amp;"_"&amp;AK$33,データシート1!$A:$BT,MATCH("aa_"&amp;$S45,データシート1!$A$1:$BT$1,0),0)</f>
        <v>38.090966286256283</v>
      </c>
      <c r="AL45" s="330"/>
      <c r="AW45" s="17" t="str">
        <f>AW48</f>
        <v>船橋市</v>
      </c>
      <c r="AX45" s="1010">
        <f t="shared" ref="AX45:BB45" si="15">AX48/$BC48</f>
        <v>0.44215600274743511</v>
      </c>
      <c r="AY45" s="1010">
        <f t="shared" si="15"/>
        <v>0.19783973627830356</v>
      </c>
      <c r="AZ45" s="1010">
        <f t="shared" si="15"/>
        <v>0.19934136737472499</v>
      </c>
      <c r="BA45" s="1010">
        <f t="shared" si="15"/>
        <v>0.13820017403696236</v>
      </c>
      <c r="BB45" s="1010">
        <f t="shared" si="15"/>
        <v>2.2462719562573973E-2</v>
      </c>
      <c r="BC45" s="1010">
        <f t="shared" ref="BC45" si="16">SUM(AX45:BB45)</f>
        <v>1</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42.188528122538621</v>
      </c>
      <c r="Y46" s="900">
        <f>VLOOKUP(年度マスタ!$K$4&amp;"_"&amp;Y$33,データシート1!$A:$BT,MATCH("aa_"&amp;$S46,データシート1!$A$1:$BT$1,0),0)</f>
        <v>47.331816100257349</v>
      </c>
      <c r="Z46" s="900">
        <f>VLOOKUP(年度マスタ!$K$4&amp;"_"&amp;Z$33,データシート1!$A:$BT,MATCH("aa_"&amp;$S46,データシート1!$A$1:$BT$1,0),0)</f>
        <v>45.395209137479718</v>
      </c>
      <c r="AA46" s="900">
        <f>VLOOKUP(年度マスタ!$K$4&amp;"_"&amp;AA$33,データシート1!$A:$BT,MATCH("aa_"&amp;$S46,データシート1!$A$1:$BT$1,0),0)</f>
        <v>48.377190168754943</v>
      </c>
      <c r="AB46" s="900">
        <f>VLOOKUP(年度マスタ!$K$4&amp;"_"&amp;AB$33,データシート1!$A:$BT,MATCH("aa_"&amp;$S46,データシート1!$A$1:$BT$1,0),0)</f>
        <v>45.208233408221759</v>
      </c>
      <c r="AC46" s="900">
        <f>VLOOKUP(年度マスタ!$K$4&amp;"_"&amp;AC$33,データシート1!$A:$BT,MATCH("aa_"&amp;$S46,データシート1!$A$1:$BT$1,0),0)</f>
        <v>47.523889897238853</v>
      </c>
      <c r="AD46" s="900">
        <f>VLOOKUP(年度マスタ!$K$4&amp;"_"&amp;AD$33,データシート1!$A:$BT,MATCH("aa_"&amp;$S46,データシート1!$A$1:$BT$1,0),0)</f>
        <v>46.465843871019629</v>
      </c>
      <c r="AE46" s="900">
        <f>VLOOKUP(年度マスタ!$K$4&amp;"_"&amp;AE$33,データシート1!$A:$BT,MATCH("aa_"&amp;$S46,データシート1!$A$1:$BT$1,0),0)</f>
        <v>47.81013841426293</v>
      </c>
      <c r="AF46" s="900">
        <f>VLOOKUP(年度マスタ!$K$4&amp;"_"&amp;AF$33,データシート1!$A:$BT,MATCH("aa_"&amp;$S46,データシート1!$A$1:$BT$1,0),0)</f>
        <v>45.863751343685671</v>
      </c>
      <c r="AG46" s="900">
        <f>VLOOKUP(年度マスタ!$K$4&amp;"_"&amp;AG$33,データシート1!$A:$BT,MATCH("aa_"&amp;$S46,データシート1!$A$1:$BT$1,0),0)</f>
        <v>46.497246183066231</v>
      </c>
      <c r="AH46" s="900">
        <f>VLOOKUP(年度マスタ!$K$4&amp;"_"&amp;AH$33,データシート1!$A:$BT,MATCH("aa_"&amp;$S46,データシート1!$A$1:$BT$1,0),0)</f>
        <v>43.271847884391804</v>
      </c>
      <c r="AI46" s="900">
        <f>VLOOKUP(年度マスタ!$K$4&amp;"_"&amp;AI$33,データシート1!$A:$BT,MATCH("aa_"&amp;$S46,データシート1!$A$1:$BT$1,0),0)</f>
        <v>43.088469884998403</v>
      </c>
      <c r="AJ46" s="900">
        <f>VLOOKUP(年度マスタ!$K$4&amp;"_"&amp;AJ$33,データシート1!$A:$BT,MATCH("aa_"&amp;$S46,データシート1!$A$1:$BT$1,0),0)</f>
        <v>43.979494076283473</v>
      </c>
      <c r="AK46" s="901">
        <f>VLOOKUP(年度マスタ!$K$4&amp;"_"&amp;AK$33,データシート1!$A:$BT,MATCH("aa_"&amp;$S46,データシート1!$A$1:$BT$1,0),0)</f>
        <v>46.428935423473973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96.789994377530007</v>
      </c>
      <c r="Y47" s="903">
        <f>VLOOKUP(年度マスタ!$K$4&amp;"_"&amp;Y$33,データシート1!$A:$BT,MATCH("aa_"&amp;$S47,データシート1!$A$1:$BT$1,0),0)</f>
        <v>103.55888514741</v>
      </c>
      <c r="Z47" s="903">
        <f>VLOOKUP(年度マスタ!$K$4&amp;"_"&amp;Z$33,データシート1!$A:$BT,MATCH("aa_"&amp;$S47,データシート1!$A$1:$BT$1,0),0)</f>
        <v>87.182507807399986</v>
      </c>
      <c r="AA47" s="903">
        <f>VLOOKUP(年度マスタ!$K$4&amp;"_"&amp;AA$33,データシート1!$A:$BT,MATCH("aa_"&amp;$S47,データシート1!$A$1:$BT$1,0),0)</f>
        <v>87.744847378200006</v>
      </c>
      <c r="AB47" s="903">
        <f>VLOOKUP(年度マスタ!$K$4&amp;"_"&amp;AB$33,データシート1!$A:$BT,MATCH("aa_"&amp;$S47,データシート1!$A$1:$BT$1,0),0)</f>
        <v>84.607195188789973</v>
      </c>
      <c r="AC47" s="903">
        <f>VLOOKUP(年度マスタ!$K$4&amp;"_"&amp;AC$33,データシート1!$A:$BT,MATCH("aa_"&amp;$S47,データシート1!$A$1:$BT$1,0),0)</f>
        <v>83.271605738579993</v>
      </c>
      <c r="AD47" s="903">
        <f>VLOOKUP(年度マスタ!$K$4&amp;"_"&amp;AD$33,データシート1!$A:$BT,MATCH("aa_"&amp;$S47,データシート1!$A$1:$BT$1,0),0)</f>
        <v>92.275257038400014</v>
      </c>
      <c r="AE47" s="903">
        <f>VLOOKUP(年度マスタ!$K$4&amp;"_"&amp;AE$33,データシート1!$A:$BT,MATCH("aa_"&amp;$S47,データシート1!$A$1:$BT$1,0),0)</f>
        <v>80.005983490051193</v>
      </c>
      <c r="AF47" s="903">
        <f>VLOOKUP(年度マスタ!$K$4&amp;"_"&amp;AF$33,データシート1!$A:$BT,MATCH("aa_"&amp;$S47,データシート1!$A$1:$BT$1,0),0)</f>
        <v>92.765711519370001</v>
      </c>
      <c r="AG47" s="903">
        <f>VLOOKUP(年度マスタ!$K$4&amp;"_"&amp;AG$33,データシート1!$A:$BT,MATCH("aa_"&amp;$S47,データシート1!$A$1:$BT$1,0),0)</f>
        <v>87.081164942100003</v>
      </c>
      <c r="AH47" s="903">
        <f>VLOOKUP(年度マスタ!$K$4&amp;"_"&amp;AH$33,データシート1!$A:$BT,MATCH("aa_"&amp;$S47,データシート1!$A$1:$BT$1,0),0)</f>
        <v>79.520720199220008</v>
      </c>
      <c r="AI47" s="903">
        <f>VLOOKUP(年度マスタ!$K$4&amp;"_"&amp;AI$33,データシート1!$A:$BT,MATCH("aa_"&amp;$S47,データシート1!$A$1:$BT$1,0),0)</f>
        <v>89.820369734639996</v>
      </c>
      <c r="AJ47" s="903">
        <f>VLOOKUP(年度マスタ!$K$4&amp;"_"&amp;AJ$33,データシート1!$A:$BT,MATCH("aa_"&amp;$S47,データシート1!$A$1:$BT$1,0),0)</f>
        <v>85.864433150720004</v>
      </c>
      <c r="AK47" s="904">
        <f>VLOOKUP(年度マスタ!$K$4&amp;"_"&amp;AK$33,データシート1!$A:$BT,MATCH("aa_"&amp;$S47,データシート1!$A$1:$BT$1,0),0)</f>
        <v>91.661169606958993</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船橋市</v>
      </c>
      <c r="AX48" s="1011">
        <f>SUM(AY39:BA39)</f>
        <v>1804.2577724245764</v>
      </c>
      <c r="AY48" s="1011">
        <f>BB39</f>
        <v>807.30303254178386</v>
      </c>
      <c r="AZ48" s="1011">
        <f>BC39</f>
        <v>813.43057476714716</v>
      </c>
      <c r="BA48" s="1011">
        <f>SUM(BD39:BG39)</f>
        <v>563.93837606463421</v>
      </c>
      <c r="BB48" s="1011">
        <f>BH39</f>
        <v>91.661169606958993</v>
      </c>
      <c r="BC48" s="1011">
        <f>SUM(AX48:BB48)</f>
        <v>4080.5909254051007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4080.5909254051007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1804.2577724245764</v>
      </c>
      <c r="P52" s="453">
        <f t="shared" ref="P52:P64" si="18">O52/$O$51</f>
        <v>0.44215600274743511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1767.6041775753051</v>
      </c>
      <c r="P53" s="454">
        <f t="shared" si="18"/>
        <v>0.43317357948587465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26.670318111078728</v>
      </c>
      <c r="P54" s="454">
        <f t="shared" si="18"/>
        <v>6.5358960500141363E-3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9.9832767381924015</v>
      </c>
      <c r="P55" s="454">
        <f t="shared" si="18"/>
        <v>2.4465272115462814E-3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807.30303254178386</v>
      </c>
      <c r="P56" s="453">
        <f t="shared" si="18"/>
        <v>0.19783973627830356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813.43057476714716</v>
      </c>
      <c r="P57" s="453">
        <f t="shared" si="18"/>
        <v>0.19934136737472499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563.93837606463421</v>
      </c>
      <c r="P58" s="453">
        <f t="shared" si="18"/>
        <v>0.13820017403696236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479.41847435490399</v>
      </c>
      <c r="P59" s="454">
        <f t="shared" si="18"/>
        <v>0.11748751176456379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306.46889562302152</v>
      </c>
      <c r="P60" s="454">
        <f t="shared" si="18"/>
        <v>7.5104047728723713E-2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172.9495787318825</v>
      </c>
      <c r="P61" s="454">
        <f t="shared" si="18"/>
        <v>4.2383464035840084E-2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38.090966286256283</v>
      </c>
      <c r="P62" s="454">
        <f t="shared" si="18"/>
        <v>9.3346691649751189E-3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46.428935423473973</v>
      </c>
      <c r="P63" s="454">
        <f t="shared" si="18"/>
        <v>1.1377993107423465E-2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91.661169606958993</v>
      </c>
      <c r="P64" s="612">
        <f t="shared" si="18"/>
        <v>2.2462719562573973E-2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船橋市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6000.2443000000003</v>
      </c>
      <c r="AI7" s="78">
        <f>VLOOKUP(年度マスタ!$K$4&amp;"_"&amp;$AG7,データシート1!$A:$BT,MATCH("ab_"&amp;AI$2,データシート1!$A$1:$BT$1,0),0)</f>
        <v>12828</v>
      </c>
      <c r="AJ7" s="78">
        <f>VLOOKUP(年度マスタ!$K$4&amp;"_"&amp;$AG7,データシート1!$A:$BT,MATCH("ab_"&amp;AJ$2,データシート1!$A$1:$BT$1,0),0)</f>
        <v>206</v>
      </c>
      <c r="AK7" s="78">
        <f>VLOOKUP(年度マスタ!$K$4&amp;"_"&amp;$AG7,データシート1!$A:$BT,MATCH("ab_"&amp;AK$2,データシート1!$A$1:$BT$1,0),0)</f>
        <v>166252</v>
      </c>
      <c r="AL7" s="78">
        <f>VLOOKUP(年度マスタ!$K$4&amp;"_"&amp;$AG7,データシート1!$A:$BT,MATCH("ab_"&amp;AL$2,データシート1!$A$1:$BT$1,0),0)</f>
        <v>264032</v>
      </c>
      <c r="AM7" s="78">
        <f>VLOOKUP(年度マスタ!$K$4&amp;"_"&amp;$AG7,データシート1!$A:$BT,MATCH("ab_"&amp;AM$2,データシート1!$A$1:$BT$1,0),0)</f>
        <v>201011</v>
      </c>
      <c r="AN7" s="78">
        <f>VLOOKUP(年度マスタ!$K$4&amp;"_"&amp;$AG7,データシート1!$A:$BT,MATCH("ab_"&amp;AN$2,データシート1!$A$1:$BT$1,0),0)</f>
        <v>35264</v>
      </c>
      <c r="AO7" s="78">
        <f>VLOOKUP(年度マスタ!$K$4&amp;"_"&amp;$AG7,データシート1!$A:$BT,MATCH("ab_"&amp;AO$2,データシート1!$A$1:$BT$1,0),0)</f>
        <v>598213</v>
      </c>
      <c r="AP7" s="78">
        <f>VLOOKUP(年度マスタ!$K$4&amp;"_"&amp;$AG7,データシート1!$A:$BT,MATCH("ab_"&amp;AP$2,データシート1!$A$1:$BT$1,0),0)</f>
        <v>7774234.833333333</v>
      </c>
      <c r="AQ7" s="954">
        <f>VLOOKUP(年度マスタ!$K$4&amp;"_"&amp;$AG7,データシート1!$A:$BT,MATCH("ab_"&amp;AQ$2,データシート1!$A$1:$BT$1,0),0)</f>
        <v>96.789994377530007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5829.0640000000003</v>
      </c>
      <c r="AI8" s="78">
        <f>VLOOKUP(年度マスタ!$K$4&amp;"_"&amp;$AG8,データシート1!$A:$BT,MATCH("ab_"&amp;AI$2,データシート1!$A$1:$BT$1,0),0)</f>
        <v>12828</v>
      </c>
      <c r="AJ8" s="78">
        <f>VLOOKUP(年度マスタ!$K$4&amp;"_"&amp;$AG8,データシート1!$A:$BT,MATCH("ab_"&amp;AJ$2,データシート1!$A$1:$BT$1,0),0)</f>
        <v>206</v>
      </c>
      <c r="AK8" s="78">
        <f>VLOOKUP(年度マスタ!$K$4&amp;"_"&amp;$AG8,データシート1!$A:$BT,MATCH("ab_"&amp;AK$2,データシート1!$A$1:$BT$1,0),0)</f>
        <v>166252</v>
      </c>
      <c r="AL8" s="78">
        <f>VLOOKUP(年度マスタ!$K$4&amp;"_"&amp;$AG8,データシート1!$A:$BT,MATCH("ab_"&amp;AL$2,データシート1!$A$1:$BT$1,0),0)</f>
        <v>266914</v>
      </c>
      <c r="AM8" s="78">
        <f>VLOOKUP(年度マスタ!$K$4&amp;"_"&amp;$AG8,データシート1!$A:$BT,MATCH("ab_"&amp;AM$2,データシート1!$A$1:$BT$1,0),0)</f>
        <v>201534</v>
      </c>
      <c r="AN8" s="78">
        <f>VLOOKUP(年度マスタ!$K$4&amp;"_"&amp;$AG8,データシート1!$A:$BT,MATCH("ab_"&amp;AN$2,データシート1!$A$1:$BT$1,0),0)</f>
        <v>35142</v>
      </c>
      <c r="AO8" s="78">
        <f>VLOOKUP(年度マスタ!$K$4&amp;"_"&amp;$AG8,データシート1!$A:$BT,MATCH("ab_"&amp;AO$2,データシート1!$A$1:$BT$1,0),0)</f>
        <v>601321</v>
      </c>
      <c r="AP8" s="78">
        <f>VLOOKUP(年度マスタ!$K$4&amp;"_"&amp;$AG8,データシート1!$A:$BT,MATCH("ab_"&amp;AP$2,データシート1!$A$1:$BT$1,0),0)</f>
        <v>8265487.166666667</v>
      </c>
      <c r="AQ8" s="954">
        <f>VLOOKUP(年度マスタ!$K$4&amp;"_"&amp;$AG8,データシート1!$A:$BT,MATCH("ab_"&amp;AQ$2,データシート1!$A$1:$BT$1,0),0)</f>
        <v>103.55888514741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6181.7924000000003</v>
      </c>
      <c r="AI9" s="78">
        <f>VLOOKUP(年度マスタ!$K$4&amp;"_"&amp;$AG9,データシート1!$A:$BT,MATCH("ab_"&amp;AI$2,データシート1!$A$1:$BT$1,0),0)</f>
        <v>12828</v>
      </c>
      <c r="AJ9" s="78">
        <f>VLOOKUP(年度マスタ!$K$4&amp;"_"&amp;$AG9,データシート1!$A:$BT,MATCH("ab_"&amp;AJ$2,データシート1!$A$1:$BT$1,0),0)</f>
        <v>206</v>
      </c>
      <c r="AK9" s="78">
        <f>VLOOKUP(年度マスタ!$K$4&amp;"_"&amp;$AG9,データシート1!$A:$BT,MATCH("ab_"&amp;AK$2,データシート1!$A$1:$BT$1,0),0)</f>
        <v>166252</v>
      </c>
      <c r="AL9" s="78">
        <f>VLOOKUP(年度マスタ!$K$4&amp;"_"&amp;$AG9,データシート1!$A:$BT,MATCH("ab_"&amp;AL$2,データシート1!$A$1:$BT$1,0),0)</f>
        <v>269050</v>
      </c>
      <c r="AM9" s="78">
        <f>VLOOKUP(年度マスタ!$K$4&amp;"_"&amp;$AG9,データシート1!$A:$BT,MATCH("ab_"&amp;AM$2,データシート1!$A$1:$BT$1,0),0)</f>
        <v>203245</v>
      </c>
      <c r="AN9" s="78">
        <f>VLOOKUP(年度マスタ!$K$4&amp;"_"&amp;$AG9,データシート1!$A:$BT,MATCH("ab_"&amp;AN$2,データシート1!$A$1:$BT$1,0),0)</f>
        <v>35305</v>
      </c>
      <c r="AO9" s="78">
        <f>VLOOKUP(年度マスタ!$K$4&amp;"_"&amp;$AG9,データシート1!$A:$BT,MATCH("ab_"&amp;AO$2,データシート1!$A$1:$BT$1,0),0)</f>
        <v>602996</v>
      </c>
      <c r="AP9" s="78">
        <f>VLOOKUP(年度マスタ!$K$4&amp;"_"&amp;$AG9,データシート1!$A:$BT,MATCH("ab_"&amp;AP$2,データシート1!$A$1:$BT$1,0),0)</f>
        <v>7914189.5</v>
      </c>
      <c r="AQ9" s="954">
        <f>VLOOKUP(年度マスタ!$K$4&amp;"_"&amp;$AG9,データシート1!$A:$BT,MATCH("ab_"&amp;AQ$2,データシート1!$A$1:$BT$1,0),0)</f>
        <v>87.182507807399986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5541.3145999999997</v>
      </c>
      <c r="AI10" s="78">
        <f>VLOOKUP(年度マスタ!$K$4&amp;"_"&amp;$AG10,データシート1!$A:$BT,MATCH("ab_"&amp;AI$2,データシート1!$A$1:$BT$1,0),0)</f>
        <v>12828</v>
      </c>
      <c r="AJ10" s="78">
        <f>VLOOKUP(年度マスタ!$K$4&amp;"_"&amp;$AG10,データシート1!$A:$BT,MATCH("ab_"&amp;AJ$2,データシート1!$A$1:$BT$1,0),0)</f>
        <v>206</v>
      </c>
      <c r="AK10" s="78">
        <f>VLOOKUP(年度マスタ!$K$4&amp;"_"&amp;$AG10,データシート1!$A:$BT,MATCH("ab_"&amp;AK$2,データシート1!$A$1:$BT$1,0),0)</f>
        <v>166252</v>
      </c>
      <c r="AL10" s="78">
        <f>VLOOKUP(年度マスタ!$K$4&amp;"_"&amp;$AG10,データシート1!$A:$BT,MATCH("ab_"&amp;AL$2,データシート1!$A$1:$BT$1,0),0)</f>
        <v>276623</v>
      </c>
      <c r="AM10" s="78">
        <f>VLOOKUP(年度マスタ!$K$4&amp;"_"&amp;$AG10,データシート1!$A:$BT,MATCH("ab_"&amp;AM$2,データシート1!$A$1:$BT$1,0),0)</f>
        <v>204728</v>
      </c>
      <c r="AN10" s="78">
        <f>VLOOKUP(年度マスタ!$K$4&amp;"_"&amp;$AG10,データシート1!$A:$BT,MATCH("ab_"&amp;AN$2,データシート1!$A$1:$BT$1,0),0)</f>
        <v>35458</v>
      </c>
      <c r="AO10" s="78">
        <f>VLOOKUP(年度マスタ!$K$4&amp;"_"&amp;$AG10,データシート1!$A:$BT,MATCH("ab_"&amp;AO$2,データシート1!$A$1:$BT$1,0),0)</f>
        <v>615876</v>
      </c>
      <c r="AP10" s="78">
        <f>VLOOKUP(年度マスタ!$K$4&amp;"_"&amp;$AG10,データシート1!$A:$BT,MATCH("ab_"&amp;AP$2,データシート1!$A$1:$BT$1,0),0)</f>
        <v>8215618.166666667</v>
      </c>
      <c r="AQ10" s="954">
        <f>VLOOKUP(年度マスタ!$K$4&amp;"_"&amp;$AG10,データシート1!$A:$BT,MATCH("ab_"&amp;AQ$2,データシート1!$A$1:$BT$1,0),0)</f>
        <v>87.744847378200006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5978.4258</v>
      </c>
      <c r="AI11" s="78">
        <f>VLOOKUP(年度マスタ!$K$4&amp;"_"&amp;$AG11,データシート1!$A:$BT,MATCH("ab_"&amp;AI$2,データシート1!$A$1:$BT$1,0),0)</f>
        <v>12828</v>
      </c>
      <c r="AJ11" s="78">
        <f>VLOOKUP(年度マスタ!$K$4&amp;"_"&amp;$AG11,データシート1!$A:$BT,MATCH("ab_"&amp;AJ$2,データシート1!$A$1:$BT$1,0),0)</f>
        <v>206</v>
      </c>
      <c r="AK11" s="78">
        <f>VLOOKUP(年度マスタ!$K$4&amp;"_"&amp;$AG11,データシート1!$A:$BT,MATCH("ab_"&amp;AK$2,データシート1!$A$1:$BT$1,0),0)</f>
        <v>166252</v>
      </c>
      <c r="AL11" s="78">
        <f>VLOOKUP(年度マスタ!$K$4&amp;"_"&amp;$AG11,データシート1!$A:$BT,MATCH("ab_"&amp;AL$2,データシート1!$A$1:$BT$1,0),0)</f>
        <v>279300</v>
      </c>
      <c r="AM11" s="78">
        <f>VLOOKUP(年度マスタ!$K$4&amp;"_"&amp;$AG11,データシート1!$A:$BT,MATCH("ab_"&amp;AM$2,データシート1!$A$1:$BT$1,0),0)</f>
        <v>206256</v>
      </c>
      <c r="AN11" s="78">
        <f>VLOOKUP(年度マスタ!$K$4&amp;"_"&amp;$AG11,データシート1!$A:$BT,MATCH("ab_"&amp;AN$2,データシート1!$A$1:$BT$1,0),0)</f>
        <v>35523</v>
      </c>
      <c r="AO11" s="78">
        <f>VLOOKUP(年度マスタ!$K$4&amp;"_"&amp;$AG11,データシート1!$A:$BT,MATCH("ab_"&amp;AO$2,データシート1!$A$1:$BT$1,0),0)</f>
        <v>619551</v>
      </c>
      <c r="AP11" s="78">
        <f>VLOOKUP(年度マスタ!$K$4&amp;"_"&amp;$AG11,データシート1!$A:$BT,MATCH("ab_"&amp;AP$2,データシート1!$A$1:$BT$1,0),0)</f>
        <v>7494250.666666667</v>
      </c>
      <c r="AQ11" s="954">
        <f>VLOOKUP(年度マスタ!$K$4&amp;"_"&amp;$AG11,データシート1!$A:$BT,MATCH("ab_"&amp;AQ$2,データシート1!$A$1:$BT$1,0),0)</f>
        <v>84.607195188789973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6416.8981000000003</v>
      </c>
      <c r="AI12" s="78">
        <f>VLOOKUP(年度マスタ!$K$4&amp;"_"&amp;$AG12,データシート1!$A:$BT,MATCH("ab_"&amp;AI$2,データシート1!$A$1:$BT$1,0),0)</f>
        <v>11297</v>
      </c>
      <c r="AJ12" s="78">
        <f>VLOOKUP(年度マスタ!$K$4&amp;"_"&amp;$AG12,データシート1!$A:$BT,MATCH("ab_"&amp;AJ$2,データシート1!$A$1:$BT$1,0),0)</f>
        <v>237</v>
      </c>
      <c r="AK12" s="78">
        <f>VLOOKUP(年度マスタ!$K$4&amp;"_"&amp;$AG12,データシート1!$A:$BT,MATCH("ab_"&amp;AK$2,データシート1!$A$1:$BT$1,0),0)</f>
        <v>174294</v>
      </c>
      <c r="AL12" s="78">
        <f>VLOOKUP(年度マスタ!$K$4&amp;"_"&amp;$AG12,データシート1!$A:$BT,MATCH("ab_"&amp;AL$2,データシート1!$A$1:$BT$1,0),0)</f>
        <v>283125</v>
      </c>
      <c r="AM12" s="78">
        <f>VLOOKUP(年度マスタ!$K$4&amp;"_"&amp;$AG12,データシート1!$A:$BT,MATCH("ab_"&amp;AM$2,データシート1!$A$1:$BT$1,0),0)</f>
        <v>207320</v>
      </c>
      <c r="AN12" s="78">
        <f>VLOOKUP(年度マスタ!$K$4&amp;"_"&amp;$AG12,データシート1!$A:$BT,MATCH("ab_"&amp;AN$2,データシート1!$A$1:$BT$1,0),0)</f>
        <v>35631</v>
      </c>
      <c r="AO12" s="78">
        <f>VLOOKUP(年度マスタ!$K$4&amp;"_"&amp;$AG12,データシート1!$A:$BT,MATCH("ab_"&amp;AO$2,データシート1!$A$1:$BT$1,0),0)</f>
        <v>622988</v>
      </c>
      <c r="AP12" s="78">
        <f>VLOOKUP(年度マスタ!$K$4&amp;"_"&amp;$AG12,データシート1!$A:$BT,MATCH("ab_"&amp;AP$2,データシート1!$A$1:$BT$1,0),0)</f>
        <v>7902893</v>
      </c>
      <c r="AQ12" s="954">
        <f>VLOOKUP(年度マスタ!$K$4&amp;"_"&amp;$AG12,データシート1!$A:$BT,MATCH("ab_"&amp;AQ$2,データシート1!$A$1:$BT$1,0),0)</f>
        <v>83.271605738579993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6325.6112000000003</v>
      </c>
      <c r="AI13" s="78">
        <f>VLOOKUP(年度マスタ!$K$4&amp;"_"&amp;$AG13,データシート1!$A:$BT,MATCH("ab_"&amp;AI$2,データシート1!$A$1:$BT$1,0),0)</f>
        <v>11297</v>
      </c>
      <c r="AJ13" s="78">
        <f>VLOOKUP(年度マスタ!$K$4&amp;"_"&amp;$AG13,データシート1!$A:$BT,MATCH("ab_"&amp;AJ$2,データシート1!$A$1:$BT$1,0),0)</f>
        <v>237</v>
      </c>
      <c r="AK13" s="78">
        <f>VLOOKUP(年度マスタ!$K$4&amp;"_"&amp;$AG13,データシート1!$A:$BT,MATCH("ab_"&amp;AK$2,データシート1!$A$1:$BT$1,0),0)</f>
        <v>174294</v>
      </c>
      <c r="AL13" s="78">
        <f>VLOOKUP(年度マスタ!$K$4&amp;"_"&amp;$AG13,データシート1!$A:$BT,MATCH("ab_"&amp;AL$2,データシート1!$A$1:$BT$1,0),0)</f>
        <v>287785</v>
      </c>
      <c r="AM13" s="78">
        <f>VLOOKUP(年度マスタ!$K$4&amp;"_"&amp;$AG13,データシート1!$A:$BT,MATCH("ab_"&amp;AM$2,データシート1!$A$1:$BT$1,0),0)</f>
        <v>208177</v>
      </c>
      <c r="AN13" s="78">
        <f>VLOOKUP(年度マスタ!$K$4&amp;"_"&amp;$AG13,データシート1!$A:$BT,MATCH("ab_"&amp;AN$2,データシート1!$A$1:$BT$1,0),0)</f>
        <v>35825</v>
      </c>
      <c r="AO13" s="78">
        <f>VLOOKUP(年度マスタ!$K$4&amp;"_"&amp;$AG13,データシート1!$A:$BT,MATCH("ab_"&amp;AO$2,データシート1!$A$1:$BT$1,0),0)</f>
        <v>626809</v>
      </c>
      <c r="AP13" s="78">
        <f>VLOOKUP(年度マスタ!$K$4&amp;"_"&amp;$AG13,データシート1!$A:$BT,MATCH("ab_"&amp;AP$2,データシート1!$A$1:$BT$1,0),0)</f>
        <v>7942577.833333333</v>
      </c>
      <c r="AQ13" s="954">
        <f>VLOOKUP(年度マスタ!$K$4&amp;"_"&amp;$AG13,データシート1!$A:$BT,MATCH("ab_"&amp;AQ$2,データシート1!$A$1:$BT$1,0),0)</f>
        <v>92.275257038400014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6828.6565000000001</v>
      </c>
      <c r="AI14" s="78">
        <f>VLOOKUP(年度マスタ!$K$4&amp;"_"&amp;$AG14,データシート1!$A:$BT,MATCH("ab_"&amp;AI$2,データシート1!$A$1:$BT$1,0),0)</f>
        <v>11297</v>
      </c>
      <c r="AJ14" s="78">
        <f>VLOOKUP(年度マスタ!$K$4&amp;"_"&amp;$AG14,データシート1!$A:$BT,MATCH("ab_"&amp;AJ$2,データシート1!$A$1:$BT$1,0),0)</f>
        <v>237</v>
      </c>
      <c r="AK14" s="78">
        <f>VLOOKUP(年度マスタ!$K$4&amp;"_"&amp;$AG14,データシート1!$A:$BT,MATCH("ab_"&amp;AK$2,データシート1!$A$1:$BT$1,0),0)</f>
        <v>174294</v>
      </c>
      <c r="AL14" s="78">
        <f>VLOOKUP(年度マスタ!$K$4&amp;"_"&amp;$AG14,データシート1!$A:$BT,MATCH("ab_"&amp;AL$2,データシート1!$A$1:$BT$1,0),0)</f>
        <v>292269</v>
      </c>
      <c r="AM14" s="78">
        <f>VLOOKUP(年度マスタ!$K$4&amp;"_"&amp;$AG14,データシート1!$A:$BT,MATCH("ab_"&amp;AM$2,データシート1!$A$1:$BT$1,0),0)</f>
        <v>209432</v>
      </c>
      <c r="AN14" s="78">
        <f>VLOOKUP(年度マスタ!$K$4&amp;"_"&amp;$AG14,データシート1!$A:$BT,MATCH("ab_"&amp;AN$2,データシート1!$A$1:$BT$1,0),0)</f>
        <v>36750</v>
      </c>
      <c r="AO14" s="78">
        <f>VLOOKUP(年度マスタ!$K$4&amp;"_"&amp;$AG14,データシート1!$A:$BT,MATCH("ab_"&amp;AO$2,データシート1!$A$1:$BT$1,0),0)</f>
        <v>630937</v>
      </c>
      <c r="AP14" s="78">
        <f>VLOOKUP(年度マスタ!$K$4&amp;"_"&amp;$AG14,データシート1!$A:$BT,MATCH("ab_"&amp;AP$2,データシート1!$A$1:$BT$1,0),0)</f>
        <v>8165501.0230125627</v>
      </c>
      <c r="AQ14" s="954">
        <f>VLOOKUP(年度マスタ!$K$4&amp;"_"&amp;$AG14,データシート1!$A:$BT,MATCH("ab_"&amp;AQ$2,データシート1!$A$1:$BT$1,0),0)</f>
        <v>80.005983490051193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6577.9868000000006</v>
      </c>
      <c r="AI15" s="78">
        <f>VLOOKUP(年度マスタ!$K$4&amp;"_"&amp;$AG15,データシート1!$A:$BT,MATCH("ab_"&amp;AI$2,データシート1!$A$1:$BT$1,0),0)</f>
        <v>11297</v>
      </c>
      <c r="AJ15" s="78">
        <f>VLOOKUP(年度マスタ!$K$4&amp;"_"&amp;$AG15,データシート1!$A:$BT,MATCH("ab_"&amp;AJ$2,データシート1!$A$1:$BT$1,0),0)</f>
        <v>237</v>
      </c>
      <c r="AK15" s="78">
        <f>VLOOKUP(年度マスタ!$K$4&amp;"_"&amp;$AG15,データシート1!$A:$BT,MATCH("ab_"&amp;AK$2,データシート1!$A$1:$BT$1,0),0)</f>
        <v>174294</v>
      </c>
      <c r="AL15" s="78">
        <f>VLOOKUP(年度マスタ!$K$4&amp;"_"&amp;$AG15,データシート1!$A:$BT,MATCH("ab_"&amp;AL$2,データシート1!$A$1:$BT$1,0),0)</f>
        <v>297274</v>
      </c>
      <c r="AM15" s="78">
        <f>VLOOKUP(年度マスタ!$K$4&amp;"_"&amp;$AG15,データシート1!$A:$BT,MATCH("ab_"&amp;AM$2,データシート1!$A$1:$BT$1,0),0)</f>
        <v>210611</v>
      </c>
      <c r="AN15" s="78">
        <f>VLOOKUP(年度マスタ!$K$4&amp;"_"&amp;$AG15,データシート1!$A:$BT,MATCH("ab_"&amp;AN$2,データシート1!$A$1:$BT$1,0),0)</f>
        <v>37171</v>
      </c>
      <c r="AO15" s="78">
        <f>VLOOKUP(年度マスタ!$K$4&amp;"_"&amp;$AG15,データシート1!$A:$BT,MATCH("ab_"&amp;AO$2,データシート1!$A$1:$BT$1,0),0)</f>
        <v>635517</v>
      </c>
      <c r="AP15" s="78">
        <f>VLOOKUP(年度マスタ!$K$4&amp;"_"&amp;$AG15,データシート1!$A:$BT,MATCH("ab_"&amp;AP$2,データシート1!$A$1:$BT$1,0),0)</f>
        <v>7988501.8333333302</v>
      </c>
      <c r="AQ15" s="954">
        <f>VLOOKUP(年度マスタ!$K$4&amp;"_"&amp;$AG15,データシート1!$A:$BT,MATCH("ab_"&amp;AQ$2,データシート1!$A$1:$BT$1,0),0)</f>
        <v>92.765711519370001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6823.7529000000004</v>
      </c>
      <c r="AI16" s="78">
        <f>VLOOKUP(年度マスタ!$K$4&amp;"_"&amp;$AG16,データシート1!$A:$BT,MATCH("ab_"&amp;AI$2,データシート1!$A$1:$BT$1,0),0)</f>
        <v>11297</v>
      </c>
      <c r="AJ16" s="78">
        <f>VLOOKUP(年度マスタ!$K$4&amp;"_"&amp;$AG16,データシート1!$A:$BT,MATCH("ab_"&amp;AJ$2,データシート1!$A$1:$BT$1,0),0)</f>
        <v>237</v>
      </c>
      <c r="AK16" s="78">
        <f>VLOOKUP(年度マスタ!$K$4&amp;"_"&amp;$AG16,データシート1!$A:$BT,MATCH("ab_"&amp;AK$2,データシート1!$A$1:$BT$1,0),0)</f>
        <v>174294</v>
      </c>
      <c r="AL16" s="78">
        <f>VLOOKUP(年度マスタ!$K$4&amp;"_"&amp;$AG16,データシート1!$A:$BT,MATCH("ab_"&amp;AL$2,データシート1!$A$1:$BT$1,0),0)</f>
        <v>301667</v>
      </c>
      <c r="AM16" s="78">
        <f>VLOOKUP(年度マスタ!$K$4&amp;"_"&amp;$AG16,データシート1!$A:$BT,MATCH("ab_"&amp;AM$2,データシート1!$A$1:$BT$1,0),0)</f>
        <v>211335</v>
      </c>
      <c r="AN16" s="78">
        <f>VLOOKUP(年度マスタ!$K$4&amp;"_"&amp;$AG16,データシート1!$A:$BT,MATCH("ab_"&amp;AN$2,データシート1!$A$1:$BT$1,0),0)</f>
        <v>37615</v>
      </c>
      <c r="AO16" s="78">
        <f>VLOOKUP(年度マスタ!$K$4&amp;"_"&amp;$AG16,データシート1!$A:$BT,MATCH("ab_"&amp;AO$2,データシート1!$A$1:$BT$1,0),0)</f>
        <v>639598</v>
      </c>
      <c r="AP16" s="78">
        <f>VLOOKUP(年度マスタ!$K$4&amp;"_"&amp;$AG16,データシート1!$A:$BT,MATCH("ab_"&amp;AP$2,データシート1!$A$1:$BT$1,0),0)</f>
        <v>8067102.833333334</v>
      </c>
      <c r="AQ16" s="954">
        <f>VLOOKUP(年度マスタ!$K$4&amp;"_"&amp;$AG16,データシート1!$A:$BT,MATCH("ab_"&amp;AQ$2,データシート1!$A$1:$BT$1,0),0)</f>
        <v>87.081164942100003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6778.8622999999998</v>
      </c>
      <c r="AI17" s="151">
        <f>VLOOKUP(年度マスタ!$K$4&amp;"_"&amp;$AG17,データシート1!$A:$BT,MATCH("ab_"&amp;AI$2,データシート1!$A$1:$BT$1,0),0)</f>
        <v>11297</v>
      </c>
      <c r="AJ17" s="151">
        <f>VLOOKUP(年度マスタ!$K$4&amp;"_"&amp;$AG17,データシート1!$A:$BT,MATCH("ab_"&amp;AJ$2,データシート1!$A$1:$BT$1,0),0)</f>
        <v>237</v>
      </c>
      <c r="AK17" s="151">
        <f>VLOOKUP(年度マスタ!$K$4&amp;"_"&amp;$AG17,データシート1!$A:$BT,MATCH("ab_"&amp;AK$2,データシート1!$A$1:$BT$1,0),0)</f>
        <v>174294</v>
      </c>
      <c r="AL17" s="151">
        <f>VLOOKUP(年度マスタ!$K$4&amp;"_"&amp;$AG17,データシート1!$A:$BT,MATCH("ab_"&amp;AL$2,データシート1!$A$1:$BT$1,0),0)</f>
        <v>305583</v>
      </c>
      <c r="AM17" s="151">
        <f>VLOOKUP(年度マスタ!$K$4&amp;"_"&amp;$AG17,データシート1!$A:$BT,MATCH("ab_"&amp;AM$2,データシート1!$A$1:$BT$1,0),0)</f>
        <v>211591</v>
      </c>
      <c r="AN17" s="151">
        <f>VLOOKUP(年度マスタ!$K$4&amp;"_"&amp;$AG17,データシート1!$A:$BT,MATCH("ab_"&amp;AN$2,データシート1!$A$1:$BT$1,0),0)</f>
        <v>37168</v>
      </c>
      <c r="AO17" s="151">
        <f>VLOOKUP(年度マスタ!$K$4&amp;"_"&amp;$AG17,データシート1!$A:$BT,MATCH("ab_"&amp;AO$2,データシート1!$A$1:$BT$1,0),0)</f>
        <v>642938</v>
      </c>
      <c r="AP17" s="151">
        <f>VLOOKUP(年度マスタ!$K$4&amp;"_"&amp;$AG17,データシート1!$A:$BT,MATCH("ab_"&amp;AP$2,データシート1!$A$1:$BT$1,0),0)</f>
        <v>7630472.0000000019</v>
      </c>
      <c r="AQ17" s="955">
        <f>VLOOKUP(年度マスタ!$K$4&amp;"_"&amp;$AG17,データシート1!$A:$BT,MATCH("ab_"&amp;AQ$2,データシート1!$A$1:$BT$1,0),0)</f>
        <v>79.520720199220008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6962.6788999999999</v>
      </c>
      <c r="AI18" s="78">
        <f>VLOOKUP(年度マスタ!$K$4&amp;"_"&amp;$AG18,データシート1!$A:$BT,MATCH("ab_"&amp;AI$2,データシート1!$A$1:$BT$1,0),0)</f>
        <v>12173</v>
      </c>
      <c r="AJ18" s="78">
        <f>VLOOKUP(年度マスタ!$K$4&amp;"_"&amp;$AG18,データシート1!$A:$BT,MATCH("ab_"&amp;AJ$2,データシート1!$A$1:$BT$1,0),0)</f>
        <v>223</v>
      </c>
      <c r="AK18" s="78">
        <f>VLOOKUP(年度マスタ!$K$4&amp;"_"&amp;$AG18,データシート1!$A:$BT,MATCH("ab_"&amp;AK$2,データシート1!$A$1:$BT$1,0),0)</f>
        <v>180676</v>
      </c>
      <c r="AL18" s="78">
        <f>VLOOKUP(年度マスタ!$K$4&amp;"_"&amp;$AG18,データシート1!$A:$BT,MATCH("ab_"&amp;AL$2,データシート1!$A$1:$BT$1,0),0)</f>
        <v>309524</v>
      </c>
      <c r="AM18" s="78">
        <f>VLOOKUP(年度マスタ!$K$4&amp;"_"&amp;$AG18,データシート1!$A:$BT,MATCH("ab_"&amp;AM$2,データシート1!$A$1:$BT$1,0),0)</f>
        <v>213001</v>
      </c>
      <c r="AN18" s="78">
        <f>VLOOKUP(年度マスタ!$K$4&amp;"_"&amp;$AG18,データシート1!$A:$BT,MATCH("ab_"&amp;AN$2,データシート1!$A$1:$BT$1,0),0)</f>
        <v>37358</v>
      </c>
      <c r="AO18" s="78">
        <f>VLOOKUP(年度マスタ!$K$4&amp;"_"&amp;$AG18,データシート1!$A:$BT,MATCH("ab_"&amp;AO$2,データシート1!$A$1:$BT$1,0),0)</f>
        <v>644966</v>
      </c>
      <c r="AP18" s="78">
        <f>VLOOKUP(年度マスタ!$K$4&amp;"_"&amp;$AG18,データシート1!$A:$BT,MATCH("ab_"&amp;AP$2,データシート1!$A$1:$BT$1,0),0)</f>
        <v>7638282.9999999991</v>
      </c>
      <c r="AQ18" s="954">
        <f>VLOOKUP(年度マスタ!$K$4&amp;"_"&amp;$AG18,データシート1!$A:$BT,MATCH("ab_"&amp;AQ$2,データシート1!$A$1:$BT$1,0),0)</f>
        <v>89.820369734639996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7353.9256999999998</v>
      </c>
      <c r="AI19" s="78">
        <f>VLOOKUP(年度マスタ!$K$4&amp;"_"&amp;$AG19,データシート1!$A:$BT,MATCH("ab_"&amp;AI$2,データシート1!$A$1:$BT$1,0),0)</f>
        <v>12173</v>
      </c>
      <c r="AJ19" s="78">
        <f>VLOOKUP(年度マスタ!$K$4&amp;"_"&amp;$AG19,データシート1!$A:$BT,MATCH("ab_"&amp;AJ$2,データシート1!$A$1:$BT$1,0),0)</f>
        <v>223</v>
      </c>
      <c r="AK19" s="78">
        <f>VLOOKUP(年度マスタ!$K$4&amp;"_"&amp;$AG19,データシート1!$A:$BT,MATCH("ab_"&amp;AK$2,データシート1!$A$1:$BT$1,0),0)</f>
        <v>180676</v>
      </c>
      <c r="AL19" s="78">
        <f>VLOOKUP(年度マスタ!$K$4&amp;"_"&amp;$AG19,データシート1!$A:$BT,MATCH("ab_"&amp;AL$2,データシート1!$A$1:$BT$1,0),0)</f>
        <v>312455</v>
      </c>
      <c r="AM19" s="78">
        <f>VLOOKUP(年度マスタ!$K$4&amp;"_"&amp;$AG19,データシート1!$A:$BT,MATCH("ab_"&amp;AM$2,データシート1!$A$1:$BT$1,0),0)</f>
        <v>214133</v>
      </c>
      <c r="AN19" s="78">
        <f>VLOOKUP(年度マスタ!$K$4&amp;"_"&amp;$AG19,データシート1!$A:$BT,MATCH("ab_"&amp;AN$2,データシート1!$A$1:$BT$1,0),0)</f>
        <v>37507</v>
      </c>
      <c r="AO19" s="78">
        <f>VLOOKUP(年度マスタ!$K$4&amp;"_"&amp;$AG19,データシート1!$A:$BT,MATCH("ab_"&amp;AO$2,データシート1!$A$1:$BT$1,0),0)</f>
        <v>645718</v>
      </c>
      <c r="AP19" s="78">
        <f>VLOOKUP(年度マスタ!$K$4&amp;"_"&amp;$AG19,データシート1!$A:$BT,MATCH("ab_"&amp;AP$2,データシート1!$A$1:$BT$1,0),0)</f>
        <v>7563261.9999999981</v>
      </c>
      <c r="AQ19" s="954">
        <f>VLOOKUP(年度マスタ!$K$4&amp;"_"&amp;$AG19,データシート1!$A:$BT,MATCH("ab_"&amp;AQ$2,データシート1!$A$1:$BT$1,0),0)</f>
        <v>85.864433150720004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7924.5825000000004</v>
      </c>
      <c r="AI20" s="78">
        <f>VLOOKUP(年度マスタ!$K$4&amp;"_"&amp;$AG20,データシート1!$A:$BT,MATCH("ab_"&amp;AI$2,データシート1!$A$1:$BT$1,0),0)</f>
        <v>12173</v>
      </c>
      <c r="AJ20" s="78">
        <f>VLOOKUP(年度マスタ!$K$4&amp;"_"&amp;$AG20,データシート1!$A:$BT,MATCH("ab_"&amp;AJ$2,データシート1!$A$1:$BT$1,0),0)</f>
        <v>223</v>
      </c>
      <c r="AK20" s="78">
        <f>VLOOKUP(年度マスタ!$K$4&amp;"_"&amp;$AG20,データシート1!$A:$BT,MATCH("ab_"&amp;AK$2,データシート1!$A$1:$BT$1,0),0)</f>
        <v>180676</v>
      </c>
      <c r="AL20" s="78">
        <f>VLOOKUP(年度マスタ!$K$4&amp;"_"&amp;$AG20,データシート1!$A:$BT,MATCH("ab_"&amp;AL$2,データシート1!$A$1:$BT$1,0),0)</f>
        <v>315830</v>
      </c>
      <c r="AM20" s="78">
        <f>VLOOKUP(年度マスタ!$K$4&amp;"_"&amp;$AG20,データシート1!$A:$BT,MATCH("ab_"&amp;AM$2,データシート1!$A$1:$BT$1,0),0)</f>
        <v>214238</v>
      </c>
      <c r="AN20" s="78">
        <f>VLOOKUP(年度マスタ!$K$4&amp;"_"&amp;$AG20,データシート1!$A:$BT,MATCH("ab_"&amp;AN$2,データシート1!$A$1:$BT$1,0),0)</f>
        <v>37788</v>
      </c>
      <c r="AO20" s="78">
        <f>VLOOKUP(年度マスタ!$K$4&amp;"_"&amp;$AG20,データシート1!$A:$BT,MATCH("ab_"&amp;AO$2,データシート1!$A$1:$BT$1,0),0)</f>
        <v>647037</v>
      </c>
      <c r="AP20" s="78">
        <f>VLOOKUP(年度マスタ!$K$4&amp;"_"&amp;$AG20,データシート1!$A:$BT,MATCH("ab_"&amp;AP$2,データシート1!$A$1:$BT$1,0),0)</f>
        <v>8084779.3333333321</v>
      </c>
      <c r="AQ20" s="954">
        <f>VLOOKUP(年度マスタ!$K$4&amp;"_"&amp;$AG20,データシート1!$A:$BT,MATCH("ab_"&amp;AQ$2,データシート1!$A$1:$BT$1,0),0)</f>
        <v>91.661169606958993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船橋市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436.04399999999998</v>
      </c>
      <c r="BE13" s="70" t="str">
        <f>年度マスタ!K4</f>
        <v>12204</v>
      </c>
      <c r="BF13" s="70" t="str">
        <f>年度マスタ!K4</f>
        <v>12204</v>
      </c>
      <c r="BG13" s="70" t="str">
        <f>年度マスタ!K4</f>
        <v>12204</v>
      </c>
      <c r="BH13" s="278" t="s">
        <v>195</v>
      </c>
      <c r="BI13" s="278" t="s">
        <v>195</v>
      </c>
      <c r="BJ13" s="278" t="s">
        <v>195</v>
      </c>
      <c r="BK13" s="278" t="str">
        <f>年度マスタ!K4</f>
        <v>12204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436.04399999999998</v>
      </c>
      <c r="AY14" s="70"/>
      <c r="BE14" s="70" t="str">
        <f>AP2</f>
        <v>船橋市</v>
      </c>
      <c r="BF14" s="70" t="str">
        <f>AP2</f>
        <v>船橋市</v>
      </c>
      <c r="BG14" s="70" t="str">
        <f>AP2</f>
        <v>船橋市</v>
      </c>
      <c r="BH14" s="70" t="s">
        <v>205</v>
      </c>
      <c r="BI14" s="70" t="s">
        <v>205</v>
      </c>
      <c r="BJ14" s="70" t="s">
        <v>205</v>
      </c>
      <c r="BK14" s="70" t="str">
        <f>AP2</f>
        <v>船橋市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211.89099999999999</v>
      </c>
      <c r="AY17" s="165">
        <f>AX17</f>
        <v>211.89099999999999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9.34</v>
      </c>
      <c r="BG17" s="952">
        <f t="shared" ref="BG17:BG39" si="2">BF17/BE17</f>
        <v>4.67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8.0723227123615043E-2</v>
      </c>
    </row>
    <row r="18" spans="2:63" ht="15.95" customHeight="1">
      <c r="B18" s="272"/>
      <c r="C18" s="257"/>
      <c r="D18" s="13"/>
      <c r="E18" s="166"/>
      <c r="F18" s="166"/>
      <c r="G18" s="13"/>
      <c r="H18" s="13"/>
      <c r="I18" s="13"/>
      <c r="N18" s="21"/>
      <c r="Z18" s="273"/>
      <c r="AB18" s="272"/>
      <c r="AD18" s="13"/>
      <c r="AQ18" s="273"/>
      <c r="AV18" s="276"/>
      <c r="AW18" s="277" t="s">
        <v>277</v>
      </c>
      <c r="AX18" s="165">
        <f t="shared" si="0"/>
        <v>4.1539999999999999</v>
      </c>
      <c r="AY18" s="165">
        <f>AX18</f>
        <v>4.1539999999999999</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3.6960000000000002</v>
      </c>
      <c r="BG18" s="952">
        <f t="shared" si="2"/>
        <v>3.6960000000000002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0.5291292203770146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51.194000000000003</v>
      </c>
      <c r="BG19" s="952">
        <f t="shared" si="2"/>
        <v>51.194000000000003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0.44503550587387469</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218.785</v>
      </c>
      <c r="BG20" s="952">
        <f t="shared" si="2"/>
        <v>72.928333333333327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0.20144289444899705</v>
      </c>
    </row>
    <row r="21" spans="2:63" ht="15.95" customHeight="1" thickTop="1" thickBot="1">
      <c r="B21" s="283"/>
      <c r="C21" s="407" t="s">
        <v>204</v>
      </c>
      <c r="D21" s="522"/>
      <c r="E21" s="522"/>
      <c r="F21" s="877">
        <f>SUM(F22,F26,F27,F28)</f>
        <v>729.24400000000003</v>
      </c>
      <c r="G21" s="877">
        <f t="shared" ref="G21:O21" si="5">SUM(G22,G26,G27,G28)</f>
        <v>760.74699999999996</v>
      </c>
      <c r="H21" s="877">
        <f t="shared" si="5"/>
        <v>813.81500000000005</v>
      </c>
      <c r="I21" s="877">
        <f t="shared" si="5"/>
        <v>783.61900000000003</v>
      </c>
      <c r="J21" s="877">
        <f t="shared" si="5"/>
        <v>764.90700000000004</v>
      </c>
      <c r="K21" s="877">
        <f t="shared" si="5"/>
        <v>722.24099999999999</v>
      </c>
      <c r="L21" s="877">
        <f t="shared" si="5"/>
        <v>697.12199999999996</v>
      </c>
      <c r="M21" s="877">
        <f t="shared" si="5"/>
        <v>713.08999999999992</v>
      </c>
      <c r="N21" s="877">
        <f t="shared" si="5"/>
        <v>669.04200000000003</v>
      </c>
      <c r="O21" s="877">
        <f t="shared" si="5"/>
        <v>628.875</v>
      </c>
      <c r="P21" s="878">
        <f>SUM(P22,P26,P27,P28)</f>
        <v>652.08899999999994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9：食料品製造業(N=14)</v>
      </c>
      <c r="BE21" s="845">
        <f>VLOOKUP(BE$13&amp;"_"&amp;$AV$8,データシート2!$A:$SI,MATCH($AV$5&amp;"_"&amp;$BA21&amp;$AV$6,データシート2!$A$1:$SI$1,0),0)</f>
        <v>14</v>
      </c>
      <c r="BF21" s="952">
        <f>VLOOKUP(BF$13&amp;"_"&amp;$AW$8,データシート2!$A:$SI,MATCH($AW$5&amp;"_"&amp;$BA21&amp;$AW$6,データシート2!$A$1:$SI$1,0),0)</f>
        <v>78.472999999999999</v>
      </c>
      <c r="BG21" s="952">
        <f t="shared" si="2"/>
        <v>5.6052142857142853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0.64836119071661891</v>
      </c>
    </row>
    <row r="22" spans="2:63" ht="15.95" customHeight="1" thickBot="1">
      <c r="B22" s="285"/>
      <c r="C22" s="522"/>
      <c r="D22" s="408" t="s">
        <v>114</v>
      </c>
      <c r="E22" s="409"/>
      <c r="F22" s="879">
        <f>SUM(F23:F25)</f>
        <v>469.47800000000001</v>
      </c>
      <c r="G22" s="879">
        <f t="shared" ref="G22:P22" si="6">SUM(G23:G25)</f>
        <v>528.99599999999998</v>
      </c>
      <c r="H22" s="879">
        <f t="shared" si="6"/>
        <v>552.774</v>
      </c>
      <c r="I22" s="879">
        <f t="shared" si="6"/>
        <v>545.24300000000005</v>
      </c>
      <c r="J22" s="879">
        <f t="shared" si="6"/>
        <v>516.69000000000005</v>
      </c>
      <c r="K22" s="879">
        <f t="shared" si="6"/>
        <v>474.649</v>
      </c>
      <c r="L22" s="879">
        <f t="shared" si="6"/>
        <v>454.28800000000001</v>
      </c>
      <c r="M22" s="879">
        <f t="shared" si="6"/>
        <v>466.00200000000001</v>
      </c>
      <c r="N22" s="879">
        <f t="shared" si="6"/>
        <v>444.35300000000001</v>
      </c>
      <c r="O22" s="879">
        <f t="shared" si="6"/>
        <v>422.43799999999999</v>
      </c>
      <c r="P22" s="880">
        <f t="shared" si="6"/>
        <v>436.04399999999998</v>
      </c>
      <c r="Z22" s="273"/>
      <c r="AB22" s="272"/>
      <c r="AC22" s="521" t="s">
        <v>286</v>
      </c>
      <c r="AP22" s="16" t="s">
        <v>287</v>
      </c>
      <c r="AQ22" s="273"/>
      <c r="AV22" s="70" t="str">
        <f>AW22</f>
        <v>エネルギー起源CO2</v>
      </c>
      <c r="AW22" s="70" t="str">
        <f>D56</f>
        <v>エネルギー起源CO2</v>
      </c>
      <c r="AX22" s="165">
        <f>P56</f>
        <v>571.40200000000004</v>
      </c>
      <c r="AY22" s="165">
        <f>AX22</f>
        <v>571.40200000000004</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27.42</v>
      </c>
      <c r="BG22" s="952">
        <f t="shared" si="2"/>
        <v>9.14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0.86428914810658874</v>
      </c>
    </row>
    <row r="23" spans="2:63" ht="15.95" customHeight="1" thickBot="1">
      <c r="B23" s="285"/>
      <c r="C23" s="522"/>
      <c r="D23" s="410"/>
      <c r="E23" s="409" t="s">
        <v>184</v>
      </c>
      <c r="F23" s="881">
        <f>IFERROR(VLOOKUP(年度マスタ!$K$4&amp;"_"&amp;F$20,データシート1!$A:$BU,MATCH("ba_"&amp;$E23,データシート1!$A$1:$BU$1,0),0),0)</f>
        <v>469.47800000000001</v>
      </c>
      <c r="G23" s="881">
        <f>IFERROR(VLOOKUP(年度マスタ!$K$4&amp;"_"&amp;G$20,データシート1!$A:$BU,MATCH("ba_"&amp;$E23,データシート1!$A$1:$BU$1,0),0),0)</f>
        <v>528.99599999999998</v>
      </c>
      <c r="H23" s="881">
        <f>IFERROR(VLOOKUP(年度マスタ!$K$4&amp;"_"&amp;H$20,データシート1!$A:$BU,MATCH("ba_"&amp;$E23,データシート1!$A$1:$BU$1,0),0),0)</f>
        <v>552.774</v>
      </c>
      <c r="I23" s="881">
        <f>IFERROR(VLOOKUP(年度マスタ!$K$4&amp;"_"&amp;I$20,データシート1!$A:$BU,MATCH("ba_"&amp;$E23,データシート1!$A$1:$BU$1,0),0),0)</f>
        <v>545.24300000000005</v>
      </c>
      <c r="J23" s="881">
        <f>IFERROR(VLOOKUP(年度マスタ!$K$4&amp;"_"&amp;J$20,データシート1!$A:$BU,MATCH("ba_"&amp;$E23,データシート1!$A$1:$BU$1,0),0),0)</f>
        <v>516.69000000000005</v>
      </c>
      <c r="K23" s="881">
        <f>IFERROR(VLOOKUP(年度マスタ!$K$4&amp;"_"&amp;K$20,データシート1!$A:$BU,MATCH("ba_"&amp;$E23,データシート1!$A$1:$BU$1,0),0),0)</f>
        <v>474.649</v>
      </c>
      <c r="L23" s="881">
        <f>IFERROR(VLOOKUP(年度マスタ!$K$4&amp;"_"&amp;L$20,データシート1!$A:$BU,MATCH("ba_"&amp;$E23,データシート1!$A$1:$BU$1,0),0),0)</f>
        <v>454.28800000000001</v>
      </c>
      <c r="M23" s="881">
        <f>IFERROR(VLOOKUP(年度マスタ!$K$4&amp;"_"&amp;M$20,データシート1!$A:$BU,MATCH("ba_"&amp;$E23,データシート1!$A$1:$BU$1,0),0),0)</f>
        <v>466.00200000000001</v>
      </c>
      <c r="N23" s="881">
        <f>IFERROR(VLOOKUP(年度マスタ!$K$4&amp;"_"&amp;N$20,データシート1!$A:$BU,MATCH("ba_"&amp;$E23,データシート1!$A$1:$BU$1,0),0),0)</f>
        <v>444.35300000000001</v>
      </c>
      <c r="O23" s="881">
        <f>IFERROR(VLOOKUP(年度マスタ!$K$4&amp;"_"&amp;O$20,データシート1!$A:$BU,MATCH("ba_"&amp;$E23,データシート1!$A$1:$BU$1,0),0),0)</f>
        <v>422.43799999999999</v>
      </c>
      <c r="P23" s="882">
        <f>IFERROR(VLOOKUP(年度マスタ!$K$4&amp;"_"&amp;P$20,データシート1!$A:$BU,MATCH("ba_"&amp;$E23,データシート1!$A$1:$BU$1,0),0),0)</f>
        <v>436.04399999999998</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80.686999999999998</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3178.7683470521711</v>
      </c>
      <c r="AG24" s="877">
        <f t="shared" ref="AG24:AP24" si="11">AG25+AG29</f>
        <v>3031.9431039551869</v>
      </c>
      <c r="AH24" s="877">
        <f t="shared" si="11"/>
        <v>3239.677028619315</v>
      </c>
      <c r="AI24" s="877">
        <f t="shared" si="11"/>
        <v>3151.1177363066736</v>
      </c>
      <c r="AJ24" s="877">
        <f t="shared" si="11"/>
        <v>3159.6508001441443</v>
      </c>
      <c r="AK24" s="877">
        <f t="shared" si="11"/>
        <v>3344.8434962003726</v>
      </c>
      <c r="AL24" s="877">
        <f t="shared" si="11"/>
        <v>3114.8478032592707</v>
      </c>
      <c r="AM24" s="877">
        <f t="shared" si="11"/>
        <v>2981.5336542856653</v>
      </c>
      <c r="AN24" s="877">
        <f t="shared" si="11"/>
        <v>2885.6721625855712</v>
      </c>
      <c r="AO24" s="877">
        <f t="shared" si="11"/>
        <v>2808.8513252789476</v>
      </c>
      <c r="AP24" s="878">
        <f t="shared" si="11"/>
        <v>3068.6316538964625</v>
      </c>
      <c r="AQ24" s="273"/>
      <c r="AV24" s="70" t="str">
        <f>AW24</f>
        <v>廃棄物原燃料</v>
      </c>
      <c r="AW24" s="70" t="str">
        <f>E58</f>
        <v>廃棄物原燃料</v>
      </c>
      <c r="AX24" s="287">
        <f t="shared" ref="AX24:AX31" si="12">P58</f>
        <v>3.843</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2327.9651323567114</v>
      </c>
      <c r="AG25" s="879">
        <f>①CO2排出量の現状把握!AA35</f>
        <v>2081.1681215775807</v>
      </c>
      <c r="AH25" s="879">
        <f>①CO2排出量の現状把握!AB35</f>
        <v>2296.9963876410511</v>
      </c>
      <c r="AI25" s="879">
        <f>①CO2排出量の現状把握!AC35</f>
        <v>2242.2418250476921</v>
      </c>
      <c r="AJ25" s="879">
        <f>①CO2排出量の現状把握!AD35</f>
        <v>2236.2655401383299</v>
      </c>
      <c r="AK25" s="879">
        <f>①CO2排出量の現状把握!AE35</f>
        <v>2550.709606638281</v>
      </c>
      <c r="AL25" s="879">
        <f>①CO2排出量の現状把握!AF35</f>
        <v>2309.1074014541873</v>
      </c>
      <c r="AM25" s="879">
        <f>①CO2排出量の現状把握!AG35</f>
        <v>2159.4713947759742</v>
      </c>
      <c r="AN25" s="879">
        <f>①CO2排出量の現状把握!AH35</f>
        <v>2135.2408397949853</v>
      </c>
      <c r="AO25" s="879">
        <f>①CO2排出量の現状把握!AI35</f>
        <v>2067.494759215574</v>
      </c>
      <c r="AP25" s="880">
        <f>①CO2排出量の現状把握!AJ35</f>
        <v>2251.1862890319321</v>
      </c>
      <c r="AQ25" s="273"/>
      <c r="AV25" s="70" t="str">
        <f>AW25</f>
        <v>廃棄物原燃料以外</v>
      </c>
      <c r="AW25" s="70" t="str">
        <f>E59</f>
        <v>廃棄物原燃料以外</v>
      </c>
      <c r="AX25" s="287">
        <f t="shared" si="12"/>
        <v>76.843999999999994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255.029</v>
      </c>
      <c r="G26" s="879">
        <f>IFERROR(VLOOKUP(年度マスタ!$K$4&amp;"_"&amp;G$20,データシート1!$A:$BU,MATCH("ba_"&amp;$D26,データシート1!$A$1:$BU$1,0),0),0)</f>
        <v>226.392</v>
      </c>
      <c r="H26" s="879">
        <f>IFERROR(VLOOKUP(年度マスタ!$K$4&amp;"_"&amp;H$20,データシート1!$A:$BU,MATCH("ba_"&amp;$D26,データシート1!$A$1:$BU$1,0),0),0)</f>
        <v>255.11799999999999</v>
      </c>
      <c r="I26" s="879">
        <f>IFERROR(VLOOKUP(年度マスタ!$K$4&amp;"_"&amp;I$20,データシート1!$A:$BU,MATCH("ba_"&amp;$D26,データシート1!$A$1:$BU$1,0),0),0)</f>
        <v>232.72799999999998</v>
      </c>
      <c r="J26" s="879">
        <f>IFERROR(VLOOKUP(年度マスタ!$K$4&amp;"_"&amp;J$20,データシート1!$A:$BU,MATCH("ba_"&amp;$D26,データシート1!$A$1:$BU$1,0),0),0)</f>
        <v>242.87700000000001</v>
      </c>
      <c r="K26" s="879">
        <f>IFERROR(VLOOKUP(年度マスタ!$K$4&amp;"_"&amp;K$20,データシート1!$A:$BU,MATCH("ba_"&amp;$D26,データシート1!$A$1:$BU$1,0),0),0)</f>
        <v>242.46299999999999</v>
      </c>
      <c r="L26" s="879">
        <f>IFERROR(VLOOKUP(年度マスタ!$K$4&amp;"_"&amp;L$20,データシート1!$A:$BU,MATCH("ba_"&amp;$D26,データシート1!$A$1:$BU$1,0),0),0)</f>
        <v>237.91899999999998</v>
      </c>
      <c r="M26" s="879">
        <f>IFERROR(VLOOKUP(年度マスタ!$K$4&amp;"_"&amp;M$20,データシート1!$A:$BU,MATCH("ba_"&amp;$D26,データシート1!$A$1:$BU$1,0),0),0)</f>
        <v>241.654</v>
      </c>
      <c r="N26" s="879">
        <f>IFERROR(VLOOKUP(年度マスタ!$K$4&amp;"_"&amp;N$20,データシート1!$A:$BU,MATCH("ba_"&amp;$D26,データシート1!$A$1:$BU$1,0),0),0)</f>
        <v>220.13600000000002</v>
      </c>
      <c r="O26" s="879">
        <f>IFERROR(VLOOKUP(年度マスタ!$K$4&amp;"_"&amp;O$20,データシート1!$A:$BU,MATCH("ba_"&amp;$D26,データシート1!$A$1:$BU$1,0),0),0)</f>
        <v>202.53100000000001</v>
      </c>
      <c r="P26" s="880">
        <f>IFERROR(VLOOKUP(年度マスタ!$K$4&amp;"_"&amp;P$20,データシート1!$A:$BU,MATCH("ba_"&amp;$D26,データシート1!$A$1:$BU$1,0),0),0)</f>
        <v>211.89099999999999</v>
      </c>
      <c r="Z26" s="273"/>
      <c r="AB26" s="272"/>
      <c r="AC26" s="522"/>
      <c r="AD26" s="410"/>
      <c r="AE26" s="409" t="s">
        <v>184</v>
      </c>
      <c r="AF26" s="881">
        <f>①CO2排出量の現状把握!Z36</f>
        <v>2285.37050552759</v>
      </c>
      <c r="AG26" s="881">
        <f>①CO2排出量の現状把握!AA36</f>
        <v>2038.7822537613461</v>
      </c>
      <c r="AH26" s="881">
        <f>①CO2排出量の現状把握!AB36</f>
        <v>2258.0649948625341</v>
      </c>
      <c r="AI26" s="881">
        <f>①CO2排出量の現状把握!AC36</f>
        <v>2201.6498683665618</v>
      </c>
      <c r="AJ26" s="881">
        <f>①CO2排出量の現状把握!AD36</f>
        <v>2195.1756616754078</v>
      </c>
      <c r="AK26" s="881">
        <f>①CO2排出量の現状把握!AE36</f>
        <v>2508.2653410555636</v>
      </c>
      <c r="AL26" s="881">
        <f>①CO2排出量の現状把握!AF36</f>
        <v>2268.0108434155723</v>
      </c>
      <c r="AM26" s="881">
        <f>①CO2排出量の現状把握!AG36</f>
        <v>2120.8036240334668</v>
      </c>
      <c r="AN26" s="881">
        <f>①CO2排出量の現状把握!AH36</f>
        <v>2098.6222504665261</v>
      </c>
      <c r="AO26" s="881">
        <f>①CO2排出量の現状把握!AI36</f>
        <v>2029.2248758620169</v>
      </c>
      <c r="AP26" s="882">
        <f>①CO2排出量の現状把握!AJ36</f>
        <v>2211.5667886621954</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16.677</v>
      </c>
      <c r="BG26" s="952">
        <f t="shared" si="2"/>
        <v>8.3384999999999998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1.1158833063209075</v>
      </c>
    </row>
    <row r="27" spans="2:63" ht="15.95" customHeight="1" thickBot="1">
      <c r="B27" s="285"/>
      <c r="C27" s="522"/>
      <c r="D27" s="412" t="s">
        <v>294</v>
      </c>
      <c r="E27" s="409"/>
      <c r="F27" s="879">
        <f>IFERROR(VLOOKUP(年度マスタ!$K$4&amp;"_"&amp;F$20,データシート1!$A:$BU,MATCH("ba_"&amp;$D27,データシート1!$A$1:$BU$1,0),0),0)</f>
        <v>4.7370000000000001</v>
      </c>
      <c r="G27" s="879">
        <f>IFERROR(VLOOKUP(年度マスタ!$K$4&amp;"_"&amp;G$20,データシート1!$A:$BU,MATCH("ba_"&amp;$D27,データシート1!$A$1:$BU$1,0),0),0)</f>
        <v>5.359</v>
      </c>
      <c r="H27" s="879">
        <f>IFERROR(VLOOKUP(年度マスタ!$K$4&amp;"_"&amp;H$20,データシート1!$A:$BU,MATCH("ba_"&amp;$D27,データシート1!$A$1:$BU$1,0),0),0)</f>
        <v>5.923</v>
      </c>
      <c r="I27" s="879">
        <f>IFERROR(VLOOKUP(年度マスタ!$K$4&amp;"_"&amp;I$20,データシート1!$A:$BU,MATCH("ba_"&amp;$D27,データシート1!$A$1:$BU$1,0),0),0)</f>
        <v>5.6479999999999997</v>
      </c>
      <c r="J27" s="879">
        <f>IFERROR(VLOOKUP(年度マスタ!$K$4&amp;"_"&amp;J$20,データシート1!$A:$BU,MATCH("ba_"&amp;$D27,データシート1!$A$1:$BU$1,0),0),0)</f>
        <v>5.34</v>
      </c>
      <c r="K27" s="879">
        <f>IFERROR(VLOOKUP(年度マスタ!$K$4&amp;"_"&amp;K$20,データシート1!$A:$BU,MATCH("ba_"&amp;$D27,データシート1!$A$1:$BU$1,0),0),0)</f>
        <v>5.1289999999999996</v>
      </c>
      <c r="L27" s="879">
        <f>IFERROR(VLOOKUP(年度マスタ!$K$4&amp;"_"&amp;L$20,データシート1!$A:$BU,MATCH("ba_"&amp;$D27,データシート1!$A$1:$BU$1,0),0),0)</f>
        <v>4.915</v>
      </c>
      <c r="M27" s="879">
        <f>IFERROR(VLOOKUP(年度マスタ!$K$4&amp;"_"&amp;M$20,データシート1!$A:$BU,MATCH("ba_"&amp;$D27,データシート1!$A$1:$BU$1,0),0),0)</f>
        <v>5.4340000000000002</v>
      </c>
      <c r="N27" s="879">
        <f>IFERROR(VLOOKUP(年度マスタ!$K$4&amp;"_"&amp;N$20,データシート1!$A:$BU,MATCH("ba_"&amp;$D27,データシート1!$A$1:$BU$1,0),0),0)</f>
        <v>4.5529999999999999</v>
      </c>
      <c r="O27" s="879">
        <f>IFERROR(VLOOKUP(年度マスタ!$K$4&amp;"_"&amp;O$20,データシート1!$A:$BU,MATCH("ba_"&amp;$D27,データシート1!$A$1:$BU$1,0),0),0)</f>
        <v>3.9060000000000001</v>
      </c>
      <c r="P27" s="880">
        <f>IFERROR(VLOOKUP(年度マスタ!$K$4&amp;"_"&amp;P$20,データシート1!$A:$BU,MATCH("ba_"&amp;$D27,データシート1!$A$1:$BU$1,0),0),0)</f>
        <v>4.1539999999999999</v>
      </c>
      <c r="Z27" s="273"/>
      <c r="AB27" s="272"/>
      <c r="AC27" s="522"/>
      <c r="AD27" s="410"/>
      <c r="AE27" s="409" t="s">
        <v>194</v>
      </c>
      <c r="AF27" s="881">
        <f>①CO2排出量の現状把握!Z37</f>
        <v>32.05167985486176</v>
      </c>
      <c r="AG27" s="881">
        <f>①CO2排出量の現状把握!AA37</f>
        <v>31.800846655965248</v>
      </c>
      <c r="AH27" s="881">
        <f>①CO2排出量の現状把握!AB37</f>
        <v>28.343683698350478</v>
      </c>
      <c r="AI27" s="881">
        <f>①CO2排出量の現状把握!AC37</f>
        <v>27.010292873243539</v>
      </c>
      <c r="AJ27" s="881">
        <f>①CO2排出量の現状把握!AD37</f>
        <v>26.823465551718591</v>
      </c>
      <c r="AK27" s="881">
        <f>①CO2排出量の現状把握!AE37</f>
        <v>25.84990948470238</v>
      </c>
      <c r="AL27" s="881">
        <f>①CO2排出量の現状把握!AF37</f>
        <v>25.875052316707947</v>
      </c>
      <c r="AM27" s="881">
        <f>①CO2排出量の現状把握!AG37</f>
        <v>24.432683876488749</v>
      </c>
      <c r="AN27" s="881">
        <f>①CO2排出量の現状把握!AH37</f>
        <v>22.265179271327256</v>
      </c>
      <c r="AO27" s="881">
        <f>①CO2排出量の現状把握!AI37</f>
        <v>25.562317381893259</v>
      </c>
      <c r="AP27" s="882">
        <f>①CO2排出量の現状把握!AJ37</f>
        <v>27.813876884620829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7.6619999999999999</v>
      </c>
      <c r="BG27" s="952">
        <f t="shared" si="2"/>
        <v>7.6619999999999999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0.88342167214718437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10.54294697425933</v>
      </c>
      <c r="AG28" s="881">
        <f>①CO2排出量の現状把握!AA38</f>
        <v>10.585021160269051</v>
      </c>
      <c r="AH28" s="881">
        <f>①CO2排出量の現状把握!AB38</f>
        <v>10.58770908016656</v>
      </c>
      <c r="AI28" s="881">
        <f>①CO2排出量の現状把握!AC38</f>
        <v>13.581663807886949</v>
      </c>
      <c r="AJ28" s="881">
        <f>①CO2排出量の現状把握!AD38</f>
        <v>14.266412911203799</v>
      </c>
      <c r="AK28" s="881">
        <f>①CO2排出量の現状把握!AE38</f>
        <v>16.594356098015012</v>
      </c>
      <c r="AL28" s="881">
        <f>①CO2排出量の現状把握!AF38</f>
        <v>15.221505721907436</v>
      </c>
      <c r="AM28" s="881">
        <f>①CO2排出量の現状把握!AG38</f>
        <v>14.235086866018577</v>
      </c>
      <c r="AN28" s="881">
        <f>①CO2排出量の現状把握!AH38</f>
        <v>14.353410057131725</v>
      </c>
      <c r="AO28" s="881">
        <f>①CO2排出量の現状把握!AI38</f>
        <v>12.707565971663749</v>
      </c>
      <c r="AP28" s="882">
        <f>①CO2排出量の現状把握!AJ38</f>
        <v>11.805623485115946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850.8032146954597</v>
      </c>
      <c r="AG29" s="883">
        <f>①CO2排出量の現状把握!AA39</f>
        <v>950.77498237760608</v>
      </c>
      <c r="AH29" s="883">
        <f>①CO2排出量の現状把握!AB39</f>
        <v>942.6806409782638</v>
      </c>
      <c r="AI29" s="883">
        <f>①CO2排出量の現状把握!AC39</f>
        <v>908.8759112589812</v>
      </c>
      <c r="AJ29" s="883">
        <f>①CO2排出量の現状把握!AD39</f>
        <v>923.38526000581442</v>
      </c>
      <c r="AK29" s="883">
        <f>①CO2排出量の現状把握!AE39</f>
        <v>794.13388956209144</v>
      </c>
      <c r="AL29" s="883">
        <f>①CO2排出量の現状把握!AF39</f>
        <v>805.74040180508348</v>
      </c>
      <c r="AM29" s="883">
        <f>①CO2排出量の現状把握!AG39</f>
        <v>822.06225950969122</v>
      </c>
      <c r="AN29" s="883">
        <f>①CO2排出量の現状把握!AH39</f>
        <v>750.43132279058591</v>
      </c>
      <c r="AO29" s="883">
        <f>①CO2排出量の現状把握!AI39</f>
        <v>741.35656606337363</v>
      </c>
      <c r="AP29" s="884">
        <f>①CO2排出量の現状把握!AJ39</f>
        <v>817.44536486453023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22.797000000000001</v>
      </c>
      <c r="BG31" s="952">
        <f t="shared" si="2"/>
        <v>7.5990000000000002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0.8973839688105818</v>
      </c>
    </row>
    <row r="32" spans="2:63" ht="15.95" customHeight="1" thickTop="1" thickBot="1">
      <c r="B32" s="285"/>
      <c r="Z32" s="273"/>
      <c r="AB32" s="272"/>
      <c r="AC32" s="1114" t="s">
        <v>290</v>
      </c>
      <c r="AD32" s="1114"/>
      <c r="AE32" s="1115"/>
      <c r="AF32" s="461">
        <f t="shared" ref="AF32:AP32" si="16">IFERROR(IF(SUM(F23:F26)/AF24&gt;1,1,SUM(F23:F26)/AF24),0)</f>
        <v>0.22792066640271891</v>
      </c>
      <c r="AG32" s="461">
        <f t="shared" si="16"/>
        <v>0.24914319764595583</v>
      </c>
      <c r="AH32" s="461">
        <f t="shared" si="16"/>
        <v>0.24937424097003499</v>
      </c>
      <c r="AI32" s="461">
        <f t="shared" si="16"/>
        <v>0.24688731589947999</v>
      </c>
      <c r="AJ32" s="461">
        <f t="shared" si="16"/>
        <v>0.24039586905152566</v>
      </c>
      <c r="AK32" s="461">
        <f t="shared" si="16"/>
        <v>0.21439328949608991</v>
      </c>
      <c r="AL32" s="461">
        <f t="shared" si="16"/>
        <v>0.22222819338899902</v>
      </c>
      <c r="AM32" s="461">
        <f t="shared" si="16"/>
        <v>0.23734630631548068</v>
      </c>
      <c r="AN32" s="461">
        <f t="shared" si="16"/>
        <v>0.23027182665289872</v>
      </c>
      <c r="AO32" s="461">
        <f t="shared" si="16"/>
        <v>0.22249985051734067</v>
      </c>
      <c r="AP32" s="461">
        <f t="shared" si="16"/>
        <v>0.2111478577682239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0.20166882805702713</v>
      </c>
      <c r="AG33" s="458">
        <f t="shared" ref="AG33:AP33" si="17">IFERROR(IF(G22/AG25&gt;1,1,G22/AG25),0)</f>
        <v>0.25418225203209771</v>
      </c>
      <c r="AH33" s="458">
        <f t="shared" si="17"/>
        <v>0.24065079204050596</v>
      </c>
      <c r="AI33" s="458">
        <f t="shared" si="17"/>
        <v>0.24316868676214387</v>
      </c>
      <c r="AJ33" s="458">
        <f t="shared" si="17"/>
        <v>0.23105037873455711</v>
      </c>
      <c r="AK33" s="458">
        <f t="shared" si="17"/>
        <v>0.18608507952638551</v>
      </c>
      <c r="AL33" s="458">
        <f t="shared" si="17"/>
        <v>0.19673749246739533</v>
      </c>
      <c r="AM33" s="458">
        <f t="shared" si="17"/>
        <v>0.21579447689250061</v>
      </c>
      <c r="AN33" s="458">
        <f>IFERROR(IF(N22/AN25&gt;1,1,N22/AN25),0)</f>
        <v>0.2081043935271791</v>
      </c>
      <c r="AO33" s="458">
        <f t="shared" si="17"/>
        <v>0.20432361345393529</v>
      </c>
      <c r="AP33" s="458">
        <f t="shared" si="17"/>
        <v>0.19369520955438571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0.20542752208645421</v>
      </c>
      <c r="AG34" s="459">
        <f t="shared" ref="AG34:AP36" si="18">IFERROR(IF(G23/AG26&gt;1,1,G23/AG26),0)</f>
        <v>0.25946664928246072</v>
      </c>
      <c r="AH34" s="459">
        <f t="shared" si="18"/>
        <v>0.24479986238556062</v>
      </c>
      <c r="AI34" s="459">
        <f t="shared" si="18"/>
        <v>0.24765200308826776</v>
      </c>
      <c r="AJ34" s="459">
        <f t="shared" si="18"/>
        <v>0.23537524081587646</v>
      </c>
      <c r="AK34" s="459">
        <f t="shared" si="18"/>
        <v>0.18923396669040266</v>
      </c>
      <c r="AL34" s="459">
        <f t="shared" si="18"/>
        <v>0.20030239331477478</v>
      </c>
      <c r="AM34" s="459">
        <f t="shared" si="18"/>
        <v>0.21972897194212188</v>
      </c>
      <c r="AN34" s="459">
        <f t="shared" si="18"/>
        <v>0.21173558028426498</v>
      </c>
      <c r="AO34" s="459">
        <f t="shared" si="18"/>
        <v>0.20817702612705646</v>
      </c>
      <c r="AP34" s="459">
        <f t="shared" si="18"/>
        <v>0.19716519629224877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0.29975086552921199</v>
      </c>
      <c r="AG37" s="460">
        <f t="shared" ref="AG37:AP37" si="21">IFERROR(IF(G26/AG29&gt;1,1,G26/AG29),0)</f>
        <v>0.23811312265901316</v>
      </c>
      <c r="AH37" s="460">
        <f t="shared" si="21"/>
        <v>0.27063035869205093</v>
      </c>
      <c r="AI37" s="460">
        <f t="shared" si="21"/>
        <v>0.25606135790046802</v>
      </c>
      <c r="AJ37" s="460">
        <f t="shared" si="21"/>
        <v>0.26302889001982838</v>
      </c>
      <c r="AK37" s="460">
        <f t="shared" si="21"/>
        <v>0.30531753295870695</v>
      </c>
      <c r="AL37" s="460">
        <f t="shared" si="21"/>
        <v>0.29527996792390576</v>
      </c>
      <c r="AM37" s="460">
        <f t="shared" si="21"/>
        <v>0.29396070334640045</v>
      </c>
      <c r="AN37" s="460">
        <f t="shared" si="21"/>
        <v>0.2933459642667805</v>
      </c>
      <c r="AO37" s="460">
        <f t="shared" si="21"/>
        <v>0.27318972984274748</v>
      </c>
      <c r="AP37" s="460">
        <f t="shared" si="21"/>
        <v>0.25921120738768305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F：電気・ガス・熱供給・水道業(N=4)</v>
      </c>
      <c r="BE40" s="845">
        <f>VLOOKUP(BE$13&amp;"_"&amp;$AV$8,データシート2!$A:$SI,MATCH($AV$5&amp;"_"&amp;$BA40&amp;$AV$6,データシート2!$A$1:$SI$1,0),0)</f>
        <v>4</v>
      </c>
      <c r="BF40" s="952">
        <f>VLOOKUP(BF$13&amp;"_"&amp;$AW$8,データシート2!$A:$SI,MATCH($AW$5&amp;"_"&amp;$BA40&amp;$AW$6,データシート2!$A$1:$SI$1,0),0)</f>
        <v>23.82</v>
      </c>
      <c r="BG40" s="952">
        <f t="shared" ref="BG40:BG51" si="22">BF40/BE40</f>
        <v>5.9550000000000001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0.60254933330679339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3.044</v>
      </c>
      <c r="BG41" s="952">
        <f t="shared" si="22"/>
        <v>3.044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0.35929013894776968</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6.4729999999999999</v>
      </c>
      <c r="BG42" s="952">
        <f t="shared" si="22"/>
        <v>6.4729999999999999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0.97060707004348457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21.015999999999998</v>
      </c>
      <c r="BG43" s="952">
        <f t="shared" si="22"/>
        <v>5.2539999999999996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1.2751690022512516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K：不動産業，物品賃貸業(N=6)</v>
      </c>
      <c r="BE45" s="845">
        <f>VLOOKUP(BE$13&amp;"_"&amp;$AV$8,データシート2!$A:$SI,MATCH($AV$5&amp;"_"&amp;$BA45&amp;$AV$6,データシート2!$A$1:$SI$1,0),0)</f>
        <v>6</v>
      </c>
      <c r="BF45" s="952">
        <f>VLOOKUP(BF$13&amp;"_"&amp;$AW$8,データシート2!$A:$SI,MATCH($AW$5&amp;"_"&amp;$BA45&amp;$AW$6,データシート2!$A$1:$SI$1,0),0)</f>
        <v>44.744999999999997</v>
      </c>
      <c r="BG45" s="952">
        <f t="shared" si="22"/>
        <v>7.4574999999999996</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1.3827117795067925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10.536</v>
      </c>
      <c r="BG48" s="952">
        <f t="shared" si="22"/>
        <v>5.2679999999999998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1.0616633859740665</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9.6859999999999999</v>
      </c>
      <c r="BG49" s="952">
        <f t="shared" si="22"/>
        <v>4.843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0.56711392997973253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8.4629999999999992</v>
      </c>
      <c r="BG50" s="952">
        <f t="shared" si="22"/>
        <v>4.2314999999999996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0.7632933079893971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78.152000000000001</v>
      </c>
      <c r="BG52" s="952">
        <f t="shared" ref="BG52" si="26">BF52/BE52</f>
        <v>26.050666666666668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0.97681252880007308</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5.9560000000000004</v>
      </c>
      <c r="BG53" s="952">
        <f t="shared" ref="BG53:BG63" si="29">BF53/BE53</f>
        <v>2.9780000000000002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0.64304973761247719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729.24400000000003</v>
      </c>
      <c r="G55" s="885">
        <f t="shared" ref="G55:P55" si="32">SUM(G56,G57,G60,G61,G62,G63,G64,G65,)</f>
        <v>760.74700000000007</v>
      </c>
      <c r="H55" s="885">
        <f t="shared" si="32"/>
        <v>813.81500000000005</v>
      </c>
      <c r="I55" s="885">
        <f t="shared" si="32"/>
        <v>783.61900000000003</v>
      </c>
      <c r="J55" s="885">
        <f t="shared" si="32"/>
        <v>764.90699999999993</v>
      </c>
      <c r="K55" s="885">
        <f t="shared" si="32"/>
        <v>722.24099999999999</v>
      </c>
      <c r="L55" s="885">
        <f t="shared" si="32"/>
        <v>697.12199999999996</v>
      </c>
      <c r="M55" s="885">
        <f t="shared" si="32"/>
        <v>713.09</v>
      </c>
      <c r="N55" s="885">
        <f t="shared" si="32"/>
        <v>669.04200000000003</v>
      </c>
      <c r="O55" s="885">
        <f t="shared" si="32"/>
        <v>628.875</v>
      </c>
      <c r="P55" s="886">
        <f t="shared" si="32"/>
        <v>652.08900000000006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600.21400000000006</v>
      </c>
      <c r="G56" s="887">
        <f>IFERROR(VLOOKUP(年度マスタ!$K$4&amp;"_"&amp;G$54,データシート1!$A:$CE,MATCH("bc_"&amp;$C56,データシート1!$A$1:$CE$1,0),0),0)</f>
        <v>676.88400000000001</v>
      </c>
      <c r="H56" s="887">
        <f>IFERROR(VLOOKUP(年度マスタ!$K$4&amp;"_"&amp;H$54,データシート1!$A:$CE,MATCH("bc_"&amp;$C56,データシート1!$A$1:$CE$1,0),0),0)</f>
        <v>719.73500000000001</v>
      </c>
      <c r="I56" s="887">
        <f>IFERROR(VLOOKUP(年度マスタ!$K$4&amp;"_"&amp;I$54,データシート1!$A:$CE,MATCH("bc_"&amp;$C56,データシート1!$A$1:$CE$1,0),0),0)</f>
        <v>708.89800000000002</v>
      </c>
      <c r="J56" s="887">
        <f>IFERROR(VLOOKUP(年度マスタ!$K$4&amp;"_"&amp;J$54,データシート1!$A:$CE,MATCH("bc_"&amp;$C56,データシート1!$A$1:$CE$1,0),0),0)</f>
        <v>677.66099999999994</v>
      </c>
      <c r="K56" s="887">
        <f>IFERROR(VLOOKUP(年度マスタ!$K$4&amp;"_"&amp;K$54,データシート1!$A:$CE,MATCH("bc_"&amp;$C56,データシート1!$A$1:$CE$1,0),0),0)</f>
        <v>654.55799999999999</v>
      </c>
      <c r="L56" s="887">
        <f>IFERROR(VLOOKUP(年度マスタ!$K$4&amp;"_"&amp;L$54,データシート1!$A:$CE,MATCH("bc_"&amp;$C56,データシート1!$A$1:$CE$1,0),0),0)</f>
        <v>615.20699999999999</v>
      </c>
      <c r="M56" s="887">
        <f>IFERROR(VLOOKUP(年度マスタ!$K$4&amp;"_"&amp;M$54,データシート1!$A:$CE,MATCH("bc_"&amp;$C56,データシート1!$A$1:$CE$1,0),0),0)</f>
        <v>624.22500000000002</v>
      </c>
      <c r="N56" s="887">
        <f>IFERROR(VLOOKUP(年度マスタ!$K$4&amp;"_"&amp;N$54,データシート1!$A:$CE,MATCH("bc_"&amp;$C56,データシート1!$A$1:$CE$1,0),0),0)</f>
        <v>593.31100000000004</v>
      </c>
      <c r="O56" s="887">
        <f>IFERROR(VLOOKUP(年度マスタ!$K$4&amp;"_"&amp;O$54,データシート1!$A:$CE,MATCH("bc_"&amp;$C56,データシート1!$A$1:$CE$1,0),0),0)</f>
        <v>549.84400000000005</v>
      </c>
      <c r="P56" s="888">
        <f>IFERROR(VLOOKUP(年度マスタ!$K$4&amp;"_"&amp;P$54,データシート1!$A:$CE,MATCH("bc_"&amp;$C56,データシート1!$A$1:$CE$1,0),0),0)</f>
        <v>571.40200000000004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112.05500000000001</v>
      </c>
      <c r="G57" s="887">
        <f t="shared" ref="G57:J57" si="34">SUM(G58:G59)</f>
        <v>67.093999999999994</v>
      </c>
      <c r="H57" s="887">
        <f t="shared" si="34"/>
        <v>94.08</v>
      </c>
      <c r="I57" s="887">
        <f t="shared" si="34"/>
        <v>74.721000000000004</v>
      </c>
      <c r="J57" s="887">
        <f t="shared" si="34"/>
        <v>87.245999999999995</v>
      </c>
      <c r="K57" s="887">
        <f t="shared" ref="K57:O57" si="35">SUM(K58:K59)</f>
        <v>67.683000000000007</v>
      </c>
      <c r="L57" s="887">
        <f t="shared" si="35"/>
        <v>81.915000000000006</v>
      </c>
      <c r="M57" s="887">
        <f t="shared" si="35"/>
        <v>88.864999999999995</v>
      </c>
      <c r="N57" s="887">
        <f t="shared" si="35"/>
        <v>75.730999999999995</v>
      </c>
      <c r="O57" s="887">
        <f t="shared" si="35"/>
        <v>79.031000000000006</v>
      </c>
      <c r="P57" s="888">
        <f>SUM(P58:P59)</f>
        <v>80.686999999999998</v>
      </c>
      <c r="Z57" s="273"/>
      <c r="AB57" s="272"/>
      <c r="AQ57" s="273"/>
      <c r="BA57" s="70">
        <v>3511</v>
      </c>
      <c r="BB57" s="70"/>
      <c r="BC57" s="70" t="s">
        <v>345</v>
      </c>
      <c r="BD57" s="70" t="str">
        <f t="shared" si="33"/>
        <v>熱供給業(N=1)</v>
      </c>
      <c r="BE57" s="845">
        <f>BE63</f>
        <v>1</v>
      </c>
      <c r="BF57" s="952">
        <f>BF63</f>
        <v>4.1539999999999999</v>
      </c>
      <c r="BG57" s="952">
        <f t="shared" si="29"/>
        <v>4.1539999999999999</v>
      </c>
      <c r="BH57" s="845">
        <f>BH63</f>
        <v>137</v>
      </c>
      <c r="BI57" s="845">
        <f>BI63</f>
        <v>553.39800000000002</v>
      </c>
      <c r="BJ57" s="845">
        <f t="shared" si="30"/>
        <v>4.0394014598540151</v>
      </c>
      <c r="BK57" s="279">
        <f t="shared" si="31"/>
        <v>1.0283701784249308</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3.843</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112.05500000000001</v>
      </c>
      <c r="G59" s="889">
        <f>IFERROR(VLOOKUP(年度マスタ!$K$4&amp;"_"&amp;G$54,データシート1!$A:$CE,MATCH("bc_"&amp;$C59,データシート1!$A$1:$CE$1,0),0),0)</f>
        <v>67.093999999999994</v>
      </c>
      <c r="H59" s="889">
        <f>IFERROR(VLOOKUP(年度マスタ!$K$4&amp;"_"&amp;H$54,データシート1!$A:$CE,MATCH("bc_"&amp;$C59,データシート1!$A$1:$CE$1,0),0),0)</f>
        <v>94.08</v>
      </c>
      <c r="I59" s="889">
        <f>IFERROR(VLOOKUP(年度マスタ!$K$4&amp;"_"&amp;I$54,データシート1!$A:$CE,MATCH("bc_"&amp;$C59,データシート1!$A$1:$CE$1,0),0),0)</f>
        <v>74.721000000000004</v>
      </c>
      <c r="J59" s="889">
        <f>IFERROR(VLOOKUP(年度マスタ!$K$4&amp;"_"&amp;J$54,データシート1!$A:$CE,MATCH("bc_"&amp;$C59,データシート1!$A$1:$CE$1,0),0),0)</f>
        <v>87.245999999999995</v>
      </c>
      <c r="K59" s="889">
        <f>IFERROR(VLOOKUP(年度マスタ!$K$4&amp;"_"&amp;K$54,データシート1!$A:$CE,MATCH("bc_"&amp;$C59,データシート1!$A$1:$CE$1,0),0),0)</f>
        <v>67.683000000000007</v>
      </c>
      <c r="L59" s="889">
        <f>IFERROR(VLOOKUP(年度マスタ!$K$4&amp;"_"&amp;L$54,データシート1!$A:$CE,MATCH("bc_"&amp;$C59,データシート1!$A$1:$CE$1,0),0),0)</f>
        <v>81.915000000000006</v>
      </c>
      <c r="M59" s="889">
        <f>IFERROR(VLOOKUP(年度マスタ!$K$4&amp;"_"&amp;M$54,データシート1!$A:$CE,MATCH("bc_"&amp;$C59,データシート1!$A$1:$CE$1,0),0),0)</f>
        <v>88.864999999999995</v>
      </c>
      <c r="N59" s="889">
        <f>IFERROR(VLOOKUP(年度マスタ!$K$4&amp;"_"&amp;N$54,データシート1!$A:$CE,MATCH("bc_"&amp;$C59,データシート1!$A$1:$CE$1,0),0),0)</f>
        <v>75.730999999999995</v>
      </c>
      <c r="O59" s="889">
        <f>IFERROR(VLOOKUP(年度マスタ!$K$4&amp;"_"&amp;O$54,データシート1!$A:$CE,MATCH("bc_"&amp;$C59,データシート1!$A$1:$CE$1,0),0),0)</f>
        <v>79.031000000000006</v>
      </c>
      <c r="P59" s="890">
        <f>IFERROR(VLOOKUP(年度マスタ!$K$4&amp;"_"&amp;P$54,データシート1!$A:$CE,MATCH("bc_"&amp;$C59,データシート1!$A$1:$CE$1,0),0),0)</f>
        <v>76.843999999999994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16.975000000000001</v>
      </c>
      <c r="G61" s="887">
        <f>IFERROR(VLOOKUP(年度マスタ!$K$4&amp;"_"&amp;G$54,データシート1!$A:$CE,MATCH("bc_"&amp;$C61,データシート1!$A$1:$CE$1,0),0),0)</f>
        <v>16.768999999999998</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4.1539999999999999</v>
      </c>
      <c r="BG63" s="953">
        <f t="shared" si="29"/>
        <v>4.1539999999999999</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1.0283701784249308</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船橋市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23375.8</v>
      </c>
      <c r="K6" s="619">
        <f>VLOOKUP(年度マスタ!$K$4&amp;"_"&amp;K$5,データシート1!$A:$BT,MATCH("cb_"&amp;$G6,データシート1!$A$1:$BT$1,0),0)</f>
        <v>25929.7</v>
      </c>
      <c r="L6" s="619">
        <f>VLOOKUP(年度マスタ!$K$4&amp;"_"&amp;L$5,データシート1!$A:$BT,MATCH("cb_"&amp;$G6,データシート1!$A$1:$BT$1,0),0)</f>
        <v>28233.1</v>
      </c>
      <c r="M6" s="619">
        <f>VLOOKUP(年度マスタ!$K$4&amp;"_"&amp;M$5,データシート1!$A:$BT,MATCH("cb_"&amp;$G6,データシート1!$A$1:$BT$1,0),0)</f>
        <v>30848.100000000035</v>
      </c>
      <c r="N6" s="619">
        <f>VLOOKUP(年度マスタ!$K$4&amp;"_"&amp;N$5,データシート1!$A:$BT,MATCH("cb_"&amp;$G6,データシート1!$A$1:$BT$1,0),0)</f>
        <v>33170.799999999981</v>
      </c>
      <c r="O6" s="619">
        <f>VLOOKUP(年度マスタ!$K$4&amp;"_"&amp;O$5,データシート1!$A:$BT,MATCH("cb_"&amp;$G6,データシート1!$A$1:$BT$1,0),0)</f>
        <v>35832.200000000063</v>
      </c>
      <c r="P6" s="619">
        <f>VLOOKUP(年度マスタ!$K$4&amp;"_"&amp;P$5,データシート1!$A:$BT,MATCH("cb_"&amp;$G6,データシート1!$A$1:$BT$1,0),0)</f>
        <v>38531.800000000119</v>
      </c>
      <c r="Q6" s="619">
        <f>VLOOKUP(年度マスタ!$K$4&amp;"_"&amp;Q$5,データシート1!$A:$BT,MATCH("cb_"&amp;$G6,データシート1!$A$1:$BT$1,0),0)</f>
        <v>42416.600000000282</v>
      </c>
      <c r="R6" s="633">
        <f>VLOOKUP(年度マスタ!$K$4&amp;"_"&amp;R$5,データシート1!$A:$BT,MATCH("cb_"&amp;$G6,データシート1!$A$1:$BT$1,0),0)</f>
        <v>46321.100000000355</v>
      </c>
      <c r="S6" s="568"/>
      <c r="T6" s="190"/>
      <c r="U6" s="581"/>
      <c r="V6" s="195"/>
      <c r="W6" s="195"/>
      <c r="X6" s="195"/>
      <c r="Y6" s="196" t="s">
        <v>372</v>
      </c>
      <c r="Z6" s="663" t="s">
        <v>373</v>
      </c>
      <c r="AA6" s="663"/>
      <c r="AB6" s="663"/>
      <c r="AC6" s="664">
        <f>SUM(AC7:AC8)</f>
        <v>1512845</v>
      </c>
      <c r="AD6" s="664">
        <f>SUM(AD7:AD8)</f>
        <v>2047816.7240000002</v>
      </c>
      <c r="AE6" s="665">
        <f>$AD6*3600/100000000</f>
        <v>73.721402064000003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16874.900000000001</v>
      </c>
      <c r="K7" s="617">
        <f>VLOOKUP(年度マスタ!$K$4&amp;"_"&amp;K$5,データシート1!$A:$BT,MATCH("cb_"&amp;$G7,データシート1!$A$1:$BT$1,0),0)</f>
        <v>20164.900000000001</v>
      </c>
      <c r="L7" s="617">
        <f>VLOOKUP(年度マスタ!$K$4&amp;"_"&amp;L$5,データシート1!$A:$BT,MATCH("cb_"&amp;$G7,データシート1!$A$1:$BT$1,0),0)</f>
        <v>21469</v>
      </c>
      <c r="M7" s="617">
        <f>VLOOKUP(年度マスタ!$K$4&amp;"_"&amp;M$5,データシート1!$A:$BT,MATCH("cb_"&amp;$G7,データシート1!$A$1:$BT$1,0),0)</f>
        <v>22534</v>
      </c>
      <c r="N7" s="617">
        <f>VLOOKUP(年度マスタ!$K$4&amp;"_"&amp;N$5,データシート1!$A:$BT,MATCH("cb_"&amp;$G7,データシート1!$A$1:$BT$1,0),0)</f>
        <v>24613.3</v>
      </c>
      <c r="O7" s="617">
        <f>VLOOKUP(年度マスタ!$K$4&amp;"_"&amp;O$5,データシート1!$A:$BT,MATCH("cb_"&amp;$G7,データシート1!$A$1:$BT$1,0),0)</f>
        <v>24707.30000000001</v>
      </c>
      <c r="P7" s="617">
        <f>VLOOKUP(年度マスタ!$K$4&amp;"_"&amp;P$5,データシート1!$A:$BT,MATCH("cb_"&amp;$G7,データシート1!$A$1:$BT$1,0),0)</f>
        <v>24860.000000000011</v>
      </c>
      <c r="Q7" s="617">
        <f>VLOOKUP(年度マスタ!$K$4&amp;"_"&amp;Q$5,データシート1!$A:$BT,MATCH("cb_"&amp;$G7,データシート1!$A$1:$BT$1,0),0)</f>
        <v>24860.000000000015</v>
      </c>
      <c r="R7" s="634">
        <f>VLOOKUP(年度マスタ!$K$4&amp;"_"&amp;R$5,データシート1!$A:$BT,MATCH("cb_"&amp;$G7,データシート1!$A$1:$BT$1,0),0)</f>
        <v>24914.400000000012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1173600</v>
      </c>
      <c r="AD7" s="1022">
        <f>VLOOKUP(年度マスタ!$K$4&amp;"_"&amp;年度マスタ!$K$9,データシート3!A:AB,MATCH("ea_"&amp;$Y7&amp;"_年間発電",データシート3!$A$1:$AB$1,0),0)/10^3</f>
        <v>1591575.905</v>
      </c>
      <c r="AE7" s="554">
        <f t="shared" ref="AE7:AE16" si="0">$AD7*3600/100000000</f>
        <v>57.296732579999997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v>
      </c>
      <c r="K8" s="617">
        <f>VLOOKUP(年度マスタ!$K$4&amp;"_"&amp;K$5,データシート1!$A:$BT,MATCH("cb_"&amp;$G8,データシート1!$A$1:$BT$1,0),0)</f>
        <v>3</v>
      </c>
      <c r="L8" s="617">
        <f>VLOOKUP(年度マスタ!$K$4&amp;"_"&amp;L$5,データシート1!$A:$BT,MATCH("cb_"&amp;$G8,データシート1!$A$1:$BT$1,0),0)</f>
        <v>3</v>
      </c>
      <c r="M8" s="617">
        <f>VLOOKUP(年度マスタ!$K$4&amp;"_"&amp;M$5,データシート1!$A:$BT,MATCH("cb_"&amp;$G8,データシート1!$A$1:$BT$1,0),0)</f>
        <v>3</v>
      </c>
      <c r="N8" s="617">
        <f>VLOOKUP(年度マスタ!$K$4&amp;"_"&amp;N$5,データシート1!$A:$BT,MATCH("cb_"&amp;$G8,データシート1!$A$1:$BT$1,0),0)</f>
        <v>3</v>
      </c>
      <c r="O8" s="617">
        <f>VLOOKUP(年度マスタ!$K$4&amp;"_"&amp;O$5,データシート1!$A:$BT,MATCH("cb_"&amp;$G8,データシート1!$A$1:$BT$1,0),0)</f>
        <v>3</v>
      </c>
      <c r="P8" s="617">
        <f>VLOOKUP(年度マスタ!$K$4&amp;"_"&amp;P$5,データシート1!$A:$BT,MATCH("cb_"&amp;$G8,データシート1!$A$1:$BT$1,0),0)</f>
        <v>3</v>
      </c>
      <c r="Q8" s="617">
        <f>VLOOKUP(年度マスタ!$K$4&amp;"_"&amp;Q$5,データシート1!$A:$BT,MATCH("cb_"&amp;$G8,データシート1!$A$1:$BT$1,0),0)</f>
        <v>3</v>
      </c>
      <c r="R8" s="634">
        <f>VLOOKUP(年度マスタ!$K$4&amp;"_"&amp;R$5,データシート1!$A:$BT,MATCH("cb_"&amp;$G8,データシート1!$A$1:$BT$1,0),0)</f>
        <v>3</v>
      </c>
      <c r="S8" s="568"/>
      <c r="T8" s="190"/>
      <c r="U8" s="581"/>
      <c r="V8" s="195"/>
      <c r="W8" s="195"/>
      <c r="X8" s="195"/>
      <c r="Y8" s="196" t="s">
        <v>378</v>
      </c>
      <c r="Z8" s="186" t="s">
        <v>379</v>
      </c>
      <c r="AA8" s="186"/>
      <c r="AB8" s="186"/>
      <c r="AC8" s="1022">
        <f>VLOOKUP(年度マスタ!$K$4&amp;"_"&amp;年度マスタ!$K$9,データシート3!A:AB,MATCH("ea_"&amp;$Y8&amp;"_設備",データシート3!$A$1:$AB$1,0),0)</f>
        <v>339245</v>
      </c>
      <c r="AD8" s="1022">
        <f>VLOOKUP(年度マスタ!$K$4&amp;"_"&amp;年度マスタ!$K$9,データシート3!A:AB,MATCH("ea_"&amp;$Y8&amp;"_年間発電",データシート3!$A$1:$AB$1,0),0)/10^3</f>
        <v>456240.81900000008</v>
      </c>
      <c r="AE8" s="554">
        <f t="shared" si="0"/>
        <v>16.424669484000002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200</v>
      </c>
      <c r="AD9" s="666">
        <f>VLOOKUP(年度マスタ!$K$4&amp;"_"&amp;年度マスタ!$K$9,データシート3!A:AB,MATCH("ea_"&amp;$Y9&amp;"_年間発電",データシート3!$A$1:$AB$1,0),0)/10^3</f>
        <v>409.89299999999992</v>
      </c>
      <c r="AE9" s="667">
        <f t="shared" si="0"/>
        <v>1.4756147999999995E-2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4400</v>
      </c>
      <c r="M11" s="654">
        <f>VLOOKUP(年度マスタ!$K$4&amp;"_"&amp;M$5,データシート1!$A:$BT,MATCH("cb_"&amp;$G11,データシート1!$A$1:$BT$1,0),0)</f>
        <v>4400</v>
      </c>
      <c r="N11" s="654">
        <f>VLOOKUP(年度マスタ!$K$4&amp;"_"&amp;N$5,データシート1!$A:$BT,MATCH("cb_"&amp;$G11,データシート1!$A$1:$BT$1,0),0)</f>
        <v>5150</v>
      </c>
      <c r="O11" s="654">
        <f>VLOOKUP(年度マスタ!$K$4&amp;"_"&amp;O$5,データシート1!$A:$BT,MATCH("cb_"&amp;$G11,データシート1!$A$1:$BT$1,0),0)</f>
        <v>9083.9719999999998</v>
      </c>
      <c r="P11" s="654">
        <f>VLOOKUP(年度マスタ!$K$4&amp;"_"&amp;P$5,データシート1!$A:$BT,MATCH("cb_"&amp;$G11,データシート1!$A$1:$BT$1,0),0)</f>
        <v>9083.9719999999998</v>
      </c>
      <c r="Q11" s="654">
        <f>VLOOKUP(年度マスタ!$K$4&amp;"_"&amp;Q$5,データシート1!$A:$BT,MATCH("cb_"&amp;$G11,データシート1!$A$1:$BT$1,0),0)</f>
        <v>10253.972</v>
      </c>
      <c r="R11" s="655">
        <f>VLOOKUP(年度マスタ!$K$4&amp;"_"&amp;R$5,データシート1!$A:$BT,MATCH("cb_"&amp;$G11,データシート1!$A$1:$BT$1,0),0)</f>
        <v>10253.972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40253.699999999997</v>
      </c>
      <c r="K12" s="651">
        <f t="shared" ref="K12:Q12" si="1">SUM(K6:K11)</f>
        <v>46097.600000000006</v>
      </c>
      <c r="L12" s="651">
        <f t="shared" si="1"/>
        <v>54105.1</v>
      </c>
      <c r="M12" s="651">
        <f t="shared" si="1"/>
        <v>57785.100000000035</v>
      </c>
      <c r="N12" s="651">
        <f t="shared" si="1"/>
        <v>62937.099999999977</v>
      </c>
      <c r="O12" s="651">
        <f t="shared" si="1"/>
        <v>69626.472000000067</v>
      </c>
      <c r="P12" s="651">
        <f t="shared" si="1"/>
        <v>72478.772000000128</v>
      </c>
      <c r="Q12" s="651">
        <f t="shared" si="1"/>
        <v>77533.572000000291</v>
      </c>
      <c r="R12" s="652">
        <f t="shared" ref="R12" si="2">SUM(R6:R11)</f>
        <v>81492.472000000358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290</v>
      </c>
      <c r="AD13" s="666">
        <f>SUM(AD14:AD16)</f>
        <v>1775.5820000000003</v>
      </c>
      <c r="AE13" s="667">
        <f t="shared" si="0"/>
        <v>6.3920952000000017E-2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290</v>
      </c>
      <c r="AD16" s="1022">
        <f>VLOOKUP(年度マスタ!$K$4&amp;"_"&amp;年度マスタ!$K$9,データシート3!A:AB,MATCH("ea_"&amp;$Y16&amp;"_年間発電",データシート3!$A$1:$AB$1,0),0)/10^3</f>
        <v>1775.5820000000003</v>
      </c>
      <c r="AE16" s="554">
        <f t="shared" si="0"/>
        <v>6.3920952000000017E-2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26.430558779999998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101.95074423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28053.765095999996</v>
      </c>
      <c r="K19" s="615">
        <f>K6*別紙!$C5/100*別紙!$E5/10^3</f>
        <v>31118.751563999998</v>
      </c>
      <c r="L19" s="615">
        <f>L6*別紙!$C5/100*別紙!$E5/10^3</f>
        <v>33883.107971999998</v>
      </c>
      <c r="M19" s="615">
        <f>M6*別紙!$C5/100*別紙!$E5/10^3</f>
        <v>37021.421772000038</v>
      </c>
      <c r="N19" s="615">
        <f>N6*別紙!$C5/100*別紙!$E5/10^3</f>
        <v>39808.940495999974</v>
      </c>
      <c r="O19" s="615">
        <f>O6*別紙!$C5/100*別紙!$E5/10^3</f>
        <v>43002.939864000073</v>
      </c>
      <c r="P19" s="615">
        <f>P6*別紙!$C5/100*別紙!$E5/10^3</f>
        <v>46242.783816000141</v>
      </c>
      <c r="Q19" s="615">
        <f>Q6*別紙!$C5/100*別紙!$E5/10^3</f>
        <v>50905.009992000341</v>
      </c>
      <c r="R19" s="639">
        <f>R6*別紙!$C5/100*別紙!$E5/10^3</f>
        <v>55590.878532000424</v>
      </c>
      <c r="S19" s="572"/>
      <c r="T19" s="191"/>
      <c r="U19" s="588"/>
      <c r="W19" s="201"/>
      <c r="X19" s="201"/>
      <c r="Y19" s="173"/>
      <c r="Z19" s="628" t="s">
        <v>389</v>
      </c>
      <c r="AA19" s="671"/>
      <c r="AB19" s="672"/>
      <c r="AC19" s="673">
        <f>SUM($AC$6,$AC$9,$AC$10,$AC$13)</f>
        <v>1513335</v>
      </c>
      <c r="AD19" s="673">
        <f>SUM($AD$6,$AD$9,$AD$10,$AD$13)</f>
        <v>2050002.199</v>
      </c>
      <c r="AE19" s="674">
        <f>SUM($AE$6,$AE$9,$AE$10,$AE$13,$AE$17,$AE$18)</f>
        <v>202.18138217400002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22321.442724000004</v>
      </c>
      <c r="K20" s="617">
        <f>K7*別紙!$C6/100*別紙!$E6/10^3</f>
        <v>26673.323123999999</v>
      </c>
      <c r="L20" s="617">
        <f>L7*別紙!$C6/100*別紙!$E6/10^3</f>
        <v>28398.334439999995</v>
      </c>
      <c r="M20" s="617">
        <f>M7*別紙!$C6/100*別紙!$E6/10^3</f>
        <v>29807.073839999997</v>
      </c>
      <c r="N20" s="617">
        <f>N7*別紙!$C6/100*別紙!$E6/10^3</f>
        <v>32557.488707999993</v>
      </c>
      <c r="O20" s="617">
        <f>O7*別紙!$C6/100*別紙!$E6/10^3</f>
        <v>32681.828148000011</v>
      </c>
      <c r="P20" s="617">
        <f>P7*別紙!$C6/100*別紙!$E6/10^3</f>
        <v>32883.813600000016</v>
      </c>
      <c r="Q20" s="617">
        <f>Q7*別紙!$C6/100*別紙!$E6/10^3</f>
        <v>32883.813600000023</v>
      </c>
      <c r="R20" s="634">
        <f>R7*別紙!$C6/100*別紙!$E6/10^3</f>
        <v>32955.771744000012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6.5174400000000006</v>
      </c>
      <c r="K21" s="617">
        <f>K8*別紙!$C7/100*別紙!$E7/10^3</f>
        <v>6.5174400000000006</v>
      </c>
      <c r="L21" s="617">
        <f>L8*別紙!$C7/100*別紙!$E7/10^3</f>
        <v>6.5174400000000006</v>
      </c>
      <c r="M21" s="617">
        <f>M8*別紙!$C7/100*別紙!$E7/10^3</f>
        <v>6.5174400000000006</v>
      </c>
      <c r="N21" s="617">
        <f>N8*別紙!$C7/100*別紙!$E7/10^3</f>
        <v>6.5174400000000006</v>
      </c>
      <c r="O21" s="617">
        <f>O8*別紙!$C7/100*別紙!$E7/10^3</f>
        <v>6.5174400000000006</v>
      </c>
      <c r="P21" s="617">
        <f>P8*別紙!$C7/100*別紙!$E7/10^3</f>
        <v>6.5174400000000006</v>
      </c>
      <c r="Q21" s="617">
        <f>Q8*別紙!$C7/100*別紙!$E7/10^3</f>
        <v>6.5174400000000006</v>
      </c>
      <c r="R21" s="634">
        <f>R8*別紙!$C7/100*別紙!$E7/10^3</f>
        <v>6.5174400000000006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30835.200000000001</v>
      </c>
      <c r="M24" s="654">
        <f>M11*別紙!$C10/100*別紙!$E10/10^3</f>
        <v>30835.200000000001</v>
      </c>
      <c r="N24" s="654">
        <f>N11*別紙!$C10/100*別紙!$E10/10^3</f>
        <v>36091.199999999997</v>
      </c>
      <c r="O24" s="654">
        <f>O11*別紙!$C10/100*別紙!$E10/10^3</f>
        <v>63660.475775999999</v>
      </c>
      <c r="P24" s="654">
        <f>P11*別紙!$C10/100*別紙!$E10/10^3</f>
        <v>63660.475775999999</v>
      </c>
      <c r="Q24" s="654">
        <f>Q11*別紙!$C10/100*別紙!$E10/10^3</f>
        <v>71859.835776000007</v>
      </c>
      <c r="R24" s="655">
        <f>R11*別紙!$C10/100*別紙!$E10/10^3</f>
        <v>71859.835776000007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50381.725259999999</v>
      </c>
      <c r="K25" s="657">
        <f t="shared" si="3"/>
        <v>57798.592127999997</v>
      </c>
      <c r="L25" s="657">
        <f t="shared" si="3"/>
        <v>93123.159851999997</v>
      </c>
      <c r="M25" s="657">
        <f t="shared" si="3"/>
        <v>97670.213052000021</v>
      </c>
      <c r="N25" s="657">
        <f t="shared" si="3"/>
        <v>108464.14664399996</v>
      </c>
      <c r="O25" s="657">
        <f t="shared" si="3"/>
        <v>139351.76122800008</v>
      </c>
      <c r="P25" s="657">
        <f t="shared" si="3"/>
        <v>142793.59063200015</v>
      </c>
      <c r="Q25" s="657">
        <f t="shared" si="3"/>
        <v>155655.17680800037</v>
      </c>
      <c r="R25" s="658">
        <f t="shared" ref="R25" si="4">SUM(R19:R24)</f>
        <v>160413.00349200045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3131487.6209400413</v>
      </c>
      <c r="K26" s="654">
        <f>(VLOOKUP(年度マスタ!$K$4&amp;"_"&amp;K$18,データシート1!$A:$BT,MATCH("da_合計",データシート1!$A$1:$BT$1,0),0))/10^3</f>
        <v>3233967.431871912</v>
      </c>
      <c r="L26" s="654">
        <f>(VLOOKUP(年度マスタ!$K$4&amp;"_"&amp;L$18,データシート1!$A:$BT,MATCH("da_合計",データシート1!$A$1:$BT$1,0),0))/10^3</f>
        <v>3389319.9717803239</v>
      </c>
      <c r="M26" s="654">
        <f>(VLOOKUP(年度マスタ!$K$4&amp;"_"&amp;M$18,データシート1!$A:$BT,MATCH("da_合計",データシート1!$A$1:$BT$1,0),0))/10^3</f>
        <v>3247892.2345603723</v>
      </c>
      <c r="N26" s="654">
        <f>(VLOOKUP(年度マスタ!$K$4&amp;"_"&amp;N$18,データシート1!$A:$BT,MATCH("da_合計",データシート1!$A$1:$BT$1,0),0))/10^3</f>
        <v>3135101.4623695677</v>
      </c>
      <c r="O26" s="654">
        <f>(VLOOKUP(年度マスタ!$K$4&amp;"_"&amp;O$18,データシート1!$A:$BT,MATCH("da_合計",データシート1!$A$1:$BT$1,0),0))/10^3</f>
        <v>3169834.0848140726</v>
      </c>
      <c r="P26" s="654">
        <f>(VLOOKUP(年度マスタ!$K$4&amp;"_"&amp;P$18,データシート1!$A:$BT,MATCH("da_合計",データシート1!$A$1:$BT$1,0),0))/10^3</f>
        <v>3327974.5251185321</v>
      </c>
      <c r="Q26" s="654">
        <f>(VLOOKUP(年度マスタ!$K$4&amp;"_"&amp;Q$18,データシート1!$A:$BT,MATCH("da_合計",データシート1!$A$1:$BT$1,0),0))/10^3</f>
        <v>3332196.7543466231</v>
      </c>
      <c r="R26" s="655">
        <f>Q26</f>
        <v>3332196.7543466231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1.6088751213033985E-2</v>
      </c>
      <c r="K27" s="839">
        <f t="shared" ref="K27:P27" si="5">K25/K26</f>
        <v>1.7872348236526468E-2</v>
      </c>
      <c r="L27" s="839">
        <f t="shared" si="5"/>
        <v>2.7475470190878662E-2</v>
      </c>
      <c r="M27" s="839">
        <f t="shared" si="5"/>
        <v>3.0071876157929375E-2</v>
      </c>
      <c r="N27" s="839">
        <f t="shared" si="5"/>
        <v>3.4596694220550284E-2</v>
      </c>
      <c r="O27" s="839">
        <f t="shared" si="5"/>
        <v>4.3961847055529336E-2</v>
      </c>
      <c r="P27" s="839">
        <f t="shared" si="5"/>
        <v>4.2907056395485567E-2</v>
      </c>
      <c r="Q27" s="839">
        <f>Q25/Q26</f>
        <v>4.6712480769618064E-2</v>
      </c>
      <c r="R27" s="840">
        <f>R25/R26</f>
        <v>4.8140315628947376E-2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4.8140315628947376E-2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0.61521043027423639</v>
      </c>
      <c r="AA52" s="173"/>
      <c r="AB52" s="678" t="s">
        <v>413</v>
      </c>
      <c r="AC52" s="679">
        <f>$AD6</f>
        <v>2047816.7240000002</v>
      </c>
      <c r="AD52" s="680">
        <f>R19+R20</f>
        <v>88546.650276000437</v>
      </c>
      <c r="AE52" s="681">
        <f t="shared" ref="AE52:AE54" si="6">IFERROR(AD52/AC52,"-")</f>
        <v>4.3239538596521604E-2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1282194.5553466231</v>
      </c>
      <c r="Z53" s="1130"/>
      <c r="AA53" s="173"/>
      <c r="AB53" s="678" t="s">
        <v>377</v>
      </c>
      <c r="AC53" s="679">
        <f>$AD9</f>
        <v>409.89299999999992</v>
      </c>
      <c r="AD53" s="680">
        <f>R21</f>
        <v>6.5174400000000006</v>
      </c>
      <c r="AE53" s="681">
        <f t="shared" si="6"/>
        <v>1.5900344724110931E-2</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6329</v>
      </c>
      <c r="AK54" s="443">
        <f>VLOOKUP(年度マスタ!$K$4&amp;"_"&amp;AK$53,データシート1!$A$1:$BT$2000,MATCH("ca_太陽光発電（10kW未満）",データシート1!$A$1:$BT$1,0),0)</f>
        <v>6888</v>
      </c>
      <c r="AL54" s="443">
        <f>VLOOKUP(年度マスタ!$K$4&amp;"_"&amp;AL$53,データシート1!$A$1:$BT$2000,MATCH("ca_太陽光発電（10kW未満）",データシート1!$A$1:$BT$1,0),0)</f>
        <v>7408</v>
      </c>
      <c r="AM54" s="443">
        <f>VLOOKUP(年度マスタ!$K$4&amp;"_"&amp;AM$53,データシート1!$A$1:$BT$2000,MATCH("ca_太陽光発電（10kW未満）",データシート1!$A$1:$BT$1,0),0)</f>
        <v>7984</v>
      </c>
      <c r="AN54" s="443">
        <f>VLOOKUP(年度マスタ!$K$4&amp;"_"&amp;AN$53,データシート1!$A$1:$BT$2000,MATCH("ca_太陽光発電（10kW未満）",データシート1!$A$1:$BT$1,0),0)</f>
        <v>8509</v>
      </c>
      <c r="AO54" s="443">
        <f>VLOOKUP(年度マスタ!$K$4&amp;"_"&amp;AO$53,データシート1!$A$1:$BT$2000,MATCH("ca_太陽光発電（10kW未満）",データシート1!$A$1:$BT$1,0),0)</f>
        <v>9067</v>
      </c>
      <c r="AP54" s="443">
        <f>VLOOKUP(年度マスタ!$K$4&amp;"_"&amp;AP$53,データシート1!$A$1:$BT$2000,MATCH("ca_太陽光発電（10kW未満）",データシート1!$A$1:$BT$1,0),0)</f>
        <v>9629</v>
      </c>
      <c r="AQ54" s="443">
        <f>VLOOKUP(年度マスタ!$K$4&amp;"_"&amp;AQ$53,データシート1!$A$1:$BT$2000,MATCH("ca_太陽光発電（10kW未満）",データシート1!$A$1:$BT$1,0),0)</f>
        <v>10466</v>
      </c>
      <c r="AR54" s="443">
        <f>VLOOKUP(年度マスタ!$K$4&amp;"_"&amp;AR$53,データシート1!$A$1:$BT$2000,MATCH("ca_太陽光発電（10kW未満）",データシート1!$A$1:$BT$1,0),0)</f>
        <v>11331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1775.5820000000003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船橋市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船橋市</v>
      </c>
      <c r="AZ12" s="1023" t="str">
        <f>年度マスタ!$K4</f>
        <v>12204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船橋市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船橋市</v>
      </c>
      <c r="AZ4" s="1038" t="str">
        <f>年度マスタ!$K4</f>
        <v>12204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船橋市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12204</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58</v>
      </c>
      <c r="H7" s="701">
        <f t="shared" si="0"/>
        <v>59</v>
      </c>
      <c r="I7" s="701">
        <f t="shared" si="0"/>
        <v>58</v>
      </c>
      <c r="J7" s="701">
        <f t="shared" si="0"/>
        <v>61</v>
      </c>
      <c r="K7" s="702">
        <f t="shared" si="0"/>
        <v>64</v>
      </c>
      <c r="L7" s="702">
        <f t="shared" si="0"/>
        <v>65</v>
      </c>
      <c r="M7" s="702">
        <f t="shared" si="0"/>
        <v>60</v>
      </c>
      <c r="N7" s="702">
        <f t="shared" si="0"/>
        <v>61</v>
      </c>
      <c r="O7" s="702">
        <f>SUM(O8:O13)</f>
        <v>59</v>
      </c>
      <c r="P7" s="702">
        <f t="shared" si="0"/>
        <v>58</v>
      </c>
      <c r="Q7" s="703">
        <f>SUM(Q8:Q13)</f>
        <v>58</v>
      </c>
      <c r="R7" s="909">
        <f t="shared" si="0"/>
        <v>729.24400000000003</v>
      </c>
      <c r="S7" s="910">
        <f t="shared" si="0"/>
        <v>760.74699999999996</v>
      </c>
      <c r="T7" s="910">
        <f t="shared" si="0"/>
        <v>813.81500000000005</v>
      </c>
      <c r="U7" s="910">
        <f t="shared" si="0"/>
        <v>783.61900000000003</v>
      </c>
      <c r="V7" s="910">
        <f t="shared" si="0"/>
        <v>764.90700000000004</v>
      </c>
      <c r="W7" s="910">
        <f t="shared" si="0"/>
        <v>722.24099999999999</v>
      </c>
      <c r="X7" s="910">
        <f t="shared" si="0"/>
        <v>697.12199999999996</v>
      </c>
      <c r="Y7" s="910">
        <f t="shared" si="0"/>
        <v>713.08999999999992</v>
      </c>
      <c r="Z7" s="910">
        <f>SUM(Z8:Z13)</f>
        <v>669.04200000000003</v>
      </c>
      <c r="AA7" s="910">
        <f>SUM(AA8:AA13)</f>
        <v>628.875</v>
      </c>
      <c r="AB7" s="911">
        <f t="shared" si="0"/>
        <v>652.08899999999994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32</v>
      </c>
      <c r="H10" s="714">
        <f>VLOOKUP($D$3&amp;"_"&amp;H$3,データシート1!$A:$BU,MATCH($G$2&amp;"_"&amp;$C10,データシート1!$A$1:$BU$1,0),0)</f>
        <v>33</v>
      </c>
      <c r="I10" s="714">
        <f>VLOOKUP($D$3&amp;"_"&amp;I$3,データシート1!$A:$BU,MATCH($G$2&amp;"_"&amp;$C10,データシート1!$A$1:$BU$1,0),0)</f>
        <v>33</v>
      </c>
      <c r="J10" s="714">
        <f>VLOOKUP($D$3&amp;"_"&amp;J$3,データシート1!$A:$BU,MATCH($G$2&amp;"_"&amp;$C10,データシート1!$A$1:$BU$1,0),0)</f>
        <v>35</v>
      </c>
      <c r="K10" s="715">
        <f>VLOOKUP($D$3&amp;"_"&amp;K$3,データシート1!$A:$BU,MATCH($G$2&amp;"_"&amp;$C10,データシート1!$A$1:$BU$1,0),0)</f>
        <v>37</v>
      </c>
      <c r="L10" s="715">
        <f>VLOOKUP($D$3&amp;"_"&amp;L$3,データシート1!$A:$BU,MATCH($G$2&amp;"_"&amp;$C10,データシート1!$A$1:$BU$1,0),0)</f>
        <v>36</v>
      </c>
      <c r="M10" s="715">
        <f>VLOOKUP($D$3&amp;"_"&amp;M$3,データシート1!$A:$BU,MATCH($G$2&amp;"_"&amp;$C10,データシート1!$A$1:$BU$1,0),0)</f>
        <v>32</v>
      </c>
      <c r="N10" s="715">
        <f>VLOOKUP($D$3&amp;"_"&amp;N$3,データシート1!$A:$BU,MATCH($G$2&amp;"_"&amp;$C10,データシート1!$A$1:$BU$1,0),0)</f>
        <v>33</v>
      </c>
      <c r="O10" s="715">
        <f>VLOOKUP($D$3&amp;"_"&amp;O$3,データシート1!$A:$BU,MATCH($G$2&amp;"_"&amp;$C10,データシート1!$A$1:$BU$1,0),0)</f>
        <v>32</v>
      </c>
      <c r="P10" s="715">
        <f>VLOOKUP($D$3&amp;"_"&amp;P$3,データシート1!$A:$BU,MATCH($G$2&amp;"_"&amp;$C10,データシート1!$A$1:$BU$1,0),0)</f>
        <v>33</v>
      </c>
      <c r="Q10" s="716">
        <f>VLOOKUP($D$3&amp;"_"&amp;Q$3,データシート1!$A:$BU,MATCH($G$2&amp;"_"&amp;$C10,データシート1!$A$1:$BU$1,0),0)</f>
        <v>30</v>
      </c>
      <c r="R10" s="915">
        <f>VLOOKUP($D$3&amp;"_"&amp;R$3,データシート1!$A:$BU,MATCH($R$2&amp;"_"&amp;$C10,データシート1!$A$1:$BU$1,0),0)</f>
        <v>469.47800000000001</v>
      </c>
      <c r="S10" s="916">
        <f>VLOOKUP($D$3&amp;"_"&amp;S$3,データシート1!$A:$BU,MATCH($R$2&amp;"_"&amp;$C10,データシート1!$A$1:$BU$1,0),0)</f>
        <v>528.99599999999998</v>
      </c>
      <c r="T10" s="916">
        <f>VLOOKUP($D$3&amp;"_"&amp;T$3,データシート1!$A:$BU,MATCH($R$2&amp;"_"&amp;$C10,データシート1!$A$1:$BU$1,0),0)</f>
        <v>552.774</v>
      </c>
      <c r="U10" s="916">
        <f>VLOOKUP($D$3&amp;"_"&amp;U$3,データシート1!$A:$BU,MATCH($R$2&amp;"_"&amp;$C10,データシート1!$A$1:$BU$1,0),0)</f>
        <v>545.24300000000005</v>
      </c>
      <c r="V10" s="916">
        <f>VLOOKUP($D$3&amp;"_"&amp;V$3,データシート1!$A:$BU,MATCH($R$2&amp;"_"&amp;$C10,データシート1!$A$1:$BU$1,0),0)</f>
        <v>516.69000000000005</v>
      </c>
      <c r="W10" s="916">
        <f>VLOOKUP($D$3&amp;"_"&amp;W$3,データシート1!$A:$BU,MATCH($R$2&amp;"_"&amp;$C10,データシート1!$A$1:$BU$1,0),0)</f>
        <v>474.649</v>
      </c>
      <c r="X10" s="916">
        <f>VLOOKUP($D$3&amp;"_"&amp;X$3,データシート1!$A:$BU,MATCH($R$2&amp;"_"&amp;$C10,データシート1!$A$1:$BU$1,0),0)</f>
        <v>454.28800000000001</v>
      </c>
      <c r="Y10" s="916">
        <f>VLOOKUP($D$3&amp;"_"&amp;Y$3,データシート1!$A:$BU,MATCH($R$2&amp;"_"&amp;$C10,データシート1!$A$1:$BU$1,0),0)</f>
        <v>466.00200000000001</v>
      </c>
      <c r="Z10" s="916">
        <f>VLOOKUP($D$3&amp;"_"&amp;Z$3,データシート1!$A:$BU,MATCH($R$2&amp;"_"&amp;$C10,データシート1!$A$1:$BU$1,0),0)</f>
        <v>444.35300000000001</v>
      </c>
      <c r="AA10" s="916">
        <f>VLOOKUP($D$3&amp;"_"&amp;AA$3,データシート1!$A:$BU,MATCH($R$2&amp;"_"&amp;$C10,データシート1!$A$1:$BU$1,0),0)</f>
        <v>422.43799999999999</v>
      </c>
      <c r="AB10" s="917">
        <f>VLOOKUP($D$3&amp;"_"&amp;AB$3,データシート1!$A:$BU,MATCH($R$2&amp;"_"&amp;$C10,データシート1!$A$1:$BU$1,0),0)</f>
        <v>436.04399999999998</v>
      </c>
    </row>
    <row r="11" spans="2:30" s="21" customFormat="1" ht="20.45" customHeight="1">
      <c r="B11" s="704"/>
      <c r="C11" s="711" t="s">
        <v>520</v>
      </c>
      <c r="D11" s="712"/>
      <c r="E11" s="711"/>
      <c r="F11" s="712"/>
      <c r="G11" s="713">
        <f>VLOOKUP($D$3&amp;"_"&amp;G$3,データシート1!$A:$BU,MATCH($G$2&amp;"_"&amp;$C11,データシート1!$A$1:$BU$1,0),0)</f>
        <v>25</v>
      </c>
      <c r="H11" s="714">
        <f>VLOOKUP($D$3&amp;"_"&amp;H$3,データシート1!$A:$BU,MATCH($G$2&amp;"_"&amp;$C11,データシート1!$A$1:$BU$1,0),0)</f>
        <v>25</v>
      </c>
      <c r="I11" s="714">
        <f>VLOOKUP($D$3&amp;"_"&amp;I$3,データシート1!$A:$BU,MATCH($G$2&amp;"_"&amp;$C11,データシート1!$A$1:$BU$1,0),0)</f>
        <v>24</v>
      </c>
      <c r="J11" s="714">
        <f>VLOOKUP($D$3&amp;"_"&amp;J$3,データシート1!$A:$BU,MATCH($G$2&amp;"_"&amp;$C11,データシート1!$A$1:$BU$1,0),0)</f>
        <v>25</v>
      </c>
      <c r="K11" s="715">
        <f>VLOOKUP($D$3&amp;"_"&amp;K$3,データシート1!$A:$BU,MATCH($G$2&amp;"_"&amp;$C11,データシート1!$A$1:$BU$1,0),0)</f>
        <v>26</v>
      </c>
      <c r="L11" s="715">
        <f>VLOOKUP($D$3&amp;"_"&amp;L$3,データシート1!$A:$BU,MATCH($G$2&amp;"_"&amp;$C11,データシート1!$A$1:$BU$1,0),0)</f>
        <v>28</v>
      </c>
      <c r="M11" s="715">
        <f>VLOOKUP($D$3&amp;"_"&amp;M$3,データシート1!$A:$BU,MATCH($G$2&amp;"_"&amp;$C11,データシート1!$A$1:$BU$1,0),0)</f>
        <v>27</v>
      </c>
      <c r="N11" s="715">
        <f>VLOOKUP($D$3&amp;"_"&amp;N$3,データシート1!$A:$BU,MATCH($G$2&amp;"_"&amp;$C11,データシート1!$A$1:$BU$1,0),0)</f>
        <v>27</v>
      </c>
      <c r="O11" s="715">
        <f>VLOOKUP($D$3&amp;"_"&amp;O$3,データシート1!$A:$BU,MATCH($G$2&amp;"_"&amp;$C11,データシート1!$A$1:$BU$1,0),0)</f>
        <v>26</v>
      </c>
      <c r="P11" s="715">
        <f>VLOOKUP($D$3&amp;"_"&amp;P$3,データシート1!$A:$BU,MATCH($G$2&amp;"_"&amp;$C11,データシート1!$A$1:$BU$1,0),0)</f>
        <v>24</v>
      </c>
      <c r="Q11" s="716">
        <f>VLOOKUP($D$3&amp;"_"&amp;Q$3,データシート1!$A:$BU,MATCH($G$2&amp;"_"&amp;$C11,データシート1!$A$1:$BU$1,0),0)</f>
        <v>27</v>
      </c>
      <c r="R11" s="915">
        <f>VLOOKUP($D$3&amp;"_"&amp;R$3,データシート1!$A:$BU,MATCH($R$2&amp;"_"&amp;$C11,データシート1!$A$1:$BU$1,0),0)</f>
        <v>255.029</v>
      </c>
      <c r="S11" s="916">
        <f>VLOOKUP($D$3&amp;"_"&amp;S$3,データシート1!$A:$BU,MATCH($R$2&amp;"_"&amp;$C11,データシート1!$A$1:$BU$1,0),0)</f>
        <v>226.392</v>
      </c>
      <c r="T11" s="916">
        <f>VLOOKUP($D$3&amp;"_"&amp;T$3,データシート1!$A:$BU,MATCH($R$2&amp;"_"&amp;$C11,データシート1!$A$1:$BU$1,0),0)</f>
        <v>255.11799999999999</v>
      </c>
      <c r="U11" s="916">
        <f>VLOOKUP($D$3&amp;"_"&amp;U$3,データシート1!$A:$BU,MATCH($R$2&amp;"_"&amp;$C11,データシート1!$A$1:$BU$1,0),0)</f>
        <v>232.72799999999998</v>
      </c>
      <c r="V11" s="916">
        <f>VLOOKUP($D$3&amp;"_"&amp;V$3,データシート1!$A:$BU,MATCH($R$2&amp;"_"&amp;$C11,データシート1!$A$1:$BU$1,0),0)</f>
        <v>242.87700000000001</v>
      </c>
      <c r="W11" s="916">
        <f>VLOOKUP($D$3&amp;"_"&amp;W$3,データシート1!$A:$BU,MATCH($R$2&amp;"_"&amp;$C11,データシート1!$A$1:$BU$1,0),0)</f>
        <v>242.46299999999999</v>
      </c>
      <c r="X11" s="916">
        <f>VLOOKUP($D$3&amp;"_"&amp;X$3,データシート1!$A:$BU,MATCH($R$2&amp;"_"&amp;$C11,データシート1!$A$1:$BU$1,0),0)</f>
        <v>237.91899999999998</v>
      </c>
      <c r="Y11" s="916">
        <f>VLOOKUP($D$3&amp;"_"&amp;Y$3,データシート1!$A:$BU,MATCH($R$2&amp;"_"&amp;$C11,データシート1!$A$1:$BU$1,0),0)</f>
        <v>241.654</v>
      </c>
      <c r="Z11" s="916">
        <f>VLOOKUP($D$3&amp;"_"&amp;Z$3,データシート1!$A:$BU,MATCH($R$2&amp;"_"&amp;$C11,データシート1!$A$1:$BU$1,0),0)</f>
        <v>220.13600000000002</v>
      </c>
      <c r="AA11" s="916">
        <f>VLOOKUP($D$3&amp;"_"&amp;AA$3,データシート1!$A:$BU,MATCH($R$2&amp;"_"&amp;$C11,データシート1!$A$1:$BU$1,0),0)</f>
        <v>202.53100000000001</v>
      </c>
      <c r="AB11" s="917">
        <f>VLOOKUP($D$3&amp;"_"&amp;AB$3,データシート1!$A:$BU,MATCH($R$2&amp;"_"&amp;$C11,データシート1!$A$1:$BU$1,0),0)</f>
        <v>211.89099999999999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4.7370000000000001</v>
      </c>
      <c r="S12" s="919">
        <f>VLOOKUP($D$3&amp;"_"&amp;S$3,データシート1!$A:$BU,MATCH($R$2&amp;"_"&amp;$C12,データシート1!$A$1:$BU$1,0),0)</f>
        <v>5.359</v>
      </c>
      <c r="T12" s="919">
        <f>VLOOKUP($D$3&amp;"_"&amp;T$3,データシート1!$A:$BU,MATCH($R$2&amp;"_"&amp;$C12,データシート1!$A$1:$BU$1,0),0)</f>
        <v>5.923</v>
      </c>
      <c r="U12" s="919">
        <f>VLOOKUP($D$3&amp;"_"&amp;U$3,データシート1!$A:$BU,MATCH($R$2&amp;"_"&amp;$C12,データシート1!$A$1:$BU$1,0),0)</f>
        <v>5.6479999999999997</v>
      </c>
      <c r="V12" s="919">
        <f>VLOOKUP($D$3&amp;"_"&amp;V$3,データシート1!$A:$BU,MATCH($R$2&amp;"_"&amp;$C12,データシート1!$A$1:$BU$1,0),0)</f>
        <v>5.34</v>
      </c>
      <c r="W12" s="919">
        <f>VLOOKUP($D$3&amp;"_"&amp;W$3,データシート1!$A:$BU,MATCH($R$2&amp;"_"&amp;$C12,データシート1!$A$1:$BU$1,0),0)</f>
        <v>5.1289999999999996</v>
      </c>
      <c r="X12" s="919">
        <f>VLOOKUP($D$3&amp;"_"&amp;X$3,データシート1!$A:$BU,MATCH($R$2&amp;"_"&amp;$C12,データシート1!$A$1:$BU$1,0),0)</f>
        <v>4.915</v>
      </c>
      <c r="Y12" s="919">
        <f>VLOOKUP($D$3&amp;"_"&amp;Y$3,データシート1!$A:$BU,MATCH($R$2&amp;"_"&amp;$C12,データシート1!$A$1:$BU$1,0),0)</f>
        <v>5.4340000000000002</v>
      </c>
      <c r="Z12" s="919">
        <f>VLOOKUP($D$3&amp;"_"&amp;Z$3,データシート1!$A:$BU,MATCH($R$2&amp;"_"&amp;$C12,データシート1!$A$1:$BU$1,0),0)</f>
        <v>4.5529999999999999</v>
      </c>
      <c r="AA12" s="919">
        <f>VLOOKUP($D$3&amp;"_"&amp;AA$3,データシート1!$A:$BU,MATCH($R$2&amp;"_"&amp;$C12,データシート1!$A$1:$BU$1,0),0)</f>
        <v>3.9060000000000001</v>
      </c>
      <c r="AB12" s="920">
        <f>VLOOKUP($D$3&amp;"_"&amp;AB$3,データシート1!$A:$BU,MATCH($R$2&amp;"_"&amp;$C12,データシート1!$A$1:$BU$1,0),0)</f>
        <v>4.1539999999999999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32</v>
      </c>
      <c r="H26" s="734">
        <f>VLOOKUP($D$3&amp;"_"&amp;H$3,データシート2!$A:$SI,MATCH($G$2&amp;"_"&amp;$B26,データシート2!$A$1:$SI$1,0),0)</f>
        <v>33</v>
      </c>
      <c r="I26" s="734">
        <f>VLOOKUP($D$3&amp;"_"&amp;I$3,データシート2!$A:$SI,MATCH($G$2&amp;"_"&amp;$B26,データシート2!$A$1:$SI$1,0),0)</f>
        <v>33</v>
      </c>
      <c r="J26" s="734">
        <f>VLOOKUP($D$3&amp;"_"&amp;J$3,データシート2!$A:$SI,MATCH($G$2&amp;"_"&amp;$B26,データシート2!$A$1:$SI$1,0),0)</f>
        <v>35</v>
      </c>
      <c r="K26" s="735">
        <f>VLOOKUP($D$3&amp;"_"&amp;K$3,データシート2!$A:$SI,MATCH($G$2&amp;"_"&amp;$B26,データシート2!$A$1:$SI$1,0),0)</f>
        <v>37</v>
      </c>
      <c r="L26" s="735">
        <f>VLOOKUP($D$3&amp;"_"&amp;L$3,データシート2!$A:$SI,MATCH($G$2&amp;"_"&amp;$B26,データシート2!$A$1:$SI$1,0),0)</f>
        <v>36</v>
      </c>
      <c r="M26" s="735">
        <f>VLOOKUP($D$3&amp;"_"&amp;M$3,データシート2!$A:$SI,MATCH($G$2&amp;"_"&amp;$B26,データシート2!$A$1:$SI$1,0),0)</f>
        <v>32</v>
      </c>
      <c r="N26" s="735">
        <f>VLOOKUP($D$3&amp;"_"&amp;N$3,データシート2!$A:$SI,MATCH($G$2&amp;"_"&amp;$B26,データシート2!$A$1:$SI$1,0),0)</f>
        <v>33</v>
      </c>
      <c r="O26" s="735">
        <f>VLOOKUP($D$3&amp;"_"&amp;O$3,データシート2!$A:$SI,MATCH($G$2&amp;"_"&amp;$B26,データシート2!$A$1:$SI$1,0),0)</f>
        <v>32</v>
      </c>
      <c r="P26" s="735">
        <f>VLOOKUP($D$3&amp;"_"&amp;P$3,データシート2!$A:$SI,MATCH($G$2&amp;"_"&amp;$B26,データシート2!$A$1:$SI$1,0),0)</f>
        <v>33</v>
      </c>
      <c r="Q26" s="736">
        <f>VLOOKUP($D$3&amp;"_"&amp;Q$3,データシート2!$A:$SI,MATCH($G$2&amp;"_"&amp;$B26,データシート2!$A$1:$SI$1,0),0)</f>
        <v>30</v>
      </c>
      <c r="R26" s="924">
        <f>VLOOKUP($D$3&amp;"_"&amp;R$3,データシート2!$A:$SI,MATCH($R$2&amp;"_"&amp;$B26,データシート2!$A$1:$SI$1,0),0)</f>
        <v>469.47800000000001</v>
      </c>
      <c r="S26" s="925">
        <f>VLOOKUP($D$3&amp;"_"&amp;S$3,データシート2!$A:$SI,MATCH($R$2&amp;"_"&amp;$B26,データシート2!$A$1:$SI$1,0),0)</f>
        <v>528.99599999999998</v>
      </c>
      <c r="T26" s="925">
        <f>VLOOKUP($D$3&amp;"_"&amp;T$3,データシート2!$A:$SI,MATCH($R$2&amp;"_"&amp;$B26,データシート2!$A$1:$SI$1,0),0)</f>
        <v>552.774</v>
      </c>
      <c r="U26" s="925">
        <f>VLOOKUP($D$3&amp;"_"&amp;U$3,データシート2!$A:$SI,MATCH($R$2&amp;"_"&amp;$B26,データシート2!$A$1:$SI$1,0),0)</f>
        <v>545.24300000000005</v>
      </c>
      <c r="V26" s="925">
        <f>VLOOKUP($D$3&amp;"_"&amp;V$3,データシート2!$A:$SI,MATCH($R$2&amp;"_"&amp;$B26,データシート2!$A$1:$SI$1,0),0)</f>
        <v>516.69000000000005</v>
      </c>
      <c r="W26" s="925">
        <f>VLOOKUP($D$3&amp;"_"&amp;W$3,データシート2!$A:$SI,MATCH($R$2&amp;"_"&amp;$B26,データシート2!$A$1:$SI$1,0),0)</f>
        <v>474.649</v>
      </c>
      <c r="X26" s="925">
        <f>VLOOKUP($D$3&amp;"_"&amp;X$3,データシート2!$A:$SI,MATCH($R$2&amp;"_"&amp;$B26,データシート2!$A$1:$SI$1,0),0)</f>
        <v>454.28800000000001</v>
      </c>
      <c r="Y26" s="925">
        <f>VLOOKUP($D$3&amp;"_"&amp;Y$3,データシート2!$A:$SI,MATCH($R$2&amp;"_"&amp;$B26,データシート2!$A$1:$SI$1,0),0)</f>
        <v>466.00200000000001</v>
      </c>
      <c r="Z26" s="925">
        <f>VLOOKUP($D$3&amp;"_"&amp;Z$3,データシート2!$A:$SI,MATCH($R$2&amp;"_"&amp;$B26,データシート2!$A$1:$SI$1,0),0)</f>
        <v>444.35300000000001</v>
      </c>
      <c r="AA26" s="925">
        <f>VLOOKUP($D$3&amp;"_"&amp;AA$3,データシート2!$A:$SI,MATCH($R$2&amp;"_"&amp;$B26,データシート2!$A$1:$SI$1,0),0)</f>
        <v>422.43799999999999</v>
      </c>
      <c r="AB26" s="926">
        <f>VLOOKUP($D$3&amp;"_"&amp;AB$3,データシート2!$A:$SI,MATCH($R$2&amp;"_"&amp;$B26,データシート2!$A$1:$SI$1,0),0)</f>
        <v>436.04399999999998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13</v>
      </c>
      <c r="H27" s="742">
        <f>VLOOKUP($D$3&amp;"_"&amp;H$3,データシート2!$A:$SI,MATCH($G$2&amp;"_"&amp;$C27,データシート2!$A$1:$SI$1,0),0)</f>
        <v>14</v>
      </c>
      <c r="I27" s="742">
        <f>VLOOKUP($D$3&amp;"_"&amp;I$3,データシート2!$A:$SI,MATCH($G$2&amp;"_"&amp;$C27,データシート2!$A$1:$SI$1,0),0)</f>
        <v>14</v>
      </c>
      <c r="J27" s="742">
        <f>VLOOKUP($D$3&amp;"_"&amp;J$3,データシート2!$A:$SI,MATCH($G$2&amp;"_"&amp;$C27,データシート2!$A$1:$SI$1,0),0)</f>
        <v>14</v>
      </c>
      <c r="K27" s="743">
        <f>VLOOKUP($D$3&amp;"_"&amp;K$3,データシート2!$A:$SI,MATCH($G$2&amp;"_"&amp;$C27,データシート2!$A$1:$SI$1,0),0)</f>
        <v>16</v>
      </c>
      <c r="L27" s="743">
        <f>VLOOKUP($D$3&amp;"_"&amp;L$3,データシート2!$A:$SI,MATCH($G$2&amp;"_"&amp;$C27,データシート2!$A$1:$SI$1,0),0)</f>
        <v>15</v>
      </c>
      <c r="M27" s="743">
        <f>VLOOKUP($D$3&amp;"_"&amp;M$3,データシート2!$A:$SI,MATCH($G$2&amp;"_"&amp;$C27,データシート2!$A$1:$SI$1,0),0)</f>
        <v>14</v>
      </c>
      <c r="N27" s="743">
        <f>VLOOKUP($D$3&amp;"_"&amp;N$3,データシート2!$A:$SI,MATCH($G$2&amp;"_"&amp;$C27,データシート2!$A$1:$SI$1,0),0)</f>
        <v>14</v>
      </c>
      <c r="O27" s="743">
        <f>VLOOKUP($D$3&amp;"_"&amp;O$3,データシート2!$A:$SI,MATCH($G$2&amp;"_"&amp;$C27,データシート2!$A$1:$SI$1,0),0)</f>
        <v>14</v>
      </c>
      <c r="P27" s="743">
        <f>VLOOKUP($D$3&amp;"_"&amp;P$3,データシート2!$A:$SI,MATCH($G$2&amp;"_"&amp;$C27,データシート2!$A$1:$SI$1,0),0)</f>
        <v>15</v>
      </c>
      <c r="Q27" s="744">
        <f>VLOOKUP($D$3&amp;"_"&amp;Q$3,データシート2!$A:$SI,MATCH($G$2&amp;"_"&amp;$C27,データシート2!$A$1:$SI$1,0),0)</f>
        <v>14</v>
      </c>
      <c r="R27" s="933">
        <f>VLOOKUP($D$3&amp;"_"&amp;R$3,データシート2!$A:$SI,MATCH($R$2&amp;"_"&amp;$C27,データシート2!$A$1:$SI$1,0),0)</f>
        <v>70.152000000000001</v>
      </c>
      <c r="S27" s="928">
        <f>VLOOKUP($D$3&amp;"_"&amp;S$3,データシート2!$A:$SI,MATCH($R$2&amp;"_"&amp;$C27,データシート2!$A$1:$SI$1,0),0)</f>
        <v>86.605999999999995</v>
      </c>
      <c r="T27" s="928">
        <f>VLOOKUP($D$3&amp;"_"&amp;T$3,データシート2!$A:$SI,MATCH($R$2&amp;"_"&amp;$C27,データシート2!$A$1:$SI$1,0),0)</f>
        <v>90.524000000000001</v>
      </c>
      <c r="U27" s="928">
        <f>VLOOKUP($D$3&amp;"_"&amp;U$3,データシート2!$A:$SI,MATCH($R$2&amp;"_"&amp;$C27,データシート2!$A$1:$SI$1,0),0)</f>
        <v>88.19</v>
      </c>
      <c r="V27" s="928">
        <f>VLOOKUP($D$3&amp;"_"&amp;V$3,データシート2!$A:$SI,MATCH($R$2&amp;"_"&amp;$C27,データシート2!$A$1:$SI$1,0),0)</f>
        <v>101.07899999999999</v>
      </c>
      <c r="W27" s="928">
        <f>VLOOKUP($D$3&amp;"_"&amp;W$3,データシート2!$A:$SI,MATCH($R$2&amp;"_"&amp;$C27,データシート2!$A$1:$SI$1,0),0)</f>
        <v>94.617000000000004</v>
      </c>
      <c r="X27" s="928">
        <f>VLOOKUP($D$3&amp;"_"&amp;X$3,データシート2!$A:$SI,MATCH($R$2&amp;"_"&amp;$C27,データシート2!$A$1:$SI$1,0),0)</f>
        <v>86.927999999999997</v>
      </c>
      <c r="Y27" s="928">
        <f>VLOOKUP($D$3&amp;"_"&amp;Y$3,データシート2!$A:$SI,MATCH($R$2&amp;"_"&amp;$C27,データシート2!$A$1:$SI$1,0),0)</f>
        <v>88.106999999999999</v>
      </c>
      <c r="Z27" s="928">
        <f>VLOOKUP($D$3&amp;"_"&amp;Z$3,データシート2!$A:$SI,MATCH($R$2&amp;"_"&amp;$C27,データシート2!$A$1:$SI$1,0),0)</f>
        <v>83.828999999999994</v>
      </c>
      <c r="AA27" s="928">
        <f>VLOOKUP($D$3&amp;"_"&amp;AA$3,データシート2!$A:$SI,MATCH($R$2&amp;"_"&amp;$C27,データシート2!$A$1:$SI$1,0),0)</f>
        <v>85.972999999999999</v>
      </c>
      <c r="AB27" s="929">
        <f>VLOOKUP($D$3&amp;"_"&amp;AB$3,データシート2!$A:$SI,MATCH($R$2&amp;"_"&amp;$C27,データシート2!$A$1:$SI$1,0),0)</f>
        <v>78.472999999999999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3</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31.922999999999998</v>
      </c>
      <c r="S28" s="938">
        <f>VLOOKUP($D$3&amp;"_"&amp;S$3,データシート2!$A:$SI,MATCH($R$2&amp;"_"&amp;$C28,データシート2!$A$1:$SI$1,0),0)</f>
        <v>32.701999999999998</v>
      </c>
      <c r="T28" s="938">
        <f>VLOOKUP($D$3&amp;"_"&amp;T$3,データシート2!$A:$SI,MATCH($R$2&amp;"_"&amp;$C28,データシート2!$A$1:$SI$1,0),0)</f>
        <v>32.670999999999999</v>
      </c>
      <c r="U28" s="938">
        <f>VLOOKUP($D$3&amp;"_"&amp;U$3,データシート2!$A:$SI,MATCH($R$2&amp;"_"&amp;$C28,データシート2!$A$1:$SI$1,0),0)</f>
        <v>30.73</v>
      </c>
      <c r="V28" s="938">
        <f>VLOOKUP($D$3&amp;"_"&amp;V$3,データシート2!$A:$SI,MATCH($R$2&amp;"_"&amp;$C28,データシート2!$A$1:$SI$1,0),0)</f>
        <v>29.48</v>
      </c>
      <c r="W28" s="938">
        <f>VLOOKUP($D$3&amp;"_"&amp;W$3,データシート2!$A:$SI,MATCH($R$2&amp;"_"&amp;$C28,データシート2!$A$1:$SI$1,0),0)</f>
        <v>32.423000000000002</v>
      </c>
      <c r="X28" s="938">
        <f>VLOOKUP($D$3&amp;"_"&amp;X$3,データシート2!$A:$SI,MATCH($R$2&amp;"_"&amp;$C28,データシート2!$A$1:$SI$1,0),0)</f>
        <v>6.4859999999999998</v>
      </c>
      <c r="Y28" s="938">
        <f>VLOOKUP($D$3&amp;"_"&amp;Y$3,データシート2!$A:$SI,MATCH($R$2&amp;"_"&amp;$C28,データシート2!$A$1:$SI$1,0),0)</f>
        <v>27.164999999999999</v>
      </c>
      <c r="Z28" s="938">
        <f>VLOOKUP($D$3&amp;"_"&amp;Z$3,データシート2!$A:$SI,MATCH($R$2&amp;"_"&amp;$C28,データシート2!$A$1:$SI$1,0),0)</f>
        <v>31.489000000000001</v>
      </c>
      <c r="AA28" s="938">
        <f>VLOOKUP($D$3&amp;"_"&amp;AA$3,データシート2!$A:$SI,MATCH($R$2&amp;"_"&amp;$C28,データシート2!$A$1:$SI$1,0),0)</f>
        <v>28.524000000000001</v>
      </c>
      <c r="AB28" s="939">
        <f>VLOOKUP($D$3&amp;"_"&amp;AB$3,データシート2!$A:$SI,MATCH($R$2&amp;"_"&amp;$C28,データシート2!$A$1:$SI$1,0),0)</f>
        <v>27.42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3</v>
      </c>
      <c r="H33" s="766">
        <f>VLOOKUP($D$3&amp;"_"&amp;H$3,データシート2!$A:$SI,MATCH($G$2&amp;"_"&amp;$C33,データシート2!$A$1:$SI$1,0),0)</f>
        <v>3</v>
      </c>
      <c r="I33" s="766">
        <f>VLOOKUP($D$3&amp;"_"&amp;I$3,データシート2!$A:$SI,MATCH($G$2&amp;"_"&amp;$C33,データシート2!$A$1:$SI$1,0),0)</f>
        <v>3</v>
      </c>
      <c r="J33" s="766">
        <f>VLOOKUP($D$3&amp;"_"&amp;J$3,データシート2!$A:$SI,MATCH($G$2&amp;"_"&amp;$C33,データシート2!$A$1:$SI$1,0),0)</f>
        <v>4</v>
      </c>
      <c r="K33" s="767">
        <f>VLOOKUP($D$3&amp;"_"&amp;K$3,データシート2!$A:$SI,MATCH($G$2&amp;"_"&amp;$C33,データシート2!$A$1:$SI$1,0),0)</f>
        <v>4</v>
      </c>
      <c r="L33" s="767">
        <f>VLOOKUP($D$3&amp;"_"&amp;L$3,データシート2!$A:$SI,MATCH($G$2&amp;"_"&amp;$C33,データシート2!$A$1:$SI$1,0),0)</f>
        <v>4</v>
      </c>
      <c r="M33" s="767">
        <f>VLOOKUP($D$3&amp;"_"&amp;M$3,データシート2!$A:$SI,MATCH($G$2&amp;"_"&amp;$C33,データシート2!$A$1:$SI$1,0),0)</f>
        <v>4</v>
      </c>
      <c r="N33" s="767">
        <f>VLOOKUP($D$3&amp;"_"&amp;N$3,データシート2!$A:$SI,MATCH($G$2&amp;"_"&amp;$C33,データシート2!$A$1:$SI$1,0),0)</f>
        <v>4</v>
      </c>
      <c r="O33" s="767">
        <f>VLOOKUP($D$3&amp;"_"&amp;O$3,データシート2!$A:$SI,MATCH($G$2&amp;"_"&amp;$C33,データシート2!$A$1:$SI$1,0),0)</f>
        <v>3</v>
      </c>
      <c r="P33" s="767">
        <f>VLOOKUP($D$3&amp;"_"&amp;P$3,データシート2!$A:$SI,MATCH($G$2&amp;"_"&amp;$C33,データシート2!$A$1:$SI$1,0),0)</f>
        <v>4</v>
      </c>
      <c r="Q33" s="768">
        <f>VLOOKUP($D$3&amp;"_"&amp;Q$3,データシート2!$A:$SI,MATCH($G$2&amp;"_"&amp;$C33,データシート2!$A$1:$SI$1,0),0)</f>
        <v>2</v>
      </c>
      <c r="R33" s="937">
        <f>VLOOKUP($D$3&amp;"_"&amp;R$3,データシート2!$A:$SI,MATCH($R$2&amp;"_"&amp;$C33,データシート2!$A$1:$SI$1,0),0)</f>
        <v>14.314</v>
      </c>
      <c r="S33" s="938">
        <f>VLOOKUP($D$3&amp;"_"&amp;S$3,データシート2!$A:$SI,MATCH($R$2&amp;"_"&amp;$C33,データシート2!$A$1:$SI$1,0),0)</f>
        <v>16.256</v>
      </c>
      <c r="T33" s="938">
        <f>VLOOKUP($D$3&amp;"_"&amp;T$3,データシート2!$A:$SI,MATCH($R$2&amp;"_"&amp;$C33,データシート2!$A$1:$SI$1,0),0)</f>
        <v>18.238</v>
      </c>
      <c r="U33" s="938">
        <f>VLOOKUP($D$3&amp;"_"&amp;U$3,データシート2!$A:$SI,MATCH($R$2&amp;"_"&amp;$C33,データシート2!$A$1:$SI$1,0),0)</f>
        <v>21.904</v>
      </c>
      <c r="V33" s="938">
        <f>VLOOKUP($D$3&amp;"_"&amp;V$3,データシート2!$A:$SI,MATCH($R$2&amp;"_"&amp;$C33,データシート2!$A$1:$SI$1,0),0)</f>
        <v>20.725000000000001</v>
      </c>
      <c r="W33" s="938">
        <f>VLOOKUP($D$3&amp;"_"&amp;W$3,データシート2!$A:$SI,MATCH($R$2&amp;"_"&amp;$C33,データシート2!$A$1:$SI$1,0),0)</f>
        <v>20.847999999999999</v>
      </c>
      <c r="X33" s="938">
        <f>VLOOKUP($D$3&amp;"_"&amp;X$3,データシート2!$A:$SI,MATCH($R$2&amp;"_"&amp;$C33,データシート2!$A$1:$SI$1,0),0)</f>
        <v>20.071999999999999</v>
      </c>
      <c r="Y33" s="938">
        <f>VLOOKUP($D$3&amp;"_"&amp;Y$3,データシート2!$A:$SI,MATCH($R$2&amp;"_"&amp;$C33,データシート2!$A$1:$SI$1,0),0)</f>
        <v>21.823</v>
      </c>
      <c r="Z33" s="938">
        <f>VLOOKUP($D$3&amp;"_"&amp;Z$3,データシート2!$A:$SI,MATCH($R$2&amp;"_"&amp;$C33,データシート2!$A$1:$SI$1,0),0)</f>
        <v>16.532</v>
      </c>
      <c r="AA33" s="938">
        <f>VLOOKUP($D$3&amp;"_"&amp;AA$3,データシート2!$A:$SI,MATCH($R$2&amp;"_"&amp;$C33,データシート2!$A$1:$SI$1,0),0)</f>
        <v>20.507999999999999</v>
      </c>
      <c r="AB33" s="939">
        <f>VLOOKUP($D$3&amp;"_"&amp;AB$3,データシート2!$A:$SI,MATCH($R$2&amp;"_"&amp;$C33,データシート2!$A$1:$SI$1,0),0)</f>
        <v>16.677</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5.3840000000000003</v>
      </c>
      <c r="S34" s="938">
        <f>VLOOKUP($D$3&amp;"_"&amp;S$3,データシート2!$A:$SI,MATCH($R$2&amp;"_"&amp;$C34,データシート2!$A$1:$SI$1,0),0)</f>
        <v>7.7039999999999997</v>
      </c>
      <c r="T34" s="938">
        <f>VLOOKUP($D$3&amp;"_"&amp;T$3,データシート2!$A:$SI,MATCH($R$2&amp;"_"&amp;$C34,データシート2!$A$1:$SI$1,0),0)</f>
        <v>8.4990000000000006</v>
      </c>
      <c r="U34" s="938">
        <f>VLOOKUP($D$3&amp;"_"&amp;U$3,データシート2!$A:$SI,MATCH($R$2&amp;"_"&amp;$C34,データシート2!$A$1:$SI$1,0),0)</f>
        <v>13.029</v>
      </c>
      <c r="V34" s="938">
        <f>VLOOKUP($D$3&amp;"_"&amp;V$3,データシート2!$A:$SI,MATCH($R$2&amp;"_"&amp;$C34,データシート2!$A$1:$SI$1,0),0)</f>
        <v>12.451000000000001</v>
      </c>
      <c r="W34" s="938">
        <f>VLOOKUP($D$3&amp;"_"&amp;W$3,データシート2!$A:$SI,MATCH($R$2&amp;"_"&amp;$C34,データシート2!$A$1:$SI$1,0),0)</f>
        <v>9.9489999999999998</v>
      </c>
      <c r="X34" s="938">
        <f>VLOOKUP($D$3&amp;"_"&amp;X$3,データシート2!$A:$SI,MATCH($R$2&amp;"_"&amp;$C34,データシート2!$A$1:$SI$1,0),0)</f>
        <v>9.9250000000000007</v>
      </c>
      <c r="Y34" s="938">
        <f>VLOOKUP($D$3&amp;"_"&amp;Y$3,データシート2!$A:$SI,MATCH($R$2&amp;"_"&amp;$C34,データシート2!$A$1:$SI$1,0),0)</f>
        <v>10.297000000000001</v>
      </c>
      <c r="Z34" s="938">
        <f>VLOOKUP($D$3&amp;"_"&amp;Z$3,データシート2!$A:$SI,MATCH($R$2&amp;"_"&amp;$C34,データシート2!$A$1:$SI$1,0),0)</f>
        <v>10.041</v>
      </c>
      <c r="AA34" s="938">
        <f>VLOOKUP($D$3&amp;"_"&amp;AA$3,データシート2!$A:$SI,MATCH($R$2&amp;"_"&amp;$C34,データシート2!$A$1:$SI$1,0),0)</f>
        <v>9.81</v>
      </c>
      <c r="AB34" s="939">
        <f>VLOOKUP($D$3&amp;"_"&amp;AB$3,データシート2!$A:$SI,MATCH($R$2&amp;"_"&amp;$C34,データシート2!$A$1:$SI$1,0),0)</f>
        <v>9.34</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6.4379999999999997</v>
      </c>
      <c r="S35" s="938">
        <f>VLOOKUP($D$3&amp;"_"&amp;S$3,データシート2!$A:$SI,MATCH($R$2&amp;"_"&amp;$C35,データシート2!$A$1:$SI$1,0),0)</f>
        <v>8.2200000000000006</v>
      </c>
      <c r="T35" s="938">
        <f>VLOOKUP($D$3&amp;"_"&amp;T$3,データシート2!$A:$SI,MATCH($R$2&amp;"_"&amp;$C35,データシート2!$A$1:$SI$1,0),0)</f>
        <v>8.8450000000000006</v>
      </c>
      <c r="U35" s="938">
        <f>VLOOKUP($D$3&amp;"_"&amp;U$3,データシート2!$A:$SI,MATCH($R$2&amp;"_"&amp;$C35,データシート2!$A$1:$SI$1,0),0)</f>
        <v>8.1069999999999993</v>
      </c>
      <c r="V35" s="938">
        <f>VLOOKUP($D$3&amp;"_"&amp;V$3,データシート2!$A:$SI,MATCH($R$2&amp;"_"&amp;$C35,データシート2!$A$1:$SI$1,0),0)</f>
        <v>8.92</v>
      </c>
      <c r="W35" s="938">
        <f>VLOOKUP($D$3&amp;"_"&amp;W$3,データシート2!$A:$SI,MATCH($R$2&amp;"_"&amp;$C35,データシート2!$A$1:$SI$1,0),0)</f>
        <v>5.266</v>
      </c>
      <c r="X35" s="938">
        <f>VLOOKUP($D$3&amp;"_"&amp;X$3,データシート2!$A:$SI,MATCH($R$2&amp;"_"&amp;$C35,データシート2!$A$1:$SI$1,0),0)</f>
        <v>4.8529999999999998</v>
      </c>
      <c r="Y35" s="938">
        <f>VLOOKUP($D$3&amp;"_"&amp;Y$3,データシート2!$A:$SI,MATCH($R$2&amp;"_"&amp;$C35,データシート2!$A$1:$SI$1,0),0)</f>
        <v>4.7359999999999998</v>
      </c>
      <c r="Z35" s="938">
        <f>VLOOKUP($D$3&amp;"_"&amp;Z$3,データシート2!$A:$SI,MATCH($R$2&amp;"_"&amp;$C35,データシート2!$A$1:$SI$1,0),0)</f>
        <v>4.5279999999999996</v>
      </c>
      <c r="AA35" s="938">
        <f>VLOOKUP($D$3&amp;"_"&amp;AA$3,データシート2!$A:$SI,MATCH($R$2&amp;"_"&amp;$C35,データシート2!$A$1:$SI$1,0),0)</f>
        <v>3.996</v>
      </c>
      <c r="AB35" s="939">
        <f>VLOOKUP($D$3&amp;"_"&amp;AB$3,データシート2!$A:$SI,MATCH($R$2&amp;"_"&amp;$C35,データシート2!$A$1:$SI$1,0),0)</f>
        <v>3.6960000000000002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6.2949999999999999</v>
      </c>
      <c r="S38" s="938">
        <f>VLOOKUP($D$3&amp;"_"&amp;S$3,データシート2!$A:$SI,MATCH($R$2&amp;"_"&amp;$C38,データシート2!$A$1:$SI$1,0),0)</f>
        <v>7.1280000000000001</v>
      </c>
      <c r="T38" s="938">
        <f>VLOOKUP($D$3&amp;"_"&amp;T$3,データシート2!$A:$SI,MATCH($R$2&amp;"_"&amp;$C38,データシート2!$A$1:$SI$1,0),0)</f>
        <v>8.1980000000000004</v>
      </c>
      <c r="U38" s="938">
        <f>VLOOKUP($D$3&amp;"_"&amp;U$3,データシート2!$A:$SI,MATCH($R$2&amp;"_"&amp;$C38,データシート2!$A$1:$SI$1,0),0)</f>
        <v>8.0820000000000007</v>
      </c>
      <c r="V38" s="938">
        <f>VLOOKUP($D$3&amp;"_"&amp;V$3,データシート2!$A:$SI,MATCH($R$2&amp;"_"&amp;$C38,データシート2!$A$1:$SI$1,0),0)</f>
        <v>7.76</v>
      </c>
      <c r="W38" s="938">
        <f>VLOOKUP($D$3&amp;"_"&amp;W$3,データシート2!$A:$SI,MATCH($R$2&amp;"_"&amp;$C38,データシート2!$A$1:$SI$1,0),0)</f>
        <v>6.774</v>
      </c>
      <c r="X38" s="938">
        <f>VLOOKUP($D$3&amp;"_"&amp;X$3,データシート2!$A:$SI,MATCH($R$2&amp;"_"&amp;$C38,データシート2!$A$1:$SI$1,0),0)</f>
        <v>6.9690000000000003</v>
      </c>
      <c r="Y38" s="938">
        <f>VLOOKUP($D$3&amp;"_"&amp;Y$3,データシート2!$A:$SI,MATCH($R$2&amp;"_"&amp;$C38,データシート2!$A$1:$SI$1,0),0)</f>
        <v>6.968</v>
      </c>
      <c r="Z38" s="938">
        <f>VLOOKUP($D$3&amp;"_"&amp;Z$3,データシート2!$A:$SI,MATCH($R$2&amp;"_"&amp;$C38,データシート2!$A$1:$SI$1,0),0)</f>
        <v>6.0629999999999997</v>
      </c>
      <c r="AA38" s="938">
        <f>VLOOKUP($D$3&amp;"_"&amp;AA$3,データシート2!$A:$SI,MATCH($R$2&amp;"_"&amp;$C38,データシート2!$A$1:$SI$1,0),0)</f>
        <v>7.5019999999999998</v>
      </c>
      <c r="AB38" s="939">
        <f>VLOOKUP($D$3&amp;"_"&amp;AB$3,データシート2!$A:$SI,MATCH($R$2&amp;"_"&amp;$C38,データシート2!$A$1:$SI$1,0),0)</f>
        <v>7.6619999999999999</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2.5419999999999998</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49.621000000000002</v>
      </c>
      <c r="S41" s="938">
        <f>VLOOKUP($D$3&amp;"_"&amp;S$3,データシート2!$A:$SI,MATCH($R$2&amp;"_"&amp;$C41,データシート2!$A$1:$SI$1,0),0)</f>
        <v>43.866</v>
      </c>
      <c r="T41" s="938">
        <f>VLOOKUP($D$3&amp;"_"&amp;T$3,データシート2!$A:$SI,MATCH($R$2&amp;"_"&amp;$C41,データシート2!$A$1:$SI$1,0),0)</f>
        <v>50.087000000000003</v>
      </c>
      <c r="U41" s="938">
        <f>VLOOKUP($D$3&amp;"_"&amp;U$3,データシート2!$A:$SI,MATCH($R$2&amp;"_"&amp;$C41,データシート2!$A$1:$SI$1,0),0)</f>
        <v>46.005000000000003</v>
      </c>
      <c r="V41" s="938">
        <f>VLOOKUP($D$3&amp;"_"&amp;V$3,データシート2!$A:$SI,MATCH($R$2&amp;"_"&amp;$C41,データシート2!$A$1:$SI$1,0),0)</f>
        <v>46.411999999999999</v>
      </c>
      <c r="W41" s="938">
        <f>VLOOKUP($D$3&amp;"_"&amp;W$3,データシート2!$A:$SI,MATCH($R$2&amp;"_"&amp;$C41,データシート2!$A$1:$SI$1,0),0)</f>
        <v>43.063000000000002</v>
      </c>
      <c r="X41" s="938">
        <f>VLOOKUP($D$3&amp;"_"&amp;X$3,データシート2!$A:$SI,MATCH($R$2&amp;"_"&amp;$C41,データシート2!$A$1:$SI$1,0),0)</f>
        <v>50.746000000000002</v>
      </c>
      <c r="Y41" s="938">
        <f>VLOOKUP($D$3&amp;"_"&amp;Y$3,データシート2!$A:$SI,MATCH($R$2&amp;"_"&amp;$C41,データシート2!$A$1:$SI$1,0),0)</f>
        <v>53.710999999999999</v>
      </c>
      <c r="Z41" s="938">
        <f>VLOOKUP($D$3&amp;"_"&amp;Z$3,データシート2!$A:$SI,MATCH($R$2&amp;"_"&amp;$C41,データシート2!$A$1:$SI$1,0),0)</f>
        <v>49.427999999999997</v>
      </c>
      <c r="AA41" s="938">
        <f>VLOOKUP($D$3&amp;"_"&amp;AA$3,データシート2!$A:$SI,MATCH($R$2&amp;"_"&amp;$C41,データシート2!$A$1:$SI$1,0),0)</f>
        <v>48.625</v>
      </c>
      <c r="AB41" s="939">
        <f>VLOOKUP($D$3&amp;"_"&amp;AB$3,データシート2!$A:$SI,MATCH($R$2&amp;"_"&amp;$C41,データシート2!$A$1:$SI$1,0),0)</f>
        <v>51.194000000000003</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261.07600000000002</v>
      </c>
      <c r="S42" s="938">
        <f>VLOOKUP($D$3&amp;"_"&amp;S$3,データシート2!$A:$SI,MATCH($R$2&amp;"_"&amp;$C42,データシート2!$A$1:$SI$1,0),0)</f>
        <v>304.53100000000001</v>
      </c>
      <c r="T42" s="938">
        <f>VLOOKUP($D$3&amp;"_"&amp;T$3,データシート2!$A:$SI,MATCH($R$2&amp;"_"&amp;$C42,データシート2!$A$1:$SI$1,0),0)</f>
        <v>312.06900000000002</v>
      </c>
      <c r="U42" s="938">
        <f>VLOOKUP($D$3&amp;"_"&amp;U$3,データシート2!$A:$SI,MATCH($R$2&amp;"_"&amp;$C42,データシート2!$A$1:$SI$1,0),0)</f>
        <v>305.06799999999998</v>
      </c>
      <c r="V42" s="938">
        <f>VLOOKUP($D$3&amp;"_"&amp;V$3,データシート2!$A:$SI,MATCH($R$2&amp;"_"&amp;$C42,データシート2!$A$1:$SI$1,0),0)</f>
        <v>267.37900000000002</v>
      </c>
      <c r="W42" s="938">
        <f>VLOOKUP($D$3&amp;"_"&amp;W$3,データシート2!$A:$SI,MATCH($R$2&amp;"_"&amp;$C42,データシート2!$A$1:$SI$1,0),0)</f>
        <v>241.27500000000001</v>
      </c>
      <c r="X42" s="938">
        <f>VLOOKUP($D$3&amp;"_"&amp;X$3,データシート2!$A:$SI,MATCH($R$2&amp;"_"&amp;$C42,データシート2!$A$1:$SI$1,0),0)</f>
        <v>246.06899999999999</v>
      </c>
      <c r="Y42" s="938">
        <f>VLOOKUP($D$3&amp;"_"&amp;Y$3,データシート2!$A:$SI,MATCH($R$2&amp;"_"&amp;$C42,データシート2!$A$1:$SI$1,0),0)</f>
        <v>226.38200000000001</v>
      </c>
      <c r="Z42" s="938">
        <f>VLOOKUP($D$3&amp;"_"&amp;Z$3,データシート2!$A:$SI,MATCH($R$2&amp;"_"&amp;$C42,データシート2!$A$1:$SI$1,0),0)</f>
        <v>220.93899999999999</v>
      </c>
      <c r="AA42" s="938">
        <f>VLOOKUP($D$3&amp;"_"&amp;AA$3,データシート2!$A:$SI,MATCH($R$2&amp;"_"&amp;$C42,データシート2!$A$1:$SI$1,0),0)</f>
        <v>196.92699999999999</v>
      </c>
      <c r="AB42" s="939">
        <f>VLOOKUP($D$3&amp;"_"&amp;AB$3,データシート2!$A:$SI,MATCH($R$2&amp;"_"&amp;$C42,データシート2!$A$1:$SI$1,0),0)</f>
        <v>218.785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19.009</v>
      </c>
      <c r="S44" s="938">
        <f>VLOOKUP($D$3&amp;"_"&amp;S$3,データシート2!$A:$SI,MATCH($R$2&amp;"_"&amp;$C44,データシート2!$A$1:$SI$1,0),0)</f>
        <v>19.507999999999999</v>
      </c>
      <c r="T44" s="938">
        <f>VLOOKUP($D$3&amp;"_"&amp;T$3,データシート2!$A:$SI,MATCH($R$2&amp;"_"&amp;$C44,データシート2!$A$1:$SI$1,0),0)</f>
        <v>21.1</v>
      </c>
      <c r="U44" s="938">
        <f>VLOOKUP($D$3&amp;"_"&amp;U$3,データシート2!$A:$SI,MATCH($R$2&amp;"_"&amp;$C44,データシート2!$A$1:$SI$1,0),0)</f>
        <v>21.634</v>
      </c>
      <c r="V44" s="938">
        <f>VLOOKUP($D$3&amp;"_"&amp;V$3,データシート2!$A:$SI,MATCH($R$2&amp;"_"&amp;$C44,データシート2!$A$1:$SI$1,0),0)</f>
        <v>20.023</v>
      </c>
      <c r="W44" s="938">
        <f>VLOOKUP($D$3&amp;"_"&amp;W$3,データシート2!$A:$SI,MATCH($R$2&amp;"_"&amp;$C44,データシート2!$A$1:$SI$1,0),0)</f>
        <v>18.911999999999999</v>
      </c>
      <c r="X44" s="938">
        <f>VLOOKUP($D$3&amp;"_"&amp;X$3,データシート2!$A:$SI,MATCH($R$2&amp;"_"&amp;$C44,データシート2!$A$1:$SI$1,0),0)</f>
        <v>22.24</v>
      </c>
      <c r="Y44" s="938">
        <f>VLOOKUP($D$3&amp;"_"&amp;Y$3,データシート2!$A:$SI,MATCH($R$2&amp;"_"&amp;$C44,データシート2!$A$1:$SI$1,0),0)</f>
        <v>23.039000000000001</v>
      </c>
      <c r="Z44" s="938">
        <f>VLOOKUP($D$3&amp;"_"&amp;Z$3,データシート2!$A:$SI,MATCH($R$2&amp;"_"&amp;$C44,データシート2!$A$1:$SI$1,0),0)</f>
        <v>21.504000000000001</v>
      </c>
      <c r="AA44" s="938">
        <f>VLOOKUP($D$3&amp;"_"&amp;AA$3,データシート2!$A:$SI,MATCH($R$2&amp;"_"&amp;$C44,データシート2!$A$1:$SI$1,0),0)</f>
        <v>20.573</v>
      </c>
      <c r="AB44" s="939">
        <f>VLOOKUP($D$3&amp;"_"&amp;AB$3,データシート2!$A:$SI,MATCH($R$2&amp;"_"&amp;$C44,データシート2!$A$1:$SI$1,0),0)</f>
        <v>22.797000000000001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2.7240000000000002</v>
      </c>
      <c r="S46" s="938">
        <f>VLOOKUP($D$3&amp;"_"&amp;S$3,データシート2!$A:$SI,MATCH($R$2&amp;"_"&amp;$C46,データシート2!$A$1:$SI$1,0),0)</f>
        <v>2.4750000000000001</v>
      </c>
      <c r="T46" s="938">
        <f>VLOOKUP($D$3&amp;"_"&amp;T$3,データシート2!$A:$SI,MATCH($R$2&amp;"_"&amp;$C46,データシート2!$A$1:$SI$1,0),0)</f>
        <v>2.5430000000000001</v>
      </c>
      <c r="U46" s="938">
        <f>VLOOKUP($D$3&amp;"_"&amp;U$3,データシート2!$A:$SI,MATCH($R$2&amp;"_"&amp;$C46,データシート2!$A$1:$SI$1,0),0)</f>
        <v>2.4940000000000002</v>
      </c>
      <c r="V46" s="938">
        <f>VLOOKUP($D$3&amp;"_"&amp;V$3,データシート2!$A:$SI,MATCH($R$2&amp;"_"&amp;$C46,データシート2!$A$1:$SI$1,0),0)</f>
        <v>2.4609999999999999</v>
      </c>
      <c r="W46" s="938">
        <f>VLOOKUP($D$3&amp;"_"&amp;W$3,データシート2!$A:$SI,MATCH($R$2&amp;"_"&amp;$C46,データシート2!$A$1:$SI$1,0),0)</f>
        <v>1.522</v>
      </c>
      <c r="X46" s="938">
        <f>VLOOKUP($D$3&amp;"_"&amp;X$3,データシート2!$A:$SI,MATCH($R$2&amp;"_"&amp;$C46,データシート2!$A$1:$SI$1,0),0)</f>
        <v>0</v>
      </c>
      <c r="Y46" s="938">
        <f>VLOOKUP($D$3&amp;"_"&amp;Y$3,データシート2!$A:$SI,MATCH($R$2&amp;"_"&amp;$C46,データシート2!$A$1:$SI$1,0),0)</f>
        <v>3.774</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5</v>
      </c>
      <c r="I53" s="734">
        <f>VLOOKUP($D$3&amp;"_"&amp;I$3,データシート2!$A:$SI,MATCH($G$2&amp;"_"&amp;$B53,データシート2!$A$1:$SI$1,0),0)</f>
        <v>5</v>
      </c>
      <c r="J53" s="734">
        <f>VLOOKUP($D$3&amp;"_"&amp;J$3,データシート2!$A:$SI,MATCH($G$2&amp;"_"&amp;$B53,データシート2!$A$1:$SI$1,0),0)</f>
        <v>5</v>
      </c>
      <c r="K53" s="735">
        <f>VLOOKUP($D$3&amp;"_"&amp;K$3,データシート2!$A:$SI,MATCH($G$2&amp;"_"&amp;$B53,データシート2!$A$1:$SI$1,0),0)</f>
        <v>5</v>
      </c>
      <c r="L53" s="735">
        <f>VLOOKUP($D$3&amp;"_"&amp;L$3,データシート2!$A:$SI,MATCH($G$2&amp;"_"&amp;$B53,データシート2!$A$1:$SI$1,0),0)</f>
        <v>6</v>
      </c>
      <c r="M53" s="735">
        <f>VLOOKUP($D$3&amp;"_"&amp;M$3,データシート2!$A:$SI,MATCH($G$2&amp;"_"&amp;$B53,データシート2!$A$1:$SI$1,0),0)</f>
        <v>6</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41.692</v>
      </c>
      <c r="S53" s="925">
        <f>VLOOKUP($D$3&amp;"_"&amp;S$3,データシート2!$A:$SI,MATCH($R$2&amp;"_"&amp;$B53,データシート2!$A$1:$SI$1,0),0)</f>
        <v>30.658999999999999</v>
      </c>
      <c r="T53" s="925">
        <f>VLOOKUP($D$3&amp;"_"&amp;T$3,データシート2!$A:$SI,MATCH($R$2&amp;"_"&amp;$B53,データシート2!$A$1:$SI$1,0),0)</f>
        <v>34.414000000000001</v>
      </c>
      <c r="U53" s="925">
        <f>VLOOKUP($D$3&amp;"_"&amp;U$3,データシート2!$A:$SI,MATCH($R$2&amp;"_"&amp;$B53,データシート2!$A$1:$SI$1,0),0)</f>
        <v>32.435000000000002</v>
      </c>
      <c r="V53" s="925">
        <f>VLOOKUP($D$3&amp;"_"&amp;V$3,データシート2!$A:$SI,MATCH($R$2&amp;"_"&amp;$B53,データシート2!$A$1:$SI$1,0),0)</f>
        <v>31.64</v>
      </c>
      <c r="W53" s="925">
        <f>VLOOKUP($D$3&amp;"_"&amp;W$3,データシート2!$A:$SI,MATCH($R$2&amp;"_"&amp;$B53,データシート2!$A$1:$SI$1,0),0)</f>
        <v>44.317</v>
      </c>
      <c r="X53" s="925">
        <f>VLOOKUP($D$3&amp;"_"&amp;X$3,データシート2!$A:$SI,MATCH($R$2&amp;"_"&amp;$B53,データシート2!$A$1:$SI$1,0),0)</f>
        <v>40.698</v>
      </c>
      <c r="Y53" s="925">
        <f>VLOOKUP($D$3&amp;"_"&amp;Y$3,データシート2!$A:$SI,MATCH($R$2&amp;"_"&amp;$B53,データシート2!$A$1:$SI$1,0),0)</f>
        <v>30.332999999999998</v>
      </c>
      <c r="Z53" s="925">
        <f>VLOOKUP($D$3&amp;"_"&amp;Z$3,データシート2!$A:$SI,MATCH($R$2&amp;"_"&amp;$B53,データシート2!$A$1:$SI$1,0),0)</f>
        <v>28.995000000000001</v>
      </c>
      <c r="AA53" s="925">
        <f>VLOOKUP($D$3&amp;"_"&amp;AA$3,データシート2!$A:$SI,MATCH($R$2&amp;"_"&amp;$B53,データシート2!$A$1:$SI$1,0),0)</f>
        <v>28.262</v>
      </c>
      <c r="AB53" s="926">
        <f>VLOOKUP($D$3&amp;"_"&amp;AB$3,データシート2!$A:$SI,MATCH($R$2&amp;"_"&amp;$B53,データシート2!$A$1:$SI$1,0),0)</f>
        <v>27.974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8.82</v>
      </c>
      <c r="S54" s="928">
        <f>VLOOKUP($D$3&amp;"_"&amp;S$3,データシート2!$A:$SI,MATCH($R$2&amp;"_"&amp;$C54,データシート2!$A$1:$SI$1,0),0)</f>
        <v>11.327</v>
      </c>
      <c r="T54" s="928">
        <f>VLOOKUP($D$3&amp;"_"&amp;T$3,データシート2!$A:$SI,MATCH($R$2&amp;"_"&amp;$C54,データシート2!$A$1:$SI$1,0),0)</f>
        <v>12.711</v>
      </c>
      <c r="U54" s="928">
        <f>VLOOKUP($D$3&amp;"_"&amp;U$3,データシート2!$A:$SI,MATCH($R$2&amp;"_"&amp;$C54,データシート2!$A$1:$SI$1,0),0)</f>
        <v>11.948</v>
      </c>
      <c r="V54" s="928">
        <f>VLOOKUP($D$3&amp;"_"&amp;V$3,データシート2!$A:$SI,MATCH($R$2&amp;"_"&amp;$C54,データシート2!$A$1:$SI$1,0),0)</f>
        <v>11.842000000000001</v>
      </c>
      <c r="W54" s="928">
        <f>VLOOKUP($D$3&amp;"_"&amp;W$3,データシート2!$A:$SI,MATCH($R$2&amp;"_"&amp;$C54,データシート2!$A$1:$SI$1,0),0)</f>
        <v>23.916</v>
      </c>
      <c r="X54" s="928">
        <f>VLOOKUP($D$3&amp;"_"&amp;X$3,データシート2!$A:$SI,MATCH($R$2&amp;"_"&amp;$C54,データシート2!$A$1:$SI$1,0),0)</f>
        <v>20.57</v>
      </c>
      <c r="Y54" s="928">
        <f>VLOOKUP($D$3&amp;"_"&amp;Y$3,データシート2!$A:$SI,MATCH($R$2&amp;"_"&amp;$C54,データシート2!$A$1:$SI$1,0),0)</f>
        <v>9.2959999999999994</v>
      </c>
      <c r="Z54" s="928">
        <f>VLOOKUP($D$3&amp;"_"&amp;Z$3,データシート2!$A:$SI,MATCH($R$2&amp;"_"&amp;$C54,データシート2!$A$1:$SI$1,0),0)</f>
        <v>8.7469999999999999</v>
      </c>
      <c r="AA54" s="928">
        <f>VLOOKUP($D$3&amp;"_"&amp;AA$3,データシート2!$A:$SI,MATCH($R$2&amp;"_"&amp;$C54,データシート2!$A$1:$SI$1,0),0)</f>
        <v>8.125</v>
      </c>
      <c r="AB54" s="929">
        <f>VLOOKUP($D$3&amp;"_"&amp;AB$3,データシート2!$A:$SI,MATCH($R$2&amp;"_"&amp;$C54,データシート2!$A$1:$SI$1,0),0)</f>
        <v>7.8520000000000003</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4.7370000000000001</v>
      </c>
      <c r="S59" s="938">
        <f>VLOOKUP($D$3&amp;"_"&amp;S$3,データシート2!$A:$SI,MATCH($R$2&amp;"_"&amp;$C59,データシート2!$A$1:$SI$1,0),0)</f>
        <v>5.359</v>
      </c>
      <c r="T59" s="938">
        <f>VLOOKUP($D$3&amp;"_"&amp;T$3,データシート2!$A:$SI,MATCH($R$2&amp;"_"&amp;$C59,データシート2!$A$1:$SI$1,0),0)</f>
        <v>5.923</v>
      </c>
      <c r="U59" s="938">
        <f>VLOOKUP($D$3&amp;"_"&amp;U$3,データシート2!$A:$SI,MATCH($R$2&amp;"_"&amp;$C59,データシート2!$A$1:$SI$1,0),0)</f>
        <v>5.6479999999999997</v>
      </c>
      <c r="V59" s="938">
        <f>VLOOKUP($D$3&amp;"_"&amp;V$3,データシート2!$A:$SI,MATCH($R$2&amp;"_"&amp;$C59,データシート2!$A$1:$SI$1,0),0)</f>
        <v>5.34</v>
      </c>
      <c r="W59" s="938">
        <f>VLOOKUP($D$3&amp;"_"&amp;W$3,データシート2!$A:$SI,MATCH($R$2&amp;"_"&amp;$C59,データシート2!$A$1:$SI$1,0),0)</f>
        <v>5.1289999999999996</v>
      </c>
      <c r="X59" s="938">
        <f>VLOOKUP($D$3&amp;"_"&amp;X$3,データシート2!$A:$SI,MATCH($R$2&amp;"_"&amp;$C59,データシート2!$A$1:$SI$1,0),0)</f>
        <v>4.915</v>
      </c>
      <c r="Y59" s="938">
        <f>VLOOKUP($D$3&amp;"_"&amp;Y$3,データシート2!$A:$SI,MATCH($R$2&amp;"_"&amp;$C59,データシート2!$A$1:$SI$1,0),0)</f>
        <v>5.4340000000000002</v>
      </c>
      <c r="Z59" s="938">
        <f>VLOOKUP($D$3&amp;"_"&amp;Z$3,データシート2!$A:$SI,MATCH($R$2&amp;"_"&amp;$C59,データシート2!$A$1:$SI$1,0),0)</f>
        <v>4.5529999999999999</v>
      </c>
      <c r="AA59" s="938">
        <f>VLOOKUP($D$3&amp;"_"&amp;AA$3,データシート2!$A:$SI,MATCH($R$2&amp;"_"&amp;$C59,データシート2!$A$1:$SI$1,0),0)</f>
        <v>3.9060000000000001</v>
      </c>
      <c r="AB59" s="939">
        <f>VLOOKUP($D$3&amp;"_"&amp;AB$3,データシート2!$A:$SI,MATCH($R$2&amp;"_"&amp;$C59,データシート2!$A$1:$SI$1,0),0)</f>
        <v>4.1539999999999999</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4.7370000000000001</v>
      </c>
      <c r="S60" s="972">
        <f>VLOOKUP($D$3&amp;"_"&amp;S$3,データシート2!$A:$SI,MATCH($R$2&amp;"_"&amp;$E60,データシート2!$A$1:$SI$1,0),0)</f>
        <v>5.359</v>
      </c>
      <c r="T60" s="972">
        <f>VLOOKUP($D$3&amp;"_"&amp;T$3,データシート2!$A:$SI,MATCH($R$2&amp;"_"&amp;$E60,データシート2!$A$1:$SI$1,0),0)</f>
        <v>5.923</v>
      </c>
      <c r="U60" s="972">
        <f>VLOOKUP($D$3&amp;"_"&amp;U$3,データシート2!$A:$SI,MATCH($R$2&amp;"_"&amp;$E60,データシート2!$A$1:$SI$1,0),0)</f>
        <v>5.6479999999999997</v>
      </c>
      <c r="V60" s="972">
        <f>VLOOKUP($D$3&amp;"_"&amp;V$3,データシート2!$A:$SI,MATCH($R$2&amp;"_"&amp;$E60,データシート2!$A$1:$SI$1,0),0)</f>
        <v>5.34</v>
      </c>
      <c r="W60" s="972">
        <f>VLOOKUP($D$3&amp;"_"&amp;W$3,データシート2!$A:$SI,MATCH($R$2&amp;"_"&amp;$E60,データシート2!$A$1:$SI$1,0),0)</f>
        <v>5.1289999999999996</v>
      </c>
      <c r="X60" s="972">
        <f>VLOOKUP($D$3&amp;"_"&amp;X$3,データシート2!$A:$SI,MATCH($R$2&amp;"_"&amp;$E60,データシート2!$A$1:$SI$1,0),0)</f>
        <v>4.915</v>
      </c>
      <c r="Y60" s="972">
        <f>VLOOKUP($D$3&amp;"_"&amp;Y$3,データシート2!$A:$SI,MATCH($R$2&amp;"_"&amp;$E60,データシート2!$A$1:$SI$1,0),0)</f>
        <v>5.4340000000000002</v>
      </c>
      <c r="Z60" s="972">
        <f>VLOOKUP($D$3&amp;"_"&amp;Z$3,データシート2!$A:$SI,MATCH($R$2&amp;"_"&amp;$E60,データシート2!$A$1:$SI$1,0),0)</f>
        <v>4.5529999999999999</v>
      </c>
      <c r="AA60" s="972">
        <f>VLOOKUP($D$3&amp;"_"&amp;AA$3,データシート2!$A:$SI,MATCH($R$2&amp;"_"&amp;$E60,データシート2!$A$1:$SI$1,0),0)</f>
        <v>3.9060000000000001</v>
      </c>
      <c r="AB60" s="973">
        <f>VLOOKUP($D$3&amp;"_"&amp;AB$3,データシート2!$A:$SI,MATCH($R$2&amp;"_"&amp;$E60,データシート2!$A$1:$SI$1,0),0)</f>
        <v>4.1539999999999999</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28.135000000000002</v>
      </c>
      <c r="S61" s="944">
        <f>VLOOKUP($D$3&amp;"_"&amp;S$3,データシート2!$A:$SI,MATCH($R$2&amp;"_"&amp;$C61,データシート2!$A$1:$SI$1,0),0)</f>
        <v>13.973000000000001</v>
      </c>
      <c r="T61" s="944">
        <f>VLOOKUP($D$3&amp;"_"&amp;T$3,データシート2!$A:$SI,MATCH($R$2&amp;"_"&amp;$C61,データシート2!$A$1:$SI$1,0),0)</f>
        <v>15.78</v>
      </c>
      <c r="U61" s="944">
        <f>VLOOKUP($D$3&amp;"_"&amp;U$3,データシート2!$A:$SI,MATCH($R$2&amp;"_"&amp;$C61,データシート2!$A$1:$SI$1,0),0)</f>
        <v>14.839</v>
      </c>
      <c r="V61" s="944">
        <f>VLOOKUP($D$3&amp;"_"&amp;V$3,データシート2!$A:$SI,MATCH($R$2&amp;"_"&amp;$C61,データシート2!$A$1:$SI$1,0),0)</f>
        <v>14.458</v>
      </c>
      <c r="W61" s="944">
        <f>VLOOKUP($D$3&amp;"_"&amp;W$3,データシート2!$A:$SI,MATCH($R$2&amp;"_"&amp;$C61,データシート2!$A$1:$SI$1,0),0)</f>
        <v>15.272</v>
      </c>
      <c r="X61" s="944">
        <f>VLOOKUP($D$3&amp;"_"&amp;X$3,データシート2!$A:$SI,MATCH($R$2&amp;"_"&amp;$C61,データシート2!$A$1:$SI$1,0),0)</f>
        <v>15.212999999999999</v>
      </c>
      <c r="Y61" s="944">
        <f>VLOOKUP($D$3&amp;"_"&amp;Y$3,データシート2!$A:$SI,MATCH($R$2&amp;"_"&amp;$C61,データシート2!$A$1:$SI$1,0),0)</f>
        <v>15.603</v>
      </c>
      <c r="Z61" s="944">
        <f>VLOOKUP($D$3&amp;"_"&amp;Z$3,データシート2!$A:$SI,MATCH($R$2&amp;"_"&amp;$C61,データシート2!$A$1:$SI$1,0),0)</f>
        <v>15.695</v>
      </c>
      <c r="AA61" s="944">
        <f>VLOOKUP($D$3&amp;"_"&amp;AA$3,データシート2!$A:$SI,MATCH($R$2&amp;"_"&amp;$C61,データシート2!$A$1:$SI$1,0),0)</f>
        <v>16.231000000000002</v>
      </c>
      <c r="AB61" s="945">
        <f>VLOOKUP($D$3&amp;"_"&amp;AB$3,データシート2!$A:$SI,MATCH($R$2&amp;"_"&amp;$C61,データシート2!$A$1:$SI$1,0),0)</f>
        <v>15.968</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6.6859999999999999</v>
      </c>
      <c r="S62" s="925">
        <f>VLOOKUP($D$3&amp;"_"&amp;S$3,データシート2!$A:$SI,MATCH($R$2&amp;"_"&amp;$B62,データシート2!$A$1:$SI$1,0),0)</f>
        <v>4.4370000000000003</v>
      </c>
      <c r="T62" s="925">
        <f>VLOOKUP($D$3&amp;"_"&amp;T$3,データシート2!$A:$SI,MATCH($R$2&amp;"_"&amp;$B62,データシート2!$A$1:$SI$1,0),0)</f>
        <v>5.1589999999999998</v>
      </c>
      <c r="U62" s="925">
        <f>VLOOKUP($D$3&amp;"_"&amp;U$3,データシート2!$A:$SI,MATCH($R$2&amp;"_"&amp;$B62,データシート2!$A$1:$SI$1,0),0)</f>
        <v>5.399</v>
      </c>
      <c r="V62" s="925">
        <f>VLOOKUP($D$3&amp;"_"&amp;V$3,データシート2!$A:$SI,MATCH($R$2&amp;"_"&amp;$B62,データシート2!$A$1:$SI$1,0),0)</f>
        <v>5.0750000000000002</v>
      </c>
      <c r="W62" s="925">
        <f>VLOOKUP($D$3&amp;"_"&amp;W$3,データシート2!$A:$SI,MATCH($R$2&amp;"_"&amp;$B62,データシート2!$A$1:$SI$1,0),0)</f>
        <v>4.75</v>
      </c>
      <c r="X62" s="925">
        <f>VLOOKUP($D$3&amp;"_"&amp;X$3,データシート2!$A:$SI,MATCH($R$2&amp;"_"&amp;$B62,データシート2!$A$1:$SI$1,0),0)</f>
        <v>4.49</v>
      </c>
      <c r="Y62" s="925">
        <f>VLOOKUP($D$3&amp;"_"&amp;Y$3,データシート2!$A:$SI,MATCH($R$2&amp;"_"&amp;$B62,データシート2!$A$1:$SI$1,0),0)</f>
        <v>4.3689999999999998</v>
      </c>
      <c r="Z62" s="925">
        <f>VLOOKUP($D$3&amp;"_"&amp;Z$3,データシート2!$A:$SI,MATCH($R$2&amp;"_"&amp;$B62,データシート2!$A$1:$SI$1,0),0)</f>
        <v>4.1900000000000004</v>
      </c>
      <c r="AA62" s="925">
        <f>VLOOKUP($D$3&amp;"_"&amp;AA$3,データシート2!$A:$SI,MATCH($R$2&amp;"_"&amp;$B62,データシート2!$A$1:$SI$1,0),0)</f>
        <v>3.86</v>
      </c>
      <c r="AB62" s="926">
        <f>VLOOKUP($D$3&amp;"_"&amp;AB$3,データシート2!$A:$SI,MATCH($R$2&amp;"_"&amp;$B62,データシート2!$A$1:$SI$1,0),0)</f>
        <v>3.044</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3.419</v>
      </c>
      <c r="S63" s="928">
        <f>VLOOKUP($D$3&amp;"_"&amp;S$3,データシート2!$A:$SI,MATCH($R$2&amp;"_"&amp;$C63,データシート2!$A$1:$SI$1,0),0)</f>
        <v>4.4370000000000003</v>
      </c>
      <c r="T63" s="928">
        <f>VLOOKUP($D$3&amp;"_"&amp;T$3,データシート2!$A:$SI,MATCH($R$2&amp;"_"&amp;$C63,データシート2!$A$1:$SI$1,0),0)</f>
        <v>5.1589999999999998</v>
      </c>
      <c r="U63" s="928">
        <f>VLOOKUP($D$3&amp;"_"&amp;U$3,データシート2!$A:$SI,MATCH($R$2&amp;"_"&amp;$C63,データシート2!$A$1:$SI$1,0),0)</f>
        <v>5.399</v>
      </c>
      <c r="V63" s="928">
        <f>VLOOKUP($D$3&amp;"_"&amp;V$3,データシート2!$A:$SI,MATCH($R$2&amp;"_"&amp;$C63,データシート2!$A$1:$SI$1,0),0)</f>
        <v>5.0750000000000002</v>
      </c>
      <c r="W63" s="928">
        <f>VLOOKUP($D$3&amp;"_"&amp;W$3,データシート2!$A:$SI,MATCH($R$2&amp;"_"&amp;$C63,データシート2!$A$1:$SI$1,0),0)</f>
        <v>4.75</v>
      </c>
      <c r="X63" s="928">
        <f>VLOOKUP($D$3&amp;"_"&amp;X$3,データシート2!$A:$SI,MATCH($R$2&amp;"_"&amp;$C63,データシート2!$A$1:$SI$1,0),0)</f>
        <v>4.49</v>
      </c>
      <c r="Y63" s="928">
        <f>VLOOKUP($D$3&amp;"_"&amp;Y$3,データシート2!$A:$SI,MATCH($R$2&amp;"_"&amp;$C63,データシート2!$A$1:$SI$1,0),0)</f>
        <v>4.3689999999999998</v>
      </c>
      <c r="Z63" s="928">
        <f>VLOOKUP($D$3&amp;"_"&amp;Z$3,データシート2!$A:$SI,MATCH($R$2&amp;"_"&amp;$C63,データシート2!$A$1:$SI$1,0),0)</f>
        <v>4.1900000000000004</v>
      </c>
      <c r="AA63" s="928">
        <f>VLOOKUP($D$3&amp;"_"&amp;AA$3,データシート2!$A:$SI,MATCH($R$2&amp;"_"&amp;$C63,データシート2!$A$1:$SI$1,0),0)</f>
        <v>3.86</v>
      </c>
      <c r="AB63" s="929">
        <f>VLOOKUP($D$3&amp;"_"&amp;AB$3,データシート2!$A:$SI,MATCH($R$2&amp;"_"&amp;$C63,データシート2!$A$1:$SI$1,0),0)</f>
        <v>3.044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3.2669999999999999</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7.0220000000000002</v>
      </c>
      <c r="S68" s="925">
        <f>VLOOKUP($D$3&amp;"_"&amp;S$3,データシート2!$A:$SI,MATCH($R$2&amp;"_"&amp;$B68,データシート2!$A$1:$SI$1,0),0)</f>
        <v>8.5120000000000005</v>
      </c>
      <c r="T68" s="925">
        <f>VLOOKUP($D$3&amp;"_"&amp;T$3,データシート2!$A:$SI,MATCH($R$2&amp;"_"&amp;$B68,データシート2!$A$1:$SI$1,0),0)</f>
        <v>9.2560000000000002</v>
      </c>
      <c r="U68" s="925">
        <f>VLOOKUP($D$3&amp;"_"&amp;U$3,データシート2!$A:$SI,MATCH($R$2&amp;"_"&amp;$B68,データシート2!$A$1:$SI$1,0),0)</f>
        <v>7.798</v>
      </c>
      <c r="V68" s="925">
        <f>VLOOKUP($D$3&amp;"_"&amp;V$3,データシート2!$A:$SI,MATCH($R$2&amp;"_"&amp;$B68,データシート2!$A$1:$SI$1,0),0)</f>
        <v>7.6630000000000003</v>
      </c>
      <c r="W68" s="925">
        <f>VLOOKUP($D$3&amp;"_"&amp;W$3,データシート2!$A:$SI,MATCH($R$2&amp;"_"&amp;$B68,データシート2!$A$1:$SI$1,0),0)</f>
        <v>7.7549999999999999</v>
      </c>
      <c r="X68" s="925">
        <f>VLOOKUP($D$3&amp;"_"&amp;X$3,データシート2!$A:$SI,MATCH($R$2&amp;"_"&amp;$B68,データシート2!$A$1:$SI$1,0),0)</f>
        <v>7.32</v>
      </c>
      <c r="Y68" s="925">
        <f>VLOOKUP($D$3&amp;"_"&amp;Y$3,データシート2!$A:$SI,MATCH($R$2&amp;"_"&amp;$B68,データシート2!$A$1:$SI$1,0),0)</f>
        <v>7.2549999999999999</v>
      </c>
      <c r="Z68" s="925">
        <f>VLOOKUP($D$3&amp;"_"&amp;Z$3,データシート2!$A:$SI,MATCH($R$2&amp;"_"&amp;$B68,データシート2!$A$1:$SI$1,0),0)</f>
        <v>6.7539999999999996</v>
      </c>
      <c r="AA68" s="925">
        <f>VLOOKUP($D$3&amp;"_"&amp;AA$3,データシート2!$A:$SI,MATCH($R$2&amp;"_"&amp;$B68,データシート2!$A$1:$SI$1,0),0)</f>
        <v>6.5220000000000002</v>
      </c>
      <c r="AB68" s="926">
        <f>VLOOKUP($D$3&amp;"_"&amp;AB$3,データシート2!$A:$SI,MATCH($R$2&amp;"_"&amp;$B68,データシート2!$A$1:$SI$1,0),0)</f>
        <v>6.4729999999999999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9.2560000000000002</v>
      </c>
      <c r="U74" s="938">
        <f>VLOOKUP($D$3&amp;"_"&amp;U$3,データシート2!$A:$SI,MATCH($R$2&amp;"_"&amp;$C74,データシート2!$A$1:$SI$1,0),0)</f>
        <v>7.798</v>
      </c>
      <c r="V74" s="938">
        <f>VLOOKUP($D$3&amp;"_"&amp;V$3,データシート2!$A:$SI,MATCH($R$2&amp;"_"&amp;$C74,データシート2!$A$1:$SI$1,0),0)</f>
        <v>7.6630000000000003</v>
      </c>
      <c r="W74" s="938">
        <f>VLOOKUP($D$3&amp;"_"&amp;W$3,データシート2!$A:$SI,MATCH($R$2&amp;"_"&amp;$C74,データシート2!$A$1:$SI$1,0),0)</f>
        <v>7.7549999999999999</v>
      </c>
      <c r="X74" s="938">
        <f>VLOOKUP($D$3&amp;"_"&amp;X$3,データシート2!$A:$SI,MATCH($R$2&amp;"_"&amp;$C74,データシート2!$A$1:$SI$1,0),0)</f>
        <v>7.32</v>
      </c>
      <c r="Y74" s="938">
        <f>VLOOKUP($D$3&amp;"_"&amp;Y$3,データシート2!$A:$SI,MATCH($R$2&amp;"_"&amp;$C74,データシート2!$A$1:$SI$1,0),0)</f>
        <v>7.2549999999999999</v>
      </c>
      <c r="Z74" s="938">
        <f>VLOOKUP($D$3&amp;"_"&amp;Z$3,データシート2!$A:$SI,MATCH($R$2&amp;"_"&amp;$C74,データシート2!$A$1:$SI$1,0),0)</f>
        <v>6.7539999999999996</v>
      </c>
      <c r="AA74" s="938">
        <f>VLOOKUP($D$3&amp;"_"&amp;AA$3,データシート2!$A:$SI,MATCH($R$2&amp;"_"&amp;$C74,データシート2!$A$1:$SI$1,0),0)</f>
        <v>6.5220000000000002</v>
      </c>
      <c r="AB74" s="939">
        <f>VLOOKUP($D$3&amp;"_"&amp;AB$3,データシート2!$A:$SI,MATCH($R$2&amp;"_"&amp;$C74,データシート2!$A$1:$SI$1,0),0)</f>
        <v>6.4729999999999999</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7.0220000000000002</v>
      </c>
      <c r="S75" s="938">
        <f>VLOOKUP($D$3&amp;"_"&amp;S$3,データシート2!$A:$SI,MATCH($R$2&amp;"_"&amp;$C75,データシート2!$A$1:$SI$1,0),0)</f>
        <v>8.5120000000000005</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5</v>
      </c>
      <c r="J77" s="734">
        <f>VLOOKUP($D$3&amp;"_"&amp;J$3,データシート2!$A:$SI,MATCH($G$2&amp;"_"&amp;$B77,データシート2!$A$1:$SI$1,0),0)</f>
        <v>5</v>
      </c>
      <c r="K77" s="735">
        <f>VLOOKUP($D$3&amp;"_"&amp;K$3,データシート2!$A:$SI,MATCH($G$2&amp;"_"&amp;$B77,データシート2!$A$1:$SI$1,0),0)</f>
        <v>5</v>
      </c>
      <c r="L77" s="735">
        <f>VLOOKUP($D$3&amp;"_"&amp;L$3,データシート2!$A:$SI,MATCH($G$2&amp;"_"&amp;$B77,データシート2!$A$1:$SI$1,0),0)</f>
        <v>5</v>
      </c>
      <c r="M77" s="735">
        <f>VLOOKUP($D$3&amp;"_"&amp;M$3,データシート2!$A:$SI,MATCH($G$2&amp;"_"&amp;$B77,データシート2!$A$1:$SI$1,0),0)</f>
        <v>3</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21.497</v>
      </c>
      <c r="S77" s="925">
        <f>VLOOKUP($D$3&amp;"_"&amp;S$3,データシート2!$A:$SI,MATCH($R$2&amp;"_"&amp;$B77,データシート2!$A$1:$SI$1,0),0)</f>
        <v>23.594000000000001</v>
      </c>
      <c r="T77" s="925">
        <f>VLOOKUP($D$3&amp;"_"&amp;T$3,データシート2!$A:$SI,MATCH($R$2&amp;"_"&amp;$B77,データシート2!$A$1:$SI$1,0),0)</f>
        <v>30.486999999999998</v>
      </c>
      <c r="U77" s="925">
        <f>VLOOKUP($D$3&amp;"_"&amp;U$3,データシート2!$A:$SI,MATCH($R$2&amp;"_"&amp;$B77,データシート2!$A$1:$SI$1,0),0)</f>
        <v>28.056000000000001</v>
      </c>
      <c r="V77" s="925">
        <f>VLOOKUP($D$3&amp;"_"&amp;V$3,データシート2!$A:$SI,MATCH($R$2&amp;"_"&amp;$B77,データシート2!$A$1:$SI$1,0),0)</f>
        <v>26.498000000000001</v>
      </c>
      <c r="W77" s="925">
        <f>VLOOKUP($D$3&amp;"_"&amp;W$3,データシート2!$A:$SI,MATCH($R$2&amp;"_"&amp;$B77,データシート2!$A$1:$SI$1,0),0)</f>
        <v>28.413</v>
      </c>
      <c r="X77" s="925">
        <f>VLOOKUP($D$3&amp;"_"&amp;X$3,データシート2!$A:$SI,MATCH($R$2&amp;"_"&amp;$B77,データシート2!$A$1:$SI$1,0),0)</f>
        <v>17.734000000000002</v>
      </c>
      <c r="Y77" s="925">
        <f>VLOOKUP($D$3&amp;"_"&amp;Y$3,データシート2!$A:$SI,MATCH($R$2&amp;"_"&amp;$B77,データシート2!$A$1:$SI$1,0),0)</f>
        <v>25.343</v>
      </c>
      <c r="Z77" s="925">
        <f>VLOOKUP($D$3&amp;"_"&amp;Z$3,データシート2!$A:$SI,MATCH($R$2&amp;"_"&amp;$B77,データシート2!$A$1:$SI$1,0),0)</f>
        <v>23.995999999999999</v>
      </c>
      <c r="AA77" s="925">
        <f>VLOOKUP($D$3&amp;"_"&amp;AA$3,データシート2!$A:$SI,MATCH($R$2&amp;"_"&amp;$B77,データシート2!$A$1:$SI$1,0),0)</f>
        <v>20.297999999999998</v>
      </c>
      <c r="AB77" s="926">
        <f>VLOOKUP($D$3&amp;"_"&amp;AB$3,データシート2!$A:$SI,MATCH($R$2&amp;"_"&amp;$B77,データシート2!$A$1:$SI$1,0),0)</f>
        <v>21.015999999999998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5</v>
      </c>
      <c r="J84" s="766">
        <f>VLOOKUP($D$3&amp;"_"&amp;J$3,データシート2!$A:$SI,MATCH($G$2&amp;"_"&amp;$C84,データシート2!$A$1:$SI$1,0),0)</f>
        <v>5</v>
      </c>
      <c r="K84" s="767">
        <f>VLOOKUP($D$3&amp;"_"&amp;K$3,データシート2!$A:$SI,MATCH($G$2&amp;"_"&amp;$C84,データシート2!$A$1:$SI$1,0),0)</f>
        <v>5</v>
      </c>
      <c r="L84" s="767">
        <f>VLOOKUP($D$3&amp;"_"&amp;L$3,データシート2!$A:$SI,MATCH($G$2&amp;"_"&amp;$C84,データシート2!$A$1:$SI$1,0),0)</f>
        <v>5</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21.497</v>
      </c>
      <c r="S84" s="938">
        <f>VLOOKUP($D$3&amp;"_"&amp;S$3,データシート2!$A:$SI,MATCH($R$2&amp;"_"&amp;$C84,データシート2!$A$1:$SI$1,0),0)</f>
        <v>23.594000000000001</v>
      </c>
      <c r="T84" s="938">
        <f>VLOOKUP($D$3&amp;"_"&amp;T$3,データシート2!$A:$SI,MATCH($R$2&amp;"_"&amp;$C84,データシート2!$A$1:$SI$1,0),0)</f>
        <v>30.486999999999998</v>
      </c>
      <c r="U84" s="938">
        <f>VLOOKUP($D$3&amp;"_"&amp;U$3,データシート2!$A:$SI,MATCH($R$2&amp;"_"&amp;$C84,データシート2!$A$1:$SI$1,0),0)</f>
        <v>28.056000000000001</v>
      </c>
      <c r="V84" s="938">
        <f>VLOOKUP($D$3&amp;"_"&amp;V$3,データシート2!$A:$SI,MATCH($R$2&amp;"_"&amp;$C84,データシート2!$A$1:$SI$1,0),0)</f>
        <v>26.498000000000001</v>
      </c>
      <c r="W84" s="938">
        <f>VLOOKUP($D$3&amp;"_"&amp;W$3,データシート2!$A:$SI,MATCH($R$2&amp;"_"&amp;$C84,データシート2!$A$1:$SI$1,0),0)</f>
        <v>28.413</v>
      </c>
      <c r="X84" s="938">
        <f>VLOOKUP($D$3&amp;"_"&amp;X$3,データシート2!$A:$SI,MATCH($R$2&amp;"_"&amp;$C84,データシート2!$A$1:$SI$1,0),0)</f>
        <v>17.734000000000002</v>
      </c>
      <c r="Y84" s="938">
        <f>VLOOKUP($D$3&amp;"_"&amp;Y$3,データシート2!$A:$SI,MATCH($R$2&amp;"_"&amp;$C84,データシート2!$A$1:$SI$1,0),0)</f>
        <v>18.021000000000001</v>
      </c>
      <c r="Z84" s="938">
        <f>VLOOKUP($D$3&amp;"_"&amp;Z$3,データシート2!$A:$SI,MATCH($R$2&amp;"_"&amp;$C84,データシート2!$A$1:$SI$1,0),0)</f>
        <v>16.234000000000002</v>
      </c>
      <c r="AA84" s="938">
        <f>VLOOKUP($D$3&amp;"_"&amp;AA$3,データシート2!$A:$SI,MATCH($R$2&amp;"_"&amp;$C84,データシート2!$A$1:$SI$1,0),0)</f>
        <v>15.28</v>
      </c>
      <c r="AB84" s="939">
        <f>VLOOKUP($D$3&amp;"_"&amp;AB$3,データシート2!$A:$SI,MATCH($R$2&amp;"_"&amp;$C84,データシート2!$A$1:$SI$1,0),0)</f>
        <v>15.493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1</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7.3220000000000001</v>
      </c>
      <c r="Z86" s="938">
        <f>VLOOKUP($D$3&amp;"_"&amp;Z$3,データシート2!$A:$SI,MATCH($R$2&amp;"_"&amp;$C86,データシート2!$A$1:$SI$1,0),0)</f>
        <v>7.7619999999999996</v>
      </c>
      <c r="AA86" s="938">
        <f>VLOOKUP($D$3&amp;"_"&amp;AA$3,データシート2!$A:$SI,MATCH($R$2&amp;"_"&amp;$C86,データシート2!$A$1:$SI$1,0),0)</f>
        <v>5.0179999999999998</v>
      </c>
      <c r="AB86" s="939">
        <f>VLOOKUP($D$3&amp;"_"&amp;AB$3,データシート2!$A:$SI,MATCH($R$2&amp;"_"&amp;$C86,データシート2!$A$1:$SI$1,0),0)</f>
        <v>5.5229999999999997</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4</v>
      </c>
      <c r="N97" s="735">
        <f>VLOOKUP($D$3&amp;"_"&amp;N$3,データシート2!$A:$SI,MATCH($G$2&amp;"_"&amp;$B97,データシート2!$A$1:$SI$1,0),0)</f>
        <v>4</v>
      </c>
      <c r="O97" s="735">
        <f>VLOOKUP($D$3&amp;"_"&amp;O$3,データシート2!$A:$SI,MATCH($G$2&amp;"_"&amp;$B97,データシート2!$A$1:$SI$1,0),0)</f>
        <v>4</v>
      </c>
      <c r="P97" s="735">
        <f>VLOOKUP($D$3&amp;"_"&amp;P$3,データシート2!$A:$SI,MATCH($G$2&amp;"_"&amp;$B97,データシート2!$A$1:$SI$1,0),0)</f>
        <v>3</v>
      </c>
      <c r="Q97" s="736">
        <f>VLOOKUP($D$3&amp;"_"&amp;Q$3,データシート2!$A:$SI,MATCH($G$2&amp;"_"&amp;$B97,データシート2!$A$1:$SI$1,0),0)</f>
        <v>6</v>
      </c>
      <c r="R97" s="924">
        <f>VLOOKUP($D$3&amp;"_"&amp;R$3,データシート2!$A:$SI,MATCH($R$2&amp;"_"&amp;$B97,データシート2!$A$1:$SI$1,0),0)</f>
        <v>31.459</v>
      </c>
      <c r="S97" s="925">
        <f>VLOOKUP($D$3&amp;"_"&amp;S$3,データシート2!$A:$SI,MATCH($R$2&amp;"_"&amp;$B97,データシート2!$A$1:$SI$1,0),0)</f>
        <v>33.978999999999999</v>
      </c>
      <c r="T97" s="925">
        <f>VLOOKUP($D$3&amp;"_"&amp;T$3,データシート2!$A:$SI,MATCH($R$2&amp;"_"&amp;$B97,データシート2!$A$1:$SI$1,0),0)</f>
        <v>40.494999999999997</v>
      </c>
      <c r="U97" s="925">
        <f>VLOOKUP($D$3&amp;"_"&amp;U$3,データシート2!$A:$SI,MATCH($R$2&amp;"_"&amp;$B97,データシート2!$A$1:$SI$1,0),0)</f>
        <v>42.857999999999997</v>
      </c>
      <c r="V97" s="925">
        <f>VLOOKUP($D$3&amp;"_"&amp;V$3,データシート2!$A:$SI,MATCH($R$2&amp;"_"&amp;$B97,データシート2!$A$1:$SI$1,0),0)</f>
        <v>36.970999999999997</v>
      </c>
      <c r="W97" s="925">
        <f>VLOOKUP($D$3&amp;"_"&amp;W$3,データシート2!$A:$SI,MATCH($R$2&amp;"_"&amp;$B97,データシート2!$A$1:$SI$1,0),0)</f>
        <v>39.427</v>
      </c>
      <c r="X97" s="925">
        <f>VLOOKUP($D$3&amp;"_"&amp;X$3,データシート2!$A:$SI,MATCH($R$2&amp;"_"&amp;$B97,データシート2!$A$1:$SI$1,0),0)</f>
        <v>40.488999999999997</v>
      </c>
      <c r="Y97" s="925">
        <f>VLOOKUP($D$3&amp;"_"&amp;Y$3,データシート2!$A:$SI,MATCH($R$2&amp;"_"&amp;$B97,データシート2!$A$1:$SI$1,0),0)</f>
        <v>40.526000000000003</v>
      </c>
      <c r="Z97" s="925">
        <f>VLOOKUP($D$3&amp;"_"&amp;Z$3,データシート2!$A:$SI,MATCH($R$2&amp;"_"&amp;$B97,データシート2!$A$1:$SI$1,0),0)</f>
        <v>38.228999999999999</v>
      </c>
      <c r="AA97" s="925">
        <f>VLOOKUP($D$3&amp;"_"&amp;AA$3,データシート2!$A:$SI,MATCH($R$2&amp;"_"&amp;$B97,データシート2!$A$1:$SI$1,0),0)</f>
        <v>29.766999999999999</v>
      </c>
      <c r="AB97" s="926">
        <f>VLOOKUP($D$3&amp;"_"&amp;AB$3,データシート2!$A:$SI,MATCH($R$2&amp;"_"&amp;$B97,データシート2!$A$1:$SI$1,0),0)</f>
        <v>44.744999999999997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4</v>
      </c>
      <c r="N99" s="767">
        <f>VLOOKUP($D$3&amp;"_"&amp;N$3,データシート2!$A:$SI,MATCH($G$2&amp;"_"&amp;$C99,データシート2!$A$1:$SI$1,0),0)</f>
        <v>4</v>
      </c>
      <c r="O99" s="767">
        <f>VLOOKUP($D$3&amp;"_"&amp;O$3,データシート2!$A:$SI,MATCH($G$2&amp;"_"&amp;$C99,データシート2!$A$1:$SI$1,0),0)</f>
        <v>4</v>
      </c>
      <c r="P99" s="767">
        <f>VLOOKUP($D$3&amp;"_"&amp;P$3,データシート2!$A:$SI,MATCH($G$2&amp;"_"&amp;$C99,データシート2!$A$1:$SI$1,0),0)</f>
        <v>3</v>
      </c>
      <c r="Q99" s="768">
        <f>VLOOKUP($D$3&amp;"_"&amp;Q$3,データシート2!$A:$SI,MATCH($G$2&amp;"_"&amp;$C99,データシート2!$A$1:$SI$1,0),0)</f>
        <v>6</v>
      </c>
      <c r="R99" s="937">
        <f>VLOOKUP($D$3&amp;"_"&amp;R$3,データシート2!$A:$SI,MATCH($R$2&amp;"_"&amp;$C99,データシート2!$A$1:$SI$1,0),0)</f>
        <v>31.459</v>
      </c>
      <c r="S99" s="938">
        <f>VLOOKUP($D$3&amp;"_"&amp;S$3,データシート2!$A:$SI,MATCH($R$2&amp;"_"&amp;$C99,データシート2!$A$1:$SI$1,0),0)</f>
        <v>33.978999999999999</v>
      </c>
      <c r="T99" s="938">
        <f>VLOOKUP($D$3&amp;"_"&amp;T$3,データシート2!$A:$SI,MATCH($R$2&amp;"_"&amp;$C99,データシート2!$A$1:$SI$1,0),0)</f>
        <v>40.494999999999997</v>
      </c>
      <c r="U99" s="938">
        <f>VLOOKUP($D$3&amp;"_"&amp;U$3,データシート2!$A:$SI,MATCH($R$2&amp;"_"&amp;$C99,データシート2!$A$1:$SI$1,0),0)</f>
        <v>42.857999999999997</v>
      </c>
      <c r="V99" s="938">
        <f>VLOOKUP($D$3&amp;"_"&amp;V$3,データシート2!$A:$SI,MATCH($R$2&amp;"_"&amp;$C99,データシート2!$A$1:$SI$1,0),0)</f>
        <v>36.970999999999997</v>
      </c>
      <c r="W99" s="938">
        <f>VLOOKUP($D$3&amp;"_"&amp;W$3,データシート2!$A:$SI,MATCH($R$2&amp;"_"&amp;$C99,データシート2!$A$1:$SI$1,0),0)</f>
        <v>39.427</v>
      </c>
      <c r="X99" s="938">
        <f>VLOOKUP($D$3&amp;"_"&amp;X$3,データシート2!$A:$SI,MATCH($R$2&amp;"_"&amp;$C99,データシート2!$A$1:$SI$1,0),0)</f>
        <v>40.488999999999997</v>
      </c>
      <c r="Y99" s="938">
        <f>VLOOKUP($D$3&amp;"_"&amp;Y$3,データシート2!$A:$SI,MATCH($R$2&amp;"_"&amp;$C99,データシート2!$A$1:$SI$1,0),0)</f>
        <v>40.526000000000003</v>
      </c>
      <c r="Z99" s="938">
        <f>VLOOKUP($D$3&amp;"_"&amp;Z$3,データシート2!$A:$SI,MATCH($R$2&amp;"_"&amp;$C99,データシート2!$A$1:$SI$1,0),0)</f>
        <v>38.228999999999999</v>
      </c>
      <c r="AA99" s="938">
        <f>VLOOKUP($D$3&amp;"_"&amp;AA$3,データシート2!$A:$SI,MATCH($R$2&amp;"_"&amp;$C99,データシート2!$A$1:$SI$1,0),0)</f>
        <v>29.766999999999999</v>
      </c>
      <c r="AB99" s="939">
        <f>VLOOKUP($D$3&amp;"_"&amp;AB$3,データシート2!$A:$SI,MATCH($R$2&amp;"_"&amp;$C99,データシート2!$A$1:$SI$1,0),0)</f>
        <v>44.744999999999997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2.8090000000000002</v>
      </c>
      <c r="X106" s="925">
        <f>VLOOKUP($D$3&amp;"_"&amp;X$3,データシート2!$A:$SI,MATCH($R$2&amp;"_"&amp;$B106,データシート2!$A$1:$SI$1,0),0)</f>
        <v>2.4689999999999999</v>
      </c>
      <c r="Y106" s="925">
        <f>VLOOKUP($D$3&amp;"_"&amp;Y$3,データシート2!$A:$SI,MATCH($R$2&amp;"_"&amp;$B106,データシート2!$A$1:$SI$1,0),0)</f>
        <v>2.3759999999999999</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1</v>
      </c>
      <c r="M109" s="752">
        <f>VLOOKUP($D$3&amp;"_"&amp;M$3,データシート2!$A:$SI,MATCH($G$2&amp;"_"&amp;$C109,データシート2!$A$1:$SI$1,0),0)</f>
        <v>1</v>
      </c>
      <c r="N109" s="752">
        <f>VLOOKUP($D$3&amp;"_"&amp;N$3,データシート2!$A:$SI,MATCH($G$2&amp;"_"&amp;$C109,データシート2!$A$1:$SI$1,0),0)</f>
        <v>1</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2.8090000000000002</v>
      </c>
      <c r="X109" s="931">
        <f>VLOOKUP($D$3&amp;"_"&amp;X$3,データシート2!$A:$SI,MATCH($R$2&amp;"_"&amp;$C109,データシート2!$A$1:$SI$1,0),0)</f>
        <v>2.4689999999999999</v>
      </c>
      <c r="Y109" s="931">
        <f>VLOOKUP($D$3&amp;"_"&amp;Y$3,データシート2!$A:$SI,MATCH($R$2&amp;"_"&amp;$C109,データシート2!$A$1:$SI$1,0),0)</f>
        <v>2.3759999999999999</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9.9169999999999998</v>
      </c>
      <c r="S110" s="925">
        <f>VLOOKUP($D$3&amp;"_"&amp;S$3,データシート2!$A:$SI,MATCH($R$2&amp;"_"&amp;$B110,データシート2!$A$1:$SI$1,0),0)</f>
        <v>11.741</v>
      </c>
      <c r="T110" s="925">
        <f>VLOOKUP($D$3&amp;"_"&amp;T$3,データシート2!$A:$SI,MATCH($R$2&amp;"_"&amp;$B110,データシート2!$A$1:$SI$1,0),0)</f>
        <v>12.548</v>
      </c>
      <c r="U110" s="925">
        <f>VLOOKUP($D$3&amp;"_"&amp;U$3,データシート2!$A:$SI,MATCH($R$2&amp;"_"&amp;$B110,データシート2!$A$1:$SI$1,0),0)</f>
        <v>9.5960000000000001</v>
      </c>
      <c r="V110" s="925">
        <f>VLOOKUP($D$3&amp;"_"&amp;V$3,データシート2!$A:$SI,MATCH($R$2&amp;"_"&amp;$B110,データシート2!$A$1:$SI$1,0),0)</f>
        <v>12.028</v>
      </c>
      <c r="W110" s="925">
        <f>VLOOKUP($D$3&amp;"_"&amp;W$3,データシート2!$A:$SI,MATCH($R$2&amp;"_"&amp;$B110,データシート2!$A$1:$SI$1,0),0)</f>
        <v>11.481</v>
      </c>
      <c r="X110" s="925">
        <f>VLOOKUP($D$3&amp;"_"&amp;X$3,データシート2!$A:$SI,MATCH($R$2&amp;"_"&amp;$B110,データシート2!$A$1:$SI$1,0),0)</f>
        <v>11.416</v>
      </c>
      <c r="Y110" s="925">
        <f>VLOOKUP($D$3&amp;"_"&amp;Y$3,データシート2!$A:$SI,MATCH($R$2&amp;"_"&amp;$B110,データシート2!$A$1:$SI$1,0),0)</f>
        <v>11.577999999999999</v>
      </c>
      <c r="Z110" s="925">
        <f>VLOOKUP($D$3&amp;"_"&amp;Z$3,データシート2!$A:$SI,MATCH($R$2&amp;"_"&amp;$B110,データシート2!$A$1:$SI$1,0),0)</f>
        <v>11.48</v>
      </c>
      <c r="AA110" s="925">
        <f>VLOOKUP($D$3&amp;"_"&amp;AA$3,データシート2!$A:$SI,MATCH($R$2&amp;"_"&amp;$B110,データシート2!$A$1:$SI$1,0),0)</f>
        <v>9.532</v>
      </c>
      <c r="AB110" s="926">
        <f>VLOOKUP($D$3&amp;"_"&amp;AB$3,データシート2!$A:$SI,MATCH($R$2&amp;"_"&amp;$B110,データシート2!$A$1:$SI$1,0),0)</f>
        <v>10.536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3.64</v>
      </c>
      <c r="S111" s="928">
        <f>VLOOKUP($D$3&amp;"_"&amp;S$3,データシート2!$A:$SI,MATCH($R$2&amp;"_"&amp;$C111,データシート2!$A$1:$SI$1,0),0)</f>
        <v>4.08</v>
      </c>
      <c r="T111" s="928">
        <f>VLOOKUP($D$3&amp;"_"&amp;T$3,データシート2!$A:$SI,MATCH($R$2&amp;"_"&amp;$C111,データシート2!$A$1:$SI$1,0),0)</f>
        <v>4.24</v>
      </c>
      <c r="U111" s="928">
        <f>VLOOKUP($D$3&amp;"_"&amp;U$3,データシート2!$A:$SI,MATCH($R$2&amp;"_"&amp;$C111,データシート2!$A$1:$SI$1,0),0)</f>
        <v>4.2460000000000004</v>
      </c>
      <c r="V111" s="928">
        <f>VLOOKUP($D$3&amp;"_"&amp;V$3,データシート2!$A:$SI,MATCH($R$2&amp;"_"&amp;$C111,データシート2!$A$1:$SI$1,0),0)</f>
        <v>4.2770000000000001</v>
      </c>
      <c r="W111" s="928">
        <f>VLOOKUP($D$3&amp;"_"&amp;W$3,データシート2!$A:$SI,MATCH($R$2&amp;"_"&amp;$C111,データシート2!$A$1:$SI$1,0),0)</f>
        <v>4.3170000000000002</v>
      </c>
      <c r="X111" s="928">
        <f>VLOOKUP($D$3&amp;"_"&amp;X$3,データシート2!$A:$SI,MATCH($R$2&amp;"_"&amp;$C111,データシート2!$A$1:$SI$1,0),0)</f>
        <v>4.423</v>
      </c>
      <c r="Y111" s="928">
        <f>VLOOKUP($D$3&amp;"_"&amp;Y$3,データシート2!$A:$SI,MATCH($R$2&amp;"_"&amp;$C111,データシート2!$A$1:$SI$1,0),0)</f>
        <v>3.6880000000000002</v>
      </c>
      <c r="Z111" s="928">
        <f>VLOOKUP($D$3&amp;"_"&amp;Z$3,データシート2!$A:$SI,MATCH($R$2&amp;"_"&amp;$C111,データシート2!$A$1:$SI$1,0),0)</f>
        <v>3.7229999999999999</v>
      </c>
      <c r="AA111" s="928">
        <f>VLOOKUP($D$3&amp;"_"&amp;AA$3,データシート2!$A:$SI,MATCH($R$2&amp;"_"&amp;$C111,データシート2!$A$1:$SI$1,0),0)</f>
        <v>4.0199999999999996</v>
      </c>
      <c r="AB111" s="929">
        <f>VLOOKUP($D$3&amp;"_"&amp;AB$3,データシート2!$A:$SI,MATCH($R$2&amp;"_"&amp;$C111,データシート2!$A$1:$SI$1,0),0)</f>
        <v>4.2149999999999999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6.2770000000000001</v>
      </c>
      <c r="S113" s="931">
        <f>VLOOKUP($D$3&amp;"_"&amp;S$3,データシート2!$A:$SI,MATCH($R$2&amp;"_"&amp;$C113,データシート2!$A$1:$SI$1,0),0)</f>
        <v>7.6609999999999996</v>
      </c>
      <c r="T113" s="931">
        <f>VLOOKUP($D$3&amp;"_"&amp;T$3,データシート2!$A:$SI,MATCH($R$2&amp;"_"&amp;$C113,データシート2!$A$1:$SI$1,0),0)</f>
        <v>8.3079999999999998</v>
      </c>
      <c r="U113" s="931">
        <f>VLOOKUP($D$3&amp;"_"&amp;U$3,データシート2!$A:$SI,MATCH($R$2&amp;"_"&amp;$C113,データシート2!$A$1:$SI$1,0),0)</f>
        <v>5.35</v>
      </c>
      <c r="V113" s="931">
        <f>VLOOKUP($D$3&amp;"_"&amp;V$3,データシート2!$A:$SI,MATCH($R$2&amp;"_"&amp;$C113,データシート2!$A$1:$SI$1,0),0)</f>
        <v>7.7510000000000003</v>
      </c>
      <c r="W113" s="931">
        <f>VLOOKUP($D$3&amp;"_"&amp;W$3,データシート2!$A:$SI,MATCH($R$2&amp;"_"&amp;$C113,データシート2!$A$1:$SI$1,0),0)</f>
        <v>7.1639999999999997</v>
      </c>
      <c r="X113" s="931">
        <f>VLOOKUP($D$3&amp;"_"&amp;X$3,データシート2!$A:$SI,MATCH($R$2&amp;"_"&amp;$C113,データシート2!$A$1:$SI$1,0),0)</f>
        <v>6.9930000000000003</v>
      </c>
      <c r="Y113" s="931">
        <f>VLOOKUP($D$3&amp;"_"&amp;Y$3,データシート2!$A:$SI,MATCH($R$2&amp;"_"&amp;$C113,データシート2!$A$1:$SI$1,0),0)</f>
        <v>7.89</v>
      </c>
      <c r="Z113" s="931">
        <f>VLOOKUP($D$3&amp;"_"&amp;Z$3,データシート2!$A:$SI,MATCH($R$2&amp;"_"&amp;$C113,データシート2!$A$1:$SI$1,0),0)</f>
        <v>7.7569999999999997</v>
      </c>
      <c r="AA113" s="931">
        <f>VLOOKUP($D$3&amp;"_"&amp;AA$3,データシート2!$A:$SI,MATCH($R$2&amp;"_"&amp;$C113,データシート2!$A$1:$SI$1,0),0)</f>
        <v>5.5119999999999996</v>
      </c>
      <c r="AB113" s="932">
        <f>VLOOKUP($D$3&amp;"_"&amp;AB$3,データシート2!$A:$SI,MATCH($R$2&amp;"_"&amp;$C113,データシート2!$A$1:$SI$1,0),0)</f>
        <v>6.3209999999999997</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10.718999999999999</v>
      </c>
      <c r="S114" s="925">
        <f>VLOOKUP($D$3&amp;"_"&amp;S$3,データシート2!$A:$SI,MATCH($R$2&amp;"_"&amp;$B114,データシート2!$A$1:$SI$1,0),0)</f>
        <v>13.504</v>
      </c>
      <c r="T114" s="925">
        <f>VLOOKUP($D$3&amp;"_"&amp;T$3,データシート2!$A:$SI,MATCH($R$2&amp;"_"&amp;$B114,データシート2!$A$1:$SI$1,0),0)</f>
        <v>15.367000000000001</v>
      </c>
      <c r="U114" s="925">
        <f>VLOOKUP($D$3&amp;"_"&amp;U$3,データシート2!$A:$SI,MATCH($R$2&amp;"_"&amp;$B114,データシート2!$A$1:$SI$1,0),0)</f>
        <v>11.268000000000001</v>
      </c>
      <c r="V114" s="925">
        <f>VLOOKUP($D$3&amp;"_"&amp;V$3,データシート2!$A:$SI,MATCH($R$2&amp;"_"&amp;$B114,データシート2!$A$1:$SI$1,0),0)</f>
        <v>11.733000000000001</v>
      </c>
      <c r="W114" s="925">
        <f>VLOOKUP($D$3&amp;"_"&amp;W$3,データシート2!$A:$SI,MATCH($R$2&amp;"_"&amp;$B114,データシート2!$A$1:$SI$1,0),0)</f>
        <v>12.156000000000001</v>
      </c>
      <c r="X114" s="925">
        <f>VLOOKUP($D$3&amp;"_"&amp;X$3,データシート2!$A:$SI,MATCH($R$2&amp;"_"&amp;$B114,データシート2!$A$1:$SI$1,0),0)</f>
        <v>11.901999999999999</v>
      </c>
      <c r="Y114" s="925">
        <f>VLOOKUP($D$3&amp;"_"&amp;Y$3,データシート2!$A:$SI,MATCH($R$2&amp;"_"&amp;$B114,データシート2!$A$1:$SI$1,0),0)</f>
        <v>11.394</v>
      </c>
      <c r="Z114" s="925">
        <f>VLOOKUP($D$3&amp;"_"&amp;Z$3,データシート2!$A:$SI,MATCH($R$2&amp;"_"&amp;$B114,データシート2!$A$1:$SI$1,0),0)</f>
        <v>11.051</v>
      </c>
      <c r="AA114" s="925">
        <f>VLOOKUP($D$3&amp;"_"&amp;AA$3,データシート2!$A:$SI,MATCH($R$2&amp;"_"&amp;$B114,データシート2!$A$1:$SI$1,0),0)</f>
        <v>9.2899999999999991</v>
      </c>
      <c r="AB114" s="926">
        <f>VLOOKUP($D$3&amp;"_"&amp;AB$3,データシート2!$A:$SI,MATCH($R$2&amp;"_"&amp;$B114,データシート2!$A$1:$SI$1,0),0)</f>
        <v>9.6859999999999999</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10.718999999999999</v>
      </c>
      <c r="S115" s="928">
        <f>VLOOKUP($D$3&amp;"_"&amp;S$3,データシート2!$A:$SI,MATCH($R$2&amp;"_"&amp;$C115,データシート2!$A$1:$SI$1,0),0)</f>
        <v>13.504</v>
      </c>
      <c r="T115" s="928">
        <f>VLOOKUP($D$3&amp;"_"&amp;T$3,データシート2!$A:$SI,MATCH($R$2&amp;"_"&amp;$C115,データシート2!$A$1:$SI$1,0),0)</f>
        <v>15.367000000000001</v>
      </c>
      <c r="U115" s="928">
        <f>VLOOKUP($D$3&amp;"_"&amp;U$3,データシート2!$A:$SI,MATCH($R$2&amp;"_"&amp;$C115,データシート2!$A$1:$SI$1,0),0)</f>
        <v>11.268000000000001</v>
      </c>
      <c r="V115" s="928">
        <f>VLOOKUP($D$3&amp;"_"&amp;V$3,データシート2!$A:$SI,MATCH($R$2&amp;"_"&amp;$C115,データシート2!$A$1:$SI$1,0),0)</f>
        <v>11.733000000000001</v>
      </c>
      <c r="W115" s="928">
        <f>VLOOKUP($D$3&amp;"_"&amp;W$3,データシート2!$A:$SI,MATCH($R$2&amp;"_"&amp;$C115,データシート2!$A$1:$SI$1,0),0)</f>
        <v>12.156000000000001</v>
      </c>
      <c r="X115" s="928">
        <f>VLOOKUP($D$3&amp;"_"&amp;X$3,データシート2!$A:$SI,MATCH($R$2&amp;"_"&amp;$C115,データシート2!$A$1:$SI$1,0),0)</f>
        <v>11.901999999999999</v>
      </c>
      <c r="Y115" s="928">
        <f>VLOOKUP($D$3&amp;"_"&amp;Y$3,データシート2!$A:$SI,MATCH($R$2&amp;"_"&amp;$C115,データシート2!$A$1:$SI$1,0),0)</f>
        <v>11.394</v>
      </c>
      <c r="Z115" s="928">
        <f>VLOOKUP($D$3&amp;"_"&amp;Z$3,データシート2!$A:$SI,MATCH($R$2&amp;"_"&amp;$C115,データシート2!$A$1:$SI$1,0),0)</f>
        <v>11.051</v>
      </c>
      <c r="AA115" s="928">
        <f>VLOOKUP($D$3&amp;"_"&amp;AA$3,データシート2!$A:$SI,MATCH($R$2&amp;"_"&amp;$C115,データシート2!$A$1:$SI$1,0),0)</f>
        <v>9.2899999999999991</v>
      </c>
      <c r="AB115" s="929">
        <f>VLOOKUP($D$3&amp;"_"&amp;AB$3,データシート2!$A:$SI,MATCH($R$2&amp;"_"&amp;$C115,データシート2!$A$1:$SI$1,0),0)</f>
        <v>9.6859999999999999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7.5629999999999997</v>
      </c>
      <c r="S117" s="925">
        <f>VLOOKUP($D$3&amp;"_"&amp;S$3,データシート2!$A:$SI,MATCH($R$2&amp;"_"&amp;$B117,データシート2!$A$1:$SI$1,0),0)</f>
        <v>8.7490000000000006</v>
      </c>
      <c r="T117" s="925">
        <f>VLOOKUP($D$3&amp;"_"&amp;T$3,データシート2!$A:$SI,MATCH($R$2&amp;"_"&amp;$B117,データシート2!$A$1:$SI$1,0),0)</f>
        <v>6.0839999999999996</v>
      </c>
      <c r="U117" s="925">
        <f>VLOOKUP($D$3&amp;"_"&amp;U$3,データシート2!$A:$SI,MATCH($R$2&amp;"_"&amp;$B117,データシート2!$A$1:$SI$1,0),0)</f>
        <v>10.128</v>
      </c>
      <c r="V117" s="925">
        <f>VLOOKUP($D$3&amp;"_"&amp;V$3,データシート2!$A:$SI,MATCH($R$2&amp;"_"&amp;$B117,データシート2!$A$1:$SI$1,0),0)</f>
        <v>13.718999999999999</v>
      </c>
      <c r="W117" s="925">
        <f>VLOOKUP($D$3&amp;"_"&amp;W$3,データシート2!$A:$SI,MATCH($R$2&amp;"_"&amp;$B117,データシート2!$A$1:$SI$1,0),0)</f>
        <v>13.754</v>
      </c>
      <c r="X117" s="925">
        <f>VLOOKUP($D$3&amp;"_"&amp;X$3,データシート2!$A:$SI,MATCH($R$2&amp;"_"&amp;$B117,データシート2!$A$1:$SI$1,0),0)</f>
        <v>13.192</v>
      </c>
      <c r="Y117" s="925">
        <f>VLOOKUP($D$3&amp;"_"&amp;Y$3,データシート2!$A:$SI,MATCH($R$2&amp;"_"&amp;$B117,データシート2!$A$1:$SI$1,0),0)</f>
        <v>13.071999999999999</v>
      </c>
      <c r="Z117" s="925">
        <f>VLOOKUP($D$3&amp;"_"&amp;Z$3,データシート2!$A:$SI,MATCH($R$2&amp;"_"&amp;$B117,データシート2!$A$1:$SI$1,0),0)</f>
        <v>12.361000000000001</v>
      </c>
      <c r="AA117" s="925">
        <f>VLOOKUP($D$3&amp;"_"&amp;AA$3,データシート2!$A:$SI,MATCH($R$2&amp;"_"&amp;$B117,データシート2!$A$1:$SI$1,0),0)</f>
        <v>8.6150000000000002</v>
      </c>
      <c r="AB117" s="926">
        <f>VLOOKUP($D$3&amp;"_"&amp;AB$3,データシート2!$A:$SI,MATCH($R$2&amp;"_"&amp;$B117,データシート2!$A$1:$SI$1,0),0)</f>
        <v>8.4629999999999992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7.5629999999999997</v>
      </c>
      <c r="S118" s="928">
        <f>VLOOKUP($D$3&amp;"_"&amp;S$3,データシート2!$A:$SI,MATCH($R$2&amp;"_"&amp;$C118,データシート2!$A$1:$SI$1,0),0)</f>
        <v>8.7490000000000006</v>
      </c>
      <c r="T118" s="928">
        <f>VLOOKUP($D$3&amp;"_"&amp;T$3,データシート2!$A:$SI,MATCH($R$2&amp;"_"&amp;$C118,データシート2!$A$1:$SI$1,0),0)</f>
        <v>6.0839999999999996</v>
      </c>
      <c r="U118" s="928">
        <f>VLOOKUP($D$3&amp;"_"&amp;U$3,データシート2!$A:$SI,MATCH($R$2&amp;"_"&amp;$C118,データシート2!$A$1:$SI$1,0),0)</f>
        <v>10.128</v>
      </c>
      <c r="V118" s="928">
        <f>VLOOKUP($D$3&amp;"_"&amp;V$3,データシート2!$A:$SI,MATCH($R$2&amp;"_"&amp;$C118,データシート2!$A$1:$SI$1,0),0)</f>
        <v>13.718999999999999</v>
      </c>
      <c r="W118" s="928">
        <f>VLOOKUP($D$3&amp;"_"&amp;W$3,データシート2!$A:$SI,MATCH($R$2&amp;"_"&amp;$C118,データシート2!$A$1:$SI$1,0),0)</f>
        <v>13.754</v>
      </c>
      <c r="X118" s="928">
        <f>VLOOKUP($D$3&amp;"_"&amp;X$3,データシート2!$A:$SI,MATCH($R$2&amp;"_"&amp;$C118,データシート2!$A$1:$SI$1,0),0)</f>
        <v>13.192</v>
      </c>
      <c r="Y118" s="928">
        <f>VLOOKUP($D$3&amp;"_"&amp;Y$3,データシート2!$A:$SI,MATCH($R$2&amp;"_"&amp;$C118,データシート2!$A$1:$SI$1,0),0)</f>
        <v>13.071999999999999</v>
      </c>
      <c r="Z118" s="928">
        <f>VLOOKUP($D$3&amp;"_"&amp;Z$3,データシート2!$A:$SI,MATCH($R$2&amp;"_"&amp;$C118,データシート2!$A$1:$SI$1,0),0)</f>
        <v>12.361000000000001</v>
      </c>
      <c r="AA118" s="928">
        <f>VLOOKUP($D$3&amp;"_"&amp;AA$3,データシート2!$A:$SI,MATCH($R$2&amp;"_"&amp;$C118,データシート2!$A$1:$SI$1,0),0)</f>
        <v>8.6150000000000002</v>
      </c>
      <c r="AB118" s="929">
        <f>VLOOKUP($D$3&amp;"_"&amp;AB$3,データシート2!$A:$SI,MATCH($R$2&amp;"_"&amp;$C118,データシート2!$A$1:$SI$1,0),0)</f>
        <v>8.4629999999999992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3</v>
      </c>
      <c r="I124" s="734">
        <f>VLOOKUP($D$3&amp;"_"&amp;I$3,データシート2!$A:$SI,MATCH($G$2&amp;"_"&amp;$B124,データシート2!$A$1:$SI$1,0),0)</f>
        <v>2</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115.143</v>
      </c>
      <c r="S124" s="925">
        <f>VLOOKUP($D$3&amp;"_"&amp;S$3,データシート2!$A:$SI,MATCH($R$2&amp;"_"&amp;$B124,データシート2!$A$1:$SI$1,0),0)</f>
        <v>87.540999999999997</v>
      </c>
      <c r="T124" s="925">
        <f>VLOOKUP($D$3&amp;"_"&amp;T$3,データシート2!$A:$SI,MATCH($R$2&amp;"_"&amp;$B124,データシート2!$A$1:$SI$1,0),0)</f>
        <v>97.566000000000003</v>
      </c>
      <c r="U124" s="925">
        <f>VLOOKUP($D$3&amp;"_"&amp;U$3,データシート2!$A:$SI,MATCH($R$2&amp;"_"&amp;$B124,データシート2!$A$1:$SI$1,0),0)</f>
        <v>81.418000000000006</v>
      </c>
      <c r="V124" s="925">
        <f>VLOOKUP($D$3&amp;"_"&amp;V$3,データシート2!$A:$SI,MATCH($R$2&amp;"_"&amp;$B124,データシート2!$A$1:$SI$1,0),0)</f>
        <v>93.867999999999995</v>
      </c>
      <c r="W124" s="925">
        <f>VLOOKUP($D$3&amp;"_"&amp;W$3,データシート2!$A:$SI,MATCH($R$2&amp;"_"&amp;$B124,データシート2!$A$1:$SI$1,0),0)</f>
        <v>73.95</v>
      </c>
      <c r="X124" s="925">
        <f>VLOOKUP($D$3&amp;"_"&amp;X$3,データシート2!$A:$SI,MATCH($R$2&amp;"_"&amp;$B124,データシート2!$A$1:$SI$1,0),0)</f>
        <v>84.929000000000002</v>
      </c>
      <c r="Y124" s="925">
        <f>VLOOKUP($D$3&amp;"_"&amp;Y$3,データシート2!$A:$SI,MATCH($R$2&amp;"_"&amp;$B124,データシート2!$A$1:$SI$1,0),0)</f>
        <v>91.988</v>
      </c>
      <c r="Z124" s="925">
        <f>VLOOKUP($D$3&amp;"_"&amp;Z$3,データシート2!$A:$SI,MATCH($R$2&amp;"_"&amp;$B124,データシート2!$A$1:$SI$1,0),0)</f>
        <v>3.109</v>
      </c>
      <c r="AA124" s="925">
        <f>VLOOKUP($D$3&amp;"_"&amp;AA$3,データシート2!$A:$SI,MATCH($R$2&amp;"_"&amp;$B124,データシート2!$A$1:$SI$1,0),0)</f>
        <v>82.033000000000001</v>
      </c>
      <c r="AB124" s="926">
        <f>VLOOKUP($D$3&amp;"_"&amp;AB$3,データシート2!$A:$SI,MATCH($R$2&amp;"_"&amp;$B124,データシート2!$A$1:$SI$1,0),0)</f>
        <v>78.152000000000001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3</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115.143</v>
      </c>
      <c r="S125" s="941">
        <f>VLOOKUP($D$3&amp;"_"&amp;S$3,データシート2!$A:$SI,MATCH($R$2&amp;"_"&amp;$C125,データシート2!$A$1:$SI$1,0),0)</f>
        <v>87.540999999999997</v>
      </c>
      <c r="T125" s="941">
        <f>VLOOKUP($D$3&amp;"_"&amp;T$3,データシート2!$A:$SI,MATCH($R$2&amp;"_"&amp;$C125,データシート2!$A$1:$SI$1,0),0)</f>
        <v>97.566000000000003</v>
      </c>
      <c r="U125" s="941">
        <f>VLOOKUP($D$3&amp;"_"&amp;U$3,データシート2!$A:$SI,MATCH($R$2&amp;"_"&amp;$C125,データシート2!$A$1:$SI$1,0),0)</f>
        <v>78.224999999999994</v>
      </c>
      <c r="V125" s="941">
        <f>VLOOKUP($D$3&amp;"_"&amp;V$3,データシート2!$A:$SI,MATCH($R$2&amp;"_"&amp;$C125,データシート2!$A$1:$SI$1,0),0)</f>
        <v>90.813999999999993</v>
      </c>
      <c r="W125" s="941">
        <f>VLOOKUP($D$3&amp;"_"&amp;W$3,データシート2!$A:$SI,MATCH($R$2&amp;"_"&amp;$C125,データシート2!$A$1:$SI$1,0),0)</f>
        <v>70.819000000000003</v>
      </c>
      <c r="X125" s="941">
        <f>VLOOKUP($D$3&amp;"_"&amp;X$3,データシート2!$A:$SI,MATCH($R$2&amp;"_"&amp;$C125,データシート2!$A$1:$SI$1,0),0)</f>
        <v>81.915000000000006</v>
      </c>
      <c r="Y125" s="941">
        <f>VLOOKUP($D$3&amp;"_"&amp;Y$3,データシート2!$A:$SI,MATCH($R$2&amp;"_"&amp;$C125,データシート2!$A$1:$SI$1,0),0)</f>
        <v>88.864999999999995</v>
      </c>
      <c r="Z125" s="941">
        <f>VLOOKUP($D$3&amp;"_"&amp;Z$3,データシート2!$A:$SI,MATCH($R$2&amp;"_"&amp;$C125,データシート2!$A$1:$SI$1,0),0)</f>
        <v>0</v>
      </c>
      <c r="AA125" s="941">
        <f>VLOOKUP($D$3&amp;"_"&amp;AA$3,データシート2!$A:$SI,MATCH($R$2&amp;"_"&amp;$C125,データシート2!$A$1:$SI$1,0),0)</f>
        <v>79.031000000000006</v>
      </c>
      <c r="AB125" s="942">
        <f>VLOOKUP($D$3&amp;"_"&amp;AB$3,データシート2!$A:$SI,MATCH($R$2&amp;"_"&amp;$C125,データシート2!$A$1:$SI$1,0),0)</f>
        <v>75.334999999999994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3.1930000000000001</v>
      </c>
      <c r="V132" s="931">
        <f>VLOOKUP($D$3&amp;"_"&amp;V$3,データシート2!$A:$SI,MATCH($R$2&amp;"_"&amp;$C132,データシート2!$A$1:$SI$1,0),0)</f>
        <v>3.0539999999999998</v>
      </c>
      <c r="W132" s="931">
        <f>VLOOKUP($D$3&amp;"_"&amp;W$3,データシート2!$A:$SI,MATCH($R$2&amp;"_"&amp;$C132,データシート2!$A$1:$SI$1,0),0)</f>
        <v>3.1309999999999998</v>
      </c>
      <c r="X132" s="931">
        <f>VLOOKUP($D$3&amp;"_"&amp;X$3,データシート2!$A:$SI,MATCH($R$2&amp;"_"&amp;$C132,データシート2!$A$1:$SI$1,0),0)</f>
        <v>3.0139999999999998</v>
      </c>
      <c r="Y132" s="931">
        <f>VLOOKUP($D$3&amp;"_"&amp;Y$3,データシート2!$A:$SI,MATCH($R$2&amp;"_"&amp;$C132,データシート2!$A$1:$SI$1,0),0)</f>
        <v>3.1230000000000002</v>
      </c>
      <c r="Z132" s="931">
        <f>VLOOKUP($D$3&amp;"_"&amp;Z$3,データシート2!$A:$SI,MATCH($R$2&amp;"_"&amp;$C132,データシート2!$A$1:$SI$1,0),0)</f>
        <v>3.109</v>
      </c>
      <c r="AA132" s="931">
        <f>VLOOKUP($D$3&amp;"_"&amp;AA$3,データシート2!$A:$SI,MATCH($R$2&amp;"_"&amp;$C132,データシート2!$A$1:$SI$1,0),0)</f>
        <v>3.0019999999999998</v>
      </c>
      <c r="AB132" s="932">
        <f>VLOOKUP($D$3&amp;"_"&amp;AB$3,データシート2!$A:$SI,MATCH($R$2&amp;"_"&amp;$C132,データシート2!$A$1:$SI$1,0),0)</f>
        <v>2.8170000000000002</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4</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8.0679999999999996</v>
      </c>
      <c r="S133" s="925">
        <f>VLOOKUP($D$3&amp;"_"&amp;S$3,データシート2!$A:$SI,MATCH($R$2&amp;"_"&amp;$B133,データシート2!$A$1:$SI$1,0),0)</f>
        <v>9.0350000000000001</v>
      </c>
      <c r="T133" s="925">
        <f>VLOOKUP($D$3&amp;"_"&amp;T$3,データシート2!$A:$SI,MATCH($R$2&amp;"_"&amp;$B133,データシート2!$A$1:$SI$1,0),0)</f>
        <v>9.6649999999999991</v>
      </c>
      <c r="U133" s="925">
        <f>VLOOKUP($D$3&amp;"_"&amp;U$3,データシート2!$A:$SI,MATCH($R$2&amp;"_"&amp;$B133,データシート2!$A$1:$SI$1,0),0)</f>
        <v>9.42</v>
      </c>
      <c r="V133" s="925">
        <f>VLOOKUP($D$3&amp;"_"&amp;V$3,データシート2!$A:$SI,MATCH($R$2&amp;"_"&amp;$B133,データシート2!$A$1:$SI$1,0),0)</f>
        <v>9.0220000000000002</v>
      </c>
      <c r="W133" s="925">
        <f>VLOOKUP($D$3&amp;"_"&amp;W$3,データシート2!$A:$SI,MATCH($R$2&amp;"_"&amp;$B133,データシート2!$A$1:$SI$1,0),0)</f>
        <v>8.7799999999999994</v>
      </c>
      <c r="X133" s="925">
        <f>VLOOKUP($D$3&amp;"_"&amp;X$3,データシート2!$A:$SI,MATCH($R$2&amp;"_"&amp;$B133,データシート2!$A$1:$SI$1,0),0)</f>
        <v>8.1950000000000003</v>
      </c>
      <c r="Y133" s="925">
        <f>VLOOKUP($D$3&amp;"_"&amp;Y$3,データシート2!$A:$SI,MATCH($R$2&amp;"_"&amp;$B133,データシート2!$A$1:$SI$1,0),0)</f>
        <v>8.8539999999999992</v>
      </c>
      <c r="Z133" s="925">
        <f>VLOOKUP($D$3&amp;"_"&amp;Z$3,データシート2!$A:$SI,MATCH($R$2&amp;"_"&amp;$B133,データシート2!$A$1:$SI$1,0),0)</f>
        <v>84.524000000000001</v>
      </c>
      <c r="AA133" s="925">
        <f>VLOOKUP($D$3&amp;"_"&amp;AA$3,データシート2!$A:$SI,MATCH($R$2&amp;"_"&amp;$B133,データシート2!$A$1:$SI$1,0),0)</f>
        <v>8.2579999999999991</v>
      </c>
      <c r="AB133" s="926">
        <f>VLOOKUP($D$3&amp;"_"&amp;AB$3,データシート2!$A:$SI,MATCH($R$2&amp;"_"&amp;$B133,データシート2!$A$1:$SI$1,0),0)</f>
        <v>5.9560000000000004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2</v>
      </c>
      <c r="H135" s="766">
        <f>VLOOKUP($D$3&amp;"_"&amp;H$3,データシート2!$A:$SI,MATCH($G$2&amp;"_"&amp;$C135,データシート2!$A$1:$SI$1,0),0)</f>
        <v>2</v>
      </c>
      <c r="I135" s="766">
        <f>VLOOKUP($D$3&amp;"_"&amp;I$3,データシート2!$A:$SI,MATCH($G$2&amp;"_"&amp;$C135,データシート2!$A$1:$SI$1,0),0)</f>
        <v>2</v>
      </c>
      <c r="J135" s="766">
        <f>VLOOKUP($D$3&amp;"_"&amp;J$3,データシート2!$A:$SI,MATCH($G$2&amp;"_"&amp;$C135,データシート2!$A$1:$SI$1,0),0)</f>
        <v>2</v>
      </c>
      <c r="K135" s="767">
        <f>VLOOKUP($D$3&amp;"_"&amp;K$3,データシート2!$A:$SI,MATCH($G$2&amp;"_"&amp;$C135,データシート2!$A$1:$SI$1,0),0)</f>
        <v>2</v>
      </c>
      <c r="L135" s="767">
        <f>VLOOKUP($D$3&amp;"_"&amp;L$3,データシート2!$A:$SI,MATCH($G$2&amp;"_"&amp;$C135,データシート2!$A$1:$SI$1,0),0)</f>
        <v>2</v>
      </c>
      <c r="M135" s="767">
        <f>VLOOKUP($D$3&amp;"_"&amp;M$3,データシート2!$A:$SI,MATCH($G$2&amp;"_"&amp;$C135,データシート2!$A$1:$SI$1,0),0)</f>
        <v>2</v>
      </c>
      <c r="N135" s="767">
        <f>VLOOKUP($D$3&amp;"_"&amp;N$3,データシート2!$A:$SI,MATCH($G$2&amp;"_"&amp;$C135,データシート2!$A$1:$SI$1,0),0)</f>
        <v>2</v>
      </c>
      <c r="O135" s="767">
        <f>VLOOKUP($D$3&amp;"_"&amp;O$3,データシート2!$A:$SI,MATCH($G$2&amp;"_"&amp;$C135,データシート2!$A$1:$SI$1,0),0)</f>
        <v>2</v>
      </c>
      <c r="P135" s="767">
        <f>VLOOKUP($D$3&amp;"_"&amp;P$3,データシート2!$A:$SI,MATCH($G$2&amp;"_"&amp;$C135,データシート2!$A$1:$SI$1,0),0)</f>
        <v>2</v>
      </c>
      <c r="Q135" s="768">
        <f>VLOOKUP($D$3&amp;"_"&amp;Q$3,データシート2!$A:$SI,MATCH($G$2&amp;"_"&amp;$C135,データシート2!$A$1:$SI$1,0),0)</f>
        <v>2</v>
      </c>
      <c r="R135" s="946">
        <f>VLOOKUP($D$3&amp;"_"&amp;R$3,データシート2!$A:$SI,MATCH($R$2&amp;"_"&amp;$C135,データシート2!$A$1:$SI$1,0),0)</f>
        <v>8.0679999999999996</v>
      </c>
      <c r="S135" s="938">
        <f>VLOOKUP($D$3&amp;"_"&amp;S$3,データシート2!$A:$SI,MATCH($R$2&amp;"_"&amp;$C135,データシート2!$A$1:$SI$1,0),0)</f>
        <v>9.0350000000000001</v>
      </c>
      <c r="T135" s="938">
        <f>VLOOKUP($D$3&amp;"_"&amp;T$3,データシート2!$A:$SI,MATCH($R$2&amp;"_"&amp;$C135,データシート2!$A$1:$SI$1,0),0)</f>
        <v>9.6649999999999991</v>
      </c>
      <c r="U135" s="938">
        <f>VLOOKUP($D$3&amp;"_"&amp;U$3,データシート2!$A:$SI,MATCH($R$2&amp;"_"&amp;$C135,データシート2!$A$1:$SI$1,0),0)</f>
        <v>9.42</v>
      </c>
      <c r="V135" s="938">
        <f>VLOOKUP($D$3&amp;"_"&amp;V$3,データシート2!$A:$SI,MATCH($R$2&amp;"_"&amp;$C135,データシート2!$A$1:$SI$1,0),0)</f>
        <v>9.0220000000000002</v>
      </c>
      <c r="W135" s="938">
        <f>VLOOKUP($D$3&amp;"_"&amp;W$3,データシート2!$A:$SI,MATCH($R$2&amp;"_"&amp;$C135,データシート2!$A$1:$SI$1,0),0)</f>
        <v>8.7799999999999994</v>
      </c>
      <c r="X135" s="938">
        <f>VLOOKUP($D$3&amp;"_"&amp;X$3,データシート2!$A:$SI,MATCH($R$2&amp;"_"&amp;$C135,データシート2!$A$1:$SI$1,0),0)</f>
        <v>8.1950000000000003</v>
      </c>
      <c r="Y135" s="938">
        <f>VLOOKUP($D$3&amp;"_"&amp;Y$3,データシート2!$A:$SI,MATCH($R$2&amp;"_"&amp;$C135,データシート2!$A$1:$SI$1,0),0)</f>
        <v>8.8539999999999992</v>
      </c>
      <c r="Z135" s="938">
        <f>VLOOKUP($D$3&amp;"_"&amp;Z$3,データシート2!$A:$SI,MATCH($R$2&amp;"_"&amp;$C135,データシート2!$A$1:$SI$1,0),0)</f>
        <v>8.7929999999999993</v>
      </c>
      <c r="AA135" s="938">
        <f>VLOOKUP($D$3&amp;"_"&amp;AA$3,データシート2!$A:$SI,MATCH($R$2&amp;"_"&amp;$C135,データシート2!$A$1:$SI$1,0),0)</f>
        <v>8.2579999999999991</v>
      </c>
      <c r="AB135" s="939">
        <f>VLOOKUP($D$3&amp;"_"&amp;AB$3,データシート2!$A:$SI,MATCH($R$2&amp;"_"&amp;$C135,データシート2!$A$1:$SI$1,0),0)</f>
        <v>5.9560000000000004</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75.730999999999995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2025-03-04T09:26:28Z</dcterms:created>
  <dcterms:modified xsi:type="dcterms:W3CDTF">2025-03-04T09:26:28Z</dcterms:modified>
  <cp:category/>
  <cp:contentStatus/>
</cp:coreProperties>
</file>