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022E1A6-7BFF-486B-8560-8569691E44F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<sst xmlns="http://schemas.openxmlformats.org/spreadsheetml/2006/main" count="16797" uniqueCount="2572">
  <si>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</si>
  <si>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</si>
  <si>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</si>
  <si>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</si>
  <si>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</si>
  <si>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</si>
  <si>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</si>
  <si>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</si>
  <si>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</si>
  <si>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</si>
  <si>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</si>
  <si>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</si>
  <si>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</si>
  <si>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</si>
  <si>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</si>
  <si>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</si>
  <si>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</si>
  <si>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</si>
  <si>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</si>
  <si>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</si>
  <si>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</si>
  <si>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</si>
  <si>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</si>
  <si>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</si>
  <si>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</si>
  <si>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</si>
  <si>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</si>
  <si>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</si>
  <si>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</si>
  <si>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</si>
  <si>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</si>
  <si>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</si>
  <si>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</si>
  <si>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</si>
  <si>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</si>
  <si>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</si>
  <si>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</si>
  <si>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</si>
  <si>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</si>
  <si>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</si>
  <si>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</si>
  <si>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</si>
  <si>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</si>
  <si>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</si>
  <si>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</si>
  <si>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</si>
  <si>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</si>
  <si>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</si>
  <si>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</si>
  <si>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</si>
  <si>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</si>
  <si>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</si>
  <si>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</si>
  <si>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</si>
  <si>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</si>
  <si>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</si>
  <si>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</si>
  <si>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</si>
  <si>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</si>
  <si>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</si>
  <si>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</si>
  <si>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</si>
  <si>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</si>
  <si>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</si>
  <si>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</si>
  <si>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</si>
  <si>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</si>
  <si>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</si>
  <si>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</si>
  <si>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</si>
  <si>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</si>
  <si>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</si>
  <si>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</si>
  <si>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</si>
  <si>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</si>
  <si>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</si>
  <si>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</si>
  <si>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</si>
  <si>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</si>
  <si>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</si>
  <si>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</si>
  <si>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</si>
  <si>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</si>
  <si>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</si>
  <si>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</si>
  <si>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</si>
  <si>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</si>
  <si>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</si>
  <si>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</si>
  <si>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</si>
  <si>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</si>
  <si>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</si>
  <si>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</si>
  <si>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</si>
  <si>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</si>
  <si>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</si>
  <si>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</si>
  <si>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</si>
  <si>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</si>
  <si>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</si>
  <si>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</si>
  <si>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</si>
  <si>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</si>
  <si>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</si>
  <si>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</si>
  <si>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</si>
  <si>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</si>
  <si>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</si>
  <si>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</si>
  <si>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</si>
  <si>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</si>
  <si>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</si>
  <si>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</si>
  <si>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</si>
  <si>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</si>
  <si>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</si>
  <si>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</si>
  <si>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</si>
  <si>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</si>
  <si>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</si>
  <si>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</si>
  <si>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</si>
  <si>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</si>
  <si>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</si>
  <si>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</si>
  <si>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</si>
  <si>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</si>
  <si>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</si>
  <si>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</si>
  <si>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</si>
  <si>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</si>
  <si>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</si>
  <si>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</si>
  <si>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</si>
  <si>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</si>
  <si>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</si>
  <si>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</si>
  <si>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</si>
  <si>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</si>
  <si>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</si>
  <si>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</si>
  <si>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</si>
  <si>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</si>
  <si>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</si>
  <si>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</si>
  <si>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</si>
  <si>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</si>
  <si>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</si>
  <si>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</si>
  <si>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</si>
  <si>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</si>
  <si>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</si>
  <si>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</si>
  <si>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</si>
  <si>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</si>
  <si>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</si>
  <si>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</si>
  <si>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</si>
  <si>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</si>
  <si>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</si>
  <si>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</si>
  <si>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</si>
  <si>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</si>
  <si>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</si>
  <si>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</si>
  <si>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</si>
  <si>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</si>
  <si>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</si>
  <si>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</si>
  <si>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</si>
  <si>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</si>
  <si>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</si>
  <si>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</si>
  <si>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</si>
  <si>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</si>
  <si>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</si>
  <si>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</si>
  <si>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</si>
  <si>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</si>
  <si>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</si>
  <si>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</si>
  <si>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</si>
  <si>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</si>
  <si>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</si>
  <si>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</si>
  <si>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</si>
  <si>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</si>
  <si>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</si>
  <si>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</si>
  <si>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</si>
  <si>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</si>
  <si>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</si>
  <si>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</si>
  <si>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</si>
  <si>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</si>
  <si>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</si>
  <si>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</si>
  <si>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</si>
  <si>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</si>
  <si>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</si>
  <si>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</si>
  <si>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</si>
  <si>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</si>
  <si>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</si>
  <si>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</si>
  <si>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</si>
  <si>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</si>
  <si>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</si>
  <si>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</si>
  <si>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</si>
  <si>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</si>
  <si>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</si>
  <si>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</si>
  <si>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</si>
  <si>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</si>
  <si>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</si>
  <si>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</si>
  <si>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</si>
  <si>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</si>
  <si>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</si>
  <si>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</si>
  <si>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</si>
  <si>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</si>
  <si>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</si>
  <si>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</si>
  <si>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</si>
  <si>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</si>
  <si>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</si>
  <si>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</si>
  <si>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</si>
  <si>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</si>
  <si>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</si>
  <si>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</si>
  <si>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</si>
  <si>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</si>
  <si>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</si>
  <si>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</si>
  <si>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</si>
  <si>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</si>
  <si>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</si>
  <si>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</si>
  <si>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</si>
  <si>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</si>
  <si>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</si>
  <si>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</si>
  <si>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</si>
  <si>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</si>
  <si>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</si>
  <si>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</si>
  <si>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</si>
  <si>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</si>
  <si>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</si>
  <si>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</si>
  <si>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</si>
  <si>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</si>
  <si>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</si>
  <si>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</si>
  <si>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</si>
  <si>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</si>
  <si>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</si>
  <si>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</si>
  <si>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</si>
  <si>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</si>
  <si>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</si>
  <si>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</si>
  <si>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</si>
  <si>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</si>
  <si>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</si>
  <si>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</si>
  <si>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</si>
  <si>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</si>
  <si>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</si>
  <si>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</si>
  <si>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</si>
  <si>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</si>
  <si>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</si>
  <si>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</si>
  <si>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</si>
  <si>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</si>
  <si>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</si>
  <si>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</si>
  <si>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</si>
  <si>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</si>
  <si>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</si>
  <si>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</si>
  <si>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</si>
  <si>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</si>
  <si>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</si>
  <si>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</si>
  <si>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</si>
  <si>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</si>
  <si>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</si>
  <si>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</si>
  <si>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</si>
  <si>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</si>
  <si>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</si>
  <si>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</si>
  <si>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</si>
  <si>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</si>
  <si>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</si>
  <si>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</si>
  <si>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</si>
  <si>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</si>
  <si>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</si>
  <si>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</si>
  <si>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</si>
  <si>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</si>
  <si>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</si>
  <si>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</si>
  <si>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</si>
  <si>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</si>
  <si>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</si>
  <si>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</si>
  <si>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</si>
  <si>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</si>
  <si>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</si>
  <si>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</si>
  <si>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</si>
  <si>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</si>
  <si>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</si>
  <si>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</si>
  <si>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</si>
  <si>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</si>
  <si>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</si>
  <si>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</si>
  <si>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</si>
  <si>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</si>
  <si>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</si>
  <si>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</si>
  <si>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</si>
  <si>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</si>
  <si>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</si>
  <si>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</si>
  <si>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</si>
  <si>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</si>
  <si>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</si>
  <si>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</si>
  <si>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</si>
  <si>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</si>
  <si>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</si>
  <si>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</si>
  <si>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</si>
  <si>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</si>
  <si>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</si>
  <si>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</si>
  <si>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</si>
  <si>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</si>
  <si>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</si>
  <si>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</si>
  <si>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</si>
  <si>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</si>
  <si>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</si>
  <si>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</si>
  <si>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</si>
  <si>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</si>
  <si>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</si>
  <si>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</si>
  <si>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</si>
  <si>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</si>
  <si>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</si>
  <si>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</si>
  <si>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</si>
  <si>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</si>
  <si>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</si>
  <si>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</si>
  <si>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</si>
  <si>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</si>
  <si>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</si>
  <si>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</si>
  <si>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</si>
  <si>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</si>
  <si>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</si>
  <si>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</si>
  <si>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</si>
  <si>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</si>
  <si>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</si>
  <si>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</si>
  <si>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</si>
  <si>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</si>
  <si>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</si>
  <si>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</si>
  <si>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</si>
  <si>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</si>
  <si>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</si>
  <si>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</si>
  <si>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</si>
  <si>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</si>
  <si>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</si>
  <si>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</si>
  <si>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</si>
  <si>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</si>
  <si>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</si>
  <si>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</si>
  <si>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</si>
  <si>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</si>
  <si>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</si>
  <si>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</si>
  <si>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</si>
  <si>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</si>
  <si>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</si>
  <si>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</si>
  <si>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</si>
  <si>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</si>
  <si>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</si>
  <si>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</si>
  <si>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</si>
  <si>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</si>
  <si>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</si>
  <si>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</si>
  <si>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</si>
  <si>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</si>
  <si>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</si>
  <si>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</si>
  <si>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</si>
  <si>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</si>
  <si>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</si>
  <si>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</si>
  <si>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</si>
  <si>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</si>
  <si>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</si>
  <si>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</si>
  <si>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</si>
  <si>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</si>
  <si>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</si>
  <si>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</si>
  <si>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</si>
  <si>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</si>
  <si>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</si>
  <si>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</si>
  <si>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</si>
  <si>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</si>
  <si>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</si>
  <si>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</si>
  <si>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</si>
  <si>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</si>
  <si>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</si>
  <si>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</si>
  <si>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</si>
  <si>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</si>
  <si>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</si>
  <si>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</si>
  <si>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</si>
  <si>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</si>
  <si>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</si>
  <si>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</si>
  <si>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</si>
  <si>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</si>
  <si>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</si>
  <si>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</si>
  <si>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</si>
  <si>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</si>
  <si>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</si>
  <si>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</si>
  <si>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</si>
  <si>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</si>
  <si>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</si>
  <si>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</si>
  <si>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</si>
  <si>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</si>
  <si>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</si>
  <si>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</si>
  <si>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</si>
  <si>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</si>
  <si>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</si>
  <si>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</si>
  <si>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</si>
  <si>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</si>
  <si>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</si>
  <si>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</si>
  <si>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</si>
  <si>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</si>
  <si>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</si>
  <si>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</si>
  <si>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</si>
  <si>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</si>
  <si>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</si>
  <si>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</si>
  <si>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</si>
  <si>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</si>
  <si>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</si>
  <si>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</si>
  <si>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</si>
  <si>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</si>
  <si>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</si>
  <si>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</si>
  <si>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</si>
  <si>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</si>
  <si>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</si>
  <si>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</si>
  <si>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</si>
  <si>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</si>
  <si>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</si>
  <si>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</si>
  <si>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</si>
  <si>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</si>
  <si>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</si>
  <si>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</si>
  <si>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</si>
  <si>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</si>
  <si>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</si>
  <si>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</si>
  <si>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</si>
  <si>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</si>
  <si>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</si>
  <si>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</si>
  <si>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</si>
  <si>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</si>
  <si>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</si>
  <si>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</si>
  <si>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</si>
  <si>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</si>
  <si>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</si>
  <si>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</si>
  <si>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</si>
  <si>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</si>
  <si>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</si>
  <si>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</si>
  <si>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</si>
  <si>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</si>
  <si>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</si>
  <si>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</si>
  <si>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</si>
  <si>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</si>
  <si>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</si>
  <si>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</si>
  <si>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</si>
  <si>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</si>
  <si>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</si>
  <si>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</si>
  <si>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</si>
  <si>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</si>
  <si>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</si>
  <si>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</si>
  <si>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</si>
  <si>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</si>
  <si>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</si>
  <si>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</si>
  <si>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</si>
  <si>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</si>
  <si>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</si>
  <si>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</si>
  <si>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</si>
  <si>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</si>
  <si>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</si>
  <si>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</si>
  <si>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</si>
  <si>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</si>
  <si>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</si>
  <si>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</si>
  <si>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</si>
  <si>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</si>
  <si>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</si>
  <si>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</si>
  <si>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</si>
  <si>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</si>
  <si>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</si>
  <si>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</si>
  <si>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</si>
  <si>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</si>
  <si>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</si>
  <si>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</si>
  <si>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</si>
  <si>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</si>
  <si>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</si>
  <si>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</si>
  <si>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</si>
  <si>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</si>
  <si>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</si>
  <si>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</si>
  <si>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</si>
  <si>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</si>
  <si>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</si>
  <si>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</si>
  <si>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</si>
  <si>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</si>
  <si>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</si>
  <si>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</si>
  <si>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</si>
  <si>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</si>
  <si>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</si>
  <si>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</si>
  <si>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</si>
  <si>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</si>
  <si>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</si>
  <si>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</si>
  <si>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</si>
  <si>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</si>
  <si>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</si>
  <si>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</si>
  <si>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</si>
  <si>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</si>
  <si>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</si>
  <si>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</si>
  <si>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</si>
  <si>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</si>
  <si>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</si>
  <si>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</si>
  <si>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</si>
  <si>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</si>
  <si>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</si>
  <si>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</si>
  <si>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</si>
  <si>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</si>
  <si>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</si>
  <si>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</si>
  <si>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</si>
  <si>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</si>
  <si>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</si>
  <si>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</si>
  <si>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</si>
  <si>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</si>
  <si>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</si>
  <si>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</si>
  <si>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</si>
  <si>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</si>
  <si>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</si>
  <si>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</si>
  <si>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</si>
  <si>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</si>
  <si>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</si>
  <si>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</si>
  <si>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</si>
  <si>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</si>
  <si>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</si>
  <si>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</si>
  <si>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</si>
  <si>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</si>
  <si>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</si>
  <si>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</si>
  <si>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</si>
  <si>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</si>
  <si>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</si>
  <si>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</si>
  <si>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</si>
  <si>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</si>
  <si>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</si>
  <si>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</si>
  <si>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</si>
  <si>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</si>
  <si>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</si>
  <si>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</si>
  <si>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</si>
  <si>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</si>
  <si>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</si>
  <si>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</si>
  <si>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</si>
  <si>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</si>
  <si>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</si>
  <si>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</si>
  <si>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</si>
  <si>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</si>
  <si>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</si>
  <si>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</si>
  <si>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</si>
  <si>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</si>
  <si>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</si>
  <si>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</si>
  <si>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</si>
  <si>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</si>
  <si>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</si>
  <si>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</si>
  <si>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</si>
  <si>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</si>
  <si>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</si>
  <si>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</si>
  <si>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</si>
  <si>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</si>
  <si>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</si>
  <si>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</si>
  <si>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</si>
  <si>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</si>
  <si>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</si>
  <si>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</si>
  <si>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</si>
  <si>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</si>
  <si>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</si>
  <si>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</si>
  <si>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</si>
  <si>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</si>
  <si>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</si>
  <si>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</si>
  <si>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</si>
  <si>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</si>
  <si>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</si>
  <si>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</si>
  <si>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</si>
  <si>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</si>
  <si>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</si>
  <si>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</si>
  <si>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</si>
  <si>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</si>
  <si>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</si>
  <si>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</si>
  <si>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</si>
  <si>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</si>
  <si>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</si>
  <si>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</si>
  <si>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</si>
  <si>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</si>
  <si>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</si>
  <si>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</si>
  <si>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</si>
  <si>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</si>
  <si>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</si>
  <si>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</si>
  <si>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</si>
  <si>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</si>
  <si>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</si>
  <si>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</si>
  <si>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</si>
  <si>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</si>
  <si>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</si>
  <si>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</si>
  <si>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</si>
  <si>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</si>
  <si>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</si>
  <si>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</si>
  <si>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</si>
  <si>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</si>
  <si>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</si>
  <si>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</si>
  <si>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</si>
  <si>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</si>
  <si>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</si>
  <si>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</si>
  <si>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</si>
  <si>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</si>
  <si>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</si>
  <si>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</si>
  <si>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</si>
  <si>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</si>
  <si>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</si>
  <si>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</si>
  <si>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</si>
  <si>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</si>
  <si>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</si>
  <si>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</si>
  <si>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</si>
  <si>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</si>
  <si>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</si>
  <si>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</si>
  <si>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</si>
  <si>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</si>
  <si>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</si>
  <si>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</si>
  <si>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</si>
  <si>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</si>
  <si>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</si>
  <si>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</si>
  <si>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</si>
  <si>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</si>
  <si>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</si>
  <si>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</si>
  <si>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</si>
  <si>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</si>
  <si>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</si>
  <si>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</si>
  <si>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</si>
  <si>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</si>
  <si>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</si>
  <si>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</si>
  <si>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</si>
  <si>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</si>
  <si>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</si>
  <si>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</si>
  <si>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</si>
  <si>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</si>
  <si>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</si>
  <si>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</si>
  <si>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</si>
  <si>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</si>
  <si>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</si>
  <si>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</si>
  <si>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</si>
  <si>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</si>
  <si>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</si>
  <si>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</si>
  <si>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</si>
  <si>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</si>
  <si>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</si>
  <si>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</si>
  <si>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</si>
  <si>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</si>
  <si>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</si>
  <si>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</si>
  <si>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</si>
  <si>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</si>
  <si>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</si>
  <si>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</si>
  <si>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</si>
  <si>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</si>
  <si>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</si>
  <si>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</si>
  <si>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</si>
  <si>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</si>
  <si>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</si>
  <si>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</si>
  <si>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</si>
  <si>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</si>
  <si>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</si>
  <si>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</si>
  <si>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</si>
  <si>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</si>
  <si>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</si>
  <si>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</si>
  <si>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</si>
  <si>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</si>
  <si>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</si>
  <si>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</si>
  <si>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</si>
  <si>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</si>
  <si>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</si>
  <si>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</si>
  <si>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</si>
  <si>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</si>
  <si>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</si>
  <si>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</si>
  <si>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</si>
  <si>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</si>
  <si>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</si>
  <si>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</si>
  <si>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</si>
  <si>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</si>
  <si>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</si>
  <si>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</si>
  <si>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</si>
  <si>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</si>
  <si>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</si>
  <si>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</si>
  <si>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</si>
  <si>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</si>
  <si>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</si>
  <si>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</si>
  <si>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</si>
  <si>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</si>
  <si>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</si>
  <si>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</si>
  <si>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</si>
  <si>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</si>
  <si>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</si>
  <si>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</si>
  <si>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</si>
  <si>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</si>
  <si>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</si>
  <si>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</si>
  <si>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</si>
  <si>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</si>
  <si>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</si>
  <si>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</si>
  <si>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</si>
  <si>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</si>
  <si>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</si>
  <si>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</si>
  <si>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</si>
  <si>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</si>
  <si>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</si>
  <si>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</si>
  <si>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</si>
  <si>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</si>
  <si>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</si>
  <si>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</si>
  <si>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</si>
  <si>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</si>
  <si>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</si>
  <si>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</si>
  <si>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</si>
  <si>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</si>
  <si>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</si>
  <si>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</si>
  <si>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</si>
  <si>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</si>
  <si>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</si>
  <si>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</si>
  <si>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</si>
  <si>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</si>
  <si>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</si>
  <si>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</si>
  <si>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</si>
  <si>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</si>
  <si>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</si>
  <si>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</si>
  <si>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</si>
  <si>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</si>
  <si>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</si>
  <si>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</si>
  <si>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</si>
  <si>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</si>
  <si>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</si>
  <si>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</si>
  <si>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</si>
  <si>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</si>
  <si>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</si>
  <si>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</si>
  <si>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</si>
  <si>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</si>
  <si>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</si>
  <si>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</si>
  <si>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</si>
  <si>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</si>
  <si>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</si>
  <si>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</si>
  <si>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</si>
  <si>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</si>
  <si>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</si>
  <si>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</si>
  <si>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</si>
  <si>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</si>
  <si>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</si>
  <si>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</si>
  <si>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</si>
  <si>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</si>
  <si>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</si>
  <si>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</si>
  <si>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</si>
  <si>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</si>
  <si>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</si>
  <si>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</si>
  <si>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</si>
  <si>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</si>
  <si>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</si>
  <si>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</si>
  <si>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</si>
  <si>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</si>
  <si>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</si>
  <si>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</si>
  <si>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</si>
  <si>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</si>
  <si>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</si>
  <si>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</si>
  <si>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</si>
  <si>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</si>
  <si>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</si>
  <si>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</si>
  <si>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</si>
  <si>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</si>
  <si>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</si>
  <si>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</si>
  <si>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</si>
  <si>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</si>
  <si>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</si>
  <si>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</si>
  <si>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</si>
  <si>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</si>
  <si>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</si>
  <si>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</si>
  <si>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</si>
  <si>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</si>
  <si>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</si>
  <si>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</si>
  <si>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</si>
  <si>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</si>
  <si>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</si>
  <si>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</si>
  <si>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</si>
  <si>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</si>
  <si>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</si>
  <si>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</si>
  <si>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</si>
  <si>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</si>
  <si>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</si>
  <si>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</si>
  <si>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</si>
  <si>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</si>
  <si>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</si>
  <si>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</si>
  <si>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</si>
  <si>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</si>
  <si>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</si>
  <si>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</si>
  <si>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</si>
  <si>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</si>
  <si>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</si>
  <si>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</si>
  <si>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</si>
  <si>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</si>
  <si>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</si>
  <si>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</si>
  <si>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</si>
  <si>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</si>
  <si>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</si>
  <si>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</si>
  <si>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</si>
  <si>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</si>
  <si>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</si>
  <si>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</si>
  <si>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</si>
  <si>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</si>
  <si>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</si>
  <si>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</si>
  <si>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</si>
  <si>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</si>
  <si>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</si>
  <si>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</si>
  <si>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</si>
  <si>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</si>
  <si>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</si>
  <si>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</si>
  <si>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</si>
  <si>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</si>
  <si>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</si>
  <si>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</si>
  <si>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</si>
  <si>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</si>
  <si>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</si>
  <si>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</si>
  <si>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</si>
  <si>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</si>
  <si>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</si>
  <si>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</si>
  <si>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</si>
  <si>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</si>
  <si>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</si>
  <si>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</si>
  <si>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</si>
  <si>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</si>
  <si>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</si>
  <si>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</si>
  <si>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</si>
  <si>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</si>
  <si>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</si>
  <si>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</si>
  <si>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</si>
  <si>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</si>
  <si>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</si>
  <si>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</si>
  <si>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</si>
  <si>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</si>
  <si>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</si>
  <si>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</si>
  <si>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</si>
  <si>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</si>
  <si>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</si>
  <si>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</si>
  <si>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</si>
  <si>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</si>
  <si>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</si>
  <si>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</si>
  <si>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</si>
  <si>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</si>
  <si>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</si>
  <si>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</si>
  <si>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</si>
  <si>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</si>
  <si>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</si>
  <si>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</si>
  <si>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</si>
  <si>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</si>
  <si>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</si>
  <si>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</si>
  <si>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</si>
  <si>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</si>
  <si>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</si>
  <si>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</si>
  <si>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</si>
  <si>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</si>
  <si>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</si>
  <si>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</si>
  <si>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</si>
  <si>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</si>
  <si>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</si>
  <si>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</si>
  <si>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</si>
  <si>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</si>
  <si>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</si>
  <si>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</si>
  <si>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</si>
  <si>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</si>
  <si>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</si>
  <si>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</si>
  <si>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</si>
  <si>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</si>
  <si>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</si>
  <si>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</si>
  <si>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</si>
  <si>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</si>
  <si>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</si>
  <si>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</si>
  <si>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</si>
  <si>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</si>
  <si>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</si>
  <si>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</si>
  <si>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</si>
  <si>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</si>
  <si>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</si>
  <si>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</si>
  <si>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</si>
  <si>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</si>
  <si>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</si>
  <si>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</si>
  <si>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</si>
  <si>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</si>
  <si>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</si>
  <si>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</si>
  <si>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</si>
  <si>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</si>
  <si>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</si>
  <si>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</si>
  <si>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</si>
  <si>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</si>
  <si>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</si>
  <si>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</si>
  <si>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</si>
  <si>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</si>
  <si>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</si>
  <si>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</si>
  <si>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</si>
  <si>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</si>
  <si>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</si>
  <si>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</si>
  <si>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</si>
  <si>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</si>
  <si>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</si>
  <si>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</si>
  <si>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</si>
  <si>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</si>
  <si>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</si>
  <si>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</si>
  <si>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</si>
  <si>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</si>
  <si>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</si>
  <si>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</si>
  <si>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</si>
  <si>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</si>
  <si>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</si>
  <si>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</si>
  <si>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</si>
  <si>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</si>
  <si>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</si>
  <si>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</si>
  <si>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</si>
  <si>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</si>
  <si>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</si>
  <si>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</si>
  <si>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</si>
  <si>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</si>
  <si>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</si>
  <si>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</si>
  <si>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</si>
  <si>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</si>
  <si>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</si>
  <si>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</si>
  <si>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</si>
  <si>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</si>
  <si>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</si>
  <si>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</si>
  <si>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</si>
  <si>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</si>
  <si>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</si>
  <si>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</si>
  <si>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</si>
  <si>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</si>
  <si>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</si>
  <si>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</si>
  <si>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</si>
  <si>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</si>
  <si>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</si>
  <si>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</si>
  <si>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</si>
  <si>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</si>
  <si>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</si>
  <si>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</si>
  <si>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</si>
  <si>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</si>
  <si>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</si>
  <si>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</si>
  <si>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</si>
  <si>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</si>
  <si>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</si>
  <si>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</si>
  <si>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</si>
  <si>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</si>
  <si>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</si>
  <si>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</si>
  <si>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</si>
  <si>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</si>
  <si>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</si>
  <si>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</si>
  <si>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</si>
  <si>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</si>
  <si>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</si>
  <si>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</si>
  <si>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</si>
  <si>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</si>
  <si>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</si>
  <si>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</si>
  <si>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</si>
  <si>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</si>
  <si>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</si>
  <si>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</si>
  <si>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</si>
  <si>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</si>
  <si>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</si>
  <si>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</si>
  <si>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</si>
  <si>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</si>
  <si>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</si>
  <si>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</si>
  <si>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</si>
  <si>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</si>
  <si>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</si>
  <si>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</si>
  <si>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</si>
  <si>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</si>
  <si>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</si>
  <si>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</si>
  <si>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</si>
  <si>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</si>
  <si>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</si>
  <si>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</si>
  <si>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</si>
  <si>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</si>
  <si>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</si>
  <si>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</si>
  <si>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</si>
  <si>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</si>
  <si>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</si>
  <si>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</si>
  <si>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</si>
  <si>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</si>
  <si>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</si>
  <si>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</si>
  <si>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</si>
  <si>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</si>
  <si>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</si>
  <si>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</si>
  <si>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</si>
  <si>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</si>
  <si>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</si>
  <si>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</si>
  <si>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</si>
  <si>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</si>
  <si>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</si>
  <si>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</si>
  <si>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</si>
  <si>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</si>
  <si>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</si>
  <si>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</si>
  <si>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</si>
  <si>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</si>
  <si>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</si>
  <si>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</si>
  <si>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</si>
  <si>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</si>
  <si>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</si>
  <si>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</si>
  <si>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</si>
  <si>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</si>
  <si>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</si>
  <si>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</si>
  <si>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</si>
  <si>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</si>
  <si>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</si>
  <si>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</si>
  <si>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</si>
  <si>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</si>
  <si>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</si>
  <si>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</si>
  <si>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</si>
  <si>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</si>
  <si>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</si>
  <si>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</si>
  <si>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</si>
  <si>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</si>
  <si>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</si>
  <si>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</si>
  <si>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</si>
  <si>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</si>
  <si>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</si>
  <si>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</si>
  <si>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</si>
  <si>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</si>
  <si>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</si>
  <si>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</si>
  <si>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</si>
  <si>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</si>
  <si>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</si>
  <si>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</si>
  <si>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</si>
  <si>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</si>
  <si>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</si>
  <si>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</si>
  <si>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</si>
  <si>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</si>
  <si>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</si>
  <si>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</si>
  <si>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</si>
  <si>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</si>
  <si>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</si>
  <si>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</si>
  <si>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</si>
  <si>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</si>
  <si>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</si>
  <si>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</si>
  <si>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</si>
  <si>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</si>
  <si>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</si>
  <si>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</si>
  <si>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</si>
  <si>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</si>
  <si>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</si>
  <si>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</si>
  <si>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</si>
  <si>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</si>
  <si>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</si>
  <si>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</si>
  <si>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</si>
  <si>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</si>
  <si>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</si>
  <si>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</si>
  <si>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</si>
  <si>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</si>
  <si>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</si>
  <si>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</si>
  <si>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</si>
  <si>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</si>
  <si>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</si>
  <si>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</si>
  <si>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</si>
  <si>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</si>
  <si>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</si>
  <si>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</si>
  <si>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</si>
  <si>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</si>
  <si>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</si>
  <si>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</si>
  <si>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</si>
  <si>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</si>
  <si>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</si>
  <si>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</si>
  <si>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</si>
  <si>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</si>
  <si>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</si>
  <si>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</si>
  <si>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</si>
  <si>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</si>
  <si>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</si>
  <si>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</si>
  <si>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</si>
  <si>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</si>
  <si>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</si>
  <si>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</si>
  <si>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</si>
  <si>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</si>
  <si>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</si>
  <si>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</si>
  <si>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</si>
  <si>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</si>
  <si>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</si>
  <si>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</si>
  <si>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</si>
  <si>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</si>
  <si>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</si>
  <si>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</si>
  <si>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</si>
  <si>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</si>
  <si>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</si>
  <si>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</si>
  <si>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</si>
  <si>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</si>
  <si>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</si>
  <si>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</si>
  <si>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</si>
  <si>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</si>
  <si>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</si>
  <si>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</si>
  <si>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</si>
  <si>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</si>
  <si>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</si>
  <si>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</si>
  <si>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</si>
  <si>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</si>
  <si>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</si>
  <si>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</si>
  <si>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</si>
  <si>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</si>
  <si>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</si>
  <si>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</si>
  <si>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</si>
  <si>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</si>
  <si>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</si>
  <si>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</si>
  <si>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</si>
  <si>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</si>
  <si>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</si>
  <si>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</si>
  <si>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</si>
  <si>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</si>
  <si>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</si>
  <si>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</si>
  <si>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</si>
  <si>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</si>
  <si>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</si>
  <si>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</si>
  <si>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</si>
  <si>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</si>
  <si>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</si>
  <si>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</si>
  <si>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</si>
  <si>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</si>
  <si>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</si>
  <si>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</si>
  <si>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</si>
  <si>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</si>
  <si>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</si>
  <si>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</si>
  <si>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</si>
  <si>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</si>
  <si>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</si>
  <si>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</si>
  <si>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</si>
  <si>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</si>
  <si>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</si>
  <si>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</si>
  <si>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</si>
  <si>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</si>
  <si>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</si>
  <si>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</si>
  <si>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</si>
  <si>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</si>
  <si>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</si>
  <si>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</si>
  <si>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</si>
  <si>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</si>
  <si>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</si>
  <si>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</si>
  <si>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</si>
  <si>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</si>
  <si>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</si>
  <si>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</si>
  <si>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</si>
  <si>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</si>
  <si>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</si>
  <si>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</si>
  <si>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</si>
  <si>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</si>
  <si>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</si>
  <si>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</si>
  <si>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</si>
  <si>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</si>
  <si>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</si>
  <si>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</si>
  <si>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</si>
  <si>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</si>
  <si>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</si>
  <si>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</si>
  <si>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</si>
  <si>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</si>
  <si>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</si>
  <si>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</si>
  <si>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</si>
  <si>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</si>
  <si>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</si>
  <si>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</si>
  <si>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</si>
  <si>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</si>
  <si>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</si>
  <si>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</si>
  <si>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</si>
  <si>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</si>
  <si>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</si>
  <si>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</si>
  <si>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</si>
  <si>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</si>
  <si>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</si>
  <si>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</si>
  <si>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</si>
  <si>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</si>
  <si>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</si>
  <si>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</si>
  <si>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</si>
  <si>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</si>
  <si>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</si>
  <si>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</si>
  <si>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</si>
  <si>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</si>
  <si>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</si>
  <si>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</si>
  <si>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</si>
  <si>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</si>
  <si>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</si>
  <si>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</si>
  <si>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</si>
  <si>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</si>
  <si>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</si>
  <si>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</si>
  <si>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</si>
  <si>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</si>
  <si>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</si>
  <si>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</si>
  <si>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</si>
  <si>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</si>
  <si>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</si>
  <si>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</si>
  <si>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</si>
  <si>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</si>
  <si>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</si>
  <si>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</si>
  <si>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</si>
  <si>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</si>
  <si>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</si>
  <si>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</si>
  <si>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</si>
  <si>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</si>
  <si>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</si>
  <si>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</si>
  <si>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</si>
  <si>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</si>
  <si>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</si>
  <si>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</si>
  <si>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</si>
  <si>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</si>
  <si>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</si>
  <si>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</si>
  <si>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</si>
  <si>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</si>
  <si>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</si>
  <si>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</si>
  <si>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</si>
  <si>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</si>
  <si>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</si>
  <si>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</si>
  <si>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</si>
  <si>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</si>
  <si>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</si>
  <si>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</si>
  <si>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</si>
  <si>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</si>
  <si>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</si>
  <si>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</si>
  <si>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</si>
  <si>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</si>
  <si>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</si>
  <si>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</si>
  <si>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</si>
  <si>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</si>
  <si>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</si>
  <si>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</si>
  <si>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</si>
  <si>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</si>
  <si>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</si>
  <si>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</si>
  <si>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</si>
  <si>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</si>
  <si>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</si>
  <si>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</si>
  <si>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</si>
  <si>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</si>
  <si>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</si>
  <si>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</si>
  <si>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</si>
  <si>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</si>
  <si>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</si>
  <si>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</si>
  <si>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</si>
  <si>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</si>
  <si>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</si>
  <si>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</si>
  <si>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</si>
  <si>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</si>
  <si>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</si>
  <si>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</si>
  <si>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</si>
  <si>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</si>
  <si>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</si>
  <si>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</si>
  <si>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</si>
  <si>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</si>
  <si>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</si>
  <si>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</si>
  <si>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</si>
  <si>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</si>
  <si>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</si>
  <si>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</si>
  <si>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</si>
  <si>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</si>
  <si>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</si>
  <si>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</si>
  <si>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01423_令和6年度</t>
  </si>
  <si>
    <t>01423</t>
  </si>
  <si>
    <t>南幌町</t>
  </si>
  <si>
    <t>01222_令和6年度</t>
  </si>
  <si>
    <t>01222</t>
  </si>
  <si>
    <t>三笠市</t>
  </si>
  <si>
    <t>_令和6年度</t>
  </si>
  <si>
    <t>市区町村コード_令和4年度</t>
  </si>
  <si>
    <t>01423_令和4年度</t>
  </si>
  <si>
    <t>01222_令和4年度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</si>
  <si>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</si>
  <si>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</si>
  <si>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</si>
  <si>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</si>
  <si>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</si>
  <si>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</si>
  <si>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</si>
  <si>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</si>
  <si>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</si>
  <si>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</si>
  <si>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</si>
  <si>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</si>
  <si>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</si>
  <si>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</si>
  <si>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</si>
  <si>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</si>
  <si>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</si>
  <si>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</si>
  <si>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</si>
  <si>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</si>
  <si>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</si>
  <si>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</si>
  <si>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</si>
  <si>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</si>
  <si>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</si>
  <si>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</si>
  <si>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</si>
  <si>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</si>
  <si>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</si>
  <si>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</si>
  <si>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</si>
  <si>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</si>
  <si>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</si>
  <si>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</si>
  <si>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</si>
  <si>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</si>
  <si>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</si>
  <si>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</si>
  <si>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</si>
  <si>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</si>
  <si>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</si>
  <si>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</si>
  <si>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</si>
  <si>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</si>
  <si>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</si>
  <si>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</si>
  <si>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</si>
  <si>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</si>
  <si>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</si>
  <si>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</si>
  <si>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</si>
  <si>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</si>
  <si>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</si>
  <si>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</si>
  <si>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</si>
  <si>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</si>
  <si>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</si>
  <si>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</si>
  <si>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</si>
  <si>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</si>
  <si>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</si>
  <si>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</si>
  <si>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</si>
  <si>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</si>
  <si>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</si>
  <si>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日高町</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</si>
  <si>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</si>
  <si>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</si>
  <si>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</si>
  <si>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</si>
  <si>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</si>
  <si>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</si>
  <si>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</si>
  <si>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</si>
  <si>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</si>
  <si>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</si>
  <si>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</si>
  <si>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</si>
  <si>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</si>
  <si>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</si>
  <si>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</si>
  <si>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</si>
  <si>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</si>
  <si>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</si>
  <si>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</si>
  <si>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</si>
  <si>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</si>
  <si>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</si>
  <si>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</si>
  <si>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</si>
  <si>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</si>
  <si>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</si>
  <si>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</si>
  <si>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</si>
  <si>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</si>
  <si>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</si>
  <si>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</si>
  <si>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</si>
  <si>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</si>
  <si>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</si>
  <si>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</si>
  <si>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</si>
  <si>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01559_令和6年度</t>
  </si>
  <si>
    <t>01559</t>
  </si>
  <si>
    <t>湧別町</t>
  </si>
  <si>
    <t>01559_令和4年度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</si>
  <si>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</si>
  <si>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</si>
  <si>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</si>
  <si>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</si>
  <si>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</si>
  <si>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</si>
  <si>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</si>
  <si>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</si>
  <si>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</si>
  <si>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</si>
  <si>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</si>
  <si>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</si>
  <si>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</si>
  <si>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</si>
  <si>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</si>
  <si>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</si>
  <si>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</si>
  <si>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</si>
  <si>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</si>
  <si>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</si>
  <si>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</si>
  <si>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</si>
  <si>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</si>
  <si>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</si>
  <si>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</si>
  <si>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</si>
  <si>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</si>
  <si>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</si>
  <si>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</si>
  <si>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</si>
  <si>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</si>
  <si>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</si>
  <si>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</si>
  <si>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</si>
  <si>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</si>
  <si>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</si>
  <si>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</si>
  <si>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</si>
  <si>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</si>
  <si>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</si>
  <si>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</si>
  <si>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</si>
  <si>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</si>
  <si>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</si>
  <si>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</si>
  <si>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</si>
  <si>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</si>
  <si>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</si>
  <si>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08542_平成2年度</t>
  </si>
  <si>
    <t>08542</t>
  </si>
  <si>
    <t>五霞町</t>
  </si>
  <si>
    <t>08542_平成17年度</t>
  </si>
  <si>
    <t>08542_平成18年度</t>
  </si>
  <si>
    <t>08542_平成19年度</t>
  </si>
  <si>
    <t>08542_平成20年度</t>
  </si>
  <si>
    <t>08542_平成21年度</t>
  </si>
  <si>
    <t>08542_平成22年度</t>
  </si>
  <si>
    <t>08542_平成23年度</t>
  </si>
  <si>
    <t>08542_平成24年度</t>
  </si>
  <si>
    <t>08542_平成25年度</t>
  </si>
  <si>
    <t>08542_平成26年度</t>
  </si>
  <si>
    <t>08542_平成27年度</t>
  </si>
  <si>
    <t>08542_平成28年度</t>
  </si>
  <si>
    <t>08542_平成29年度</t>
  </si>
  <si>
    <t>08542_平成30年度</t>
  </si>
  <si>
    <t>08542_令和元年度</t>
  </si>
  <si>
    <t>08542_令和2年度</t>
  </si>
  <si>
    <t>08542_令和3年度</t>
  </si>
  <si>
    <t>08542_令和4年度</t>
  </si>
  <si>
    <t>08542_令和5年度</t>
  </si>
  <si>
    <t>08542_令和6年度</t>
  </si>
  <si>
    <t>38442_平成2年度</t>
  </si>
  <si>
    <t>38442</t>
  </si>
  <si>
    <t>伊方町</t>
  </si>
  <si>
    <t>38442_平成17年度</t>
  </si>
  <si>
    <t>38442_平成18年度</t>
  </si>
  <si>
    <t>38442_平成19年度</t>
  </si>
  <si>
    <t>38442_平成20年度</t>
  </si>
  <si>
    <t>38442_平成21年度</t>
  </si>
  <si>
    <t>38442_平成22年度</t>
  </si>
  <si>
    <t>38442_平成23年度</t>
  </si>
  <si>
    <t>38442_平成24年度</t>
  </si>
  <si>
    <t>38442_平成25年度</t>
  </si>
  <si>
    <t>38442_平成26年度</t>
  </si>
  <si>
    <t>38442_平成27年度</t>
  </si>
  <si>
    <t>38442_平成28年度</t>
  </si>
  <si>
    <t>38442_平成29年度</t>
  </si>
  <si>
    <t>38442_平成30年度</t>
  </si>
  <si>
    <t>38442_令和元年度</t>
  </si>
  <si>
    <t>38442_令和2年度</t>
  </si>
  <si>
    <t>38442_令和3年度</t>
  </si>
  <si>
    <t>38442_令和4年度</t>
  </si>
  <si>
    <t>38442_令和5年度</t>
  </si>
  <si>
    <t>38442_令和6年度</t>
  </si>
  <si>
    <t>05361_平成2年度</t>
  </si>
  <si>
    <t>05361</t>
  </si>
  <si>
    <t>五城目町</t>
  </si>
  <si>
    <t>05361_平成17年度</t>
  </si>
  <si>
    <t>05361_平成18年度</t>
  </si>
  <si>
    <t>05361_平成19年度</t>
  </si>
  <si>
    <t>05361_平成20年度</t>
  </si>
  <si>
    <t>05361_平成21年度</t>
  </si>
  <si>
    <t>05361_平成22年度</t>
  </si>
  <si>
    <t>05361_平成23年度</t>
  </si>
  <si>
    <t>05361_平成24年度</t>
  </si>
  <si>
    <t>05361_平成25年度</t>
  </si>
  <si>
    <t>05361_平成26年度</t>
  </si>
  <si>
    <t>05361_平成27年度</t>
  </si>
  <si>
    <t>05361_平成28年度</t>
  </si>
  <si>
    <t>05361_平成29年度</t>
  </si>
  <si>
    <t>05361_平成30年度</t>
  </si>
  <si>
    <t>05361_令和元年度</t>
  </si>
  <si>
    <t>05361_令和2年度</t>
  </si>
  <si>
    <t>05361_令和3年度</t>
  </si>
  <si>
    <t>05361_令和4年度</t>
  </si>
  <si>
    <t>05361_令和5年度</t>
  </si>
  <si>
    <t>05361_令和6年度</t>
  </si>
  <si>
    <t>03483_平成2年度</t>
  </si>
  <si>
    <t>03483</t>
  </si>
  <si>
    <t>岩泉町</t>
  </si>
  <si>
    <t>03483_平成17年度</t>
  </si>
  <si>
    <t>03483_平成18年度</t>
  </si>
  <si>
    <t>03483_平成19年度</t>
  </si>
  <si>
    <t>03483_平成20年度</t>
  </si>
  <si>
    <t>03483_平成21年度</t>
  </si>
  <si>
    <t>03483_平成22年度</t>
  </si>
  <si>
    <t>03483_平成23年度</t>
  </si>
  <si>
    <t>03483_平成24年度</t>
  </si>
  <si>
    <t>03483_平成25年度</t>
  </si>
  <si>
    <t>03483_平成26年度</t>
  </si>
  <si>
    <t>03483_平成27年度</t>
  </si>
  <si>
    <t>03483_平成28年度</t>
  </si>
  <si>
    <t>03483_平成29年度</t>
  </si>
  <si>
    <t>03483_平成30年度</t>
  </si>
  <si>
    <t>03483_令和元年度</t>
  </si>
  <si>
    <t>03483_令和2年度</t>
  </si>
  <si>
    <t>03483_令和3年度</t>
  </si>
  <si>
    <t>03483_令和4年度</t>
  </si>
  <si>
    <t>03483_令和5年度</t>
  </si>
  <si>
    <t>03483_令和6年度</t>
  </si>
  <si>
    <t>34545_平成2年度</t>
  </si>
  <si>
    <t>34545</t>
  </si>
  <si>
    <t>神石高原町</t>
  </si>
  <si>
    <t>34545_平成17年度</t>
  </si>
  <si>
    <t>34545_平成18年度</t>
  </si>
  <si>
    <t>34545_平成19年度</t>
  </si>
  <si>
    <t>34545_平成20年度</t>
  </si>
  <si>
    <t>34545_平成21年度</t>
  </si>
  <si>
    <t>34545_平成22年度</t>
  </si>
  <si>
    <t>34545_平成23年度</t>
  </si>
  <si>
    <t>34545_平成24年度</t>
  </si>
  <si>
    <t>34545_平成25年度</t>
  </si>
  <si>
    <t>34545_平成26年度</t>
  </si>
  <si>
    <t>34545_平成27年度</t>
  </si>
  <si>
    <t>34545_平成28年度</t>
  </si>
  <si>
    <t>34545_平成29年度</t>
  </si>
  <si>
    <t>34545_平成30年度</t>
  </si>
  <si>
    <t>34545_令和元年度</t>
  </si>
  <si>
    <t>34545_令和2年度</t>
  </si>
  <si>
    <t>34545_令和3年度</t>
  </si>
  <si>
    <t>34545_令和4年度</t>
  </si>
  <si>
    <t>34545_令和5年度</t>
  </si>
  <si>
    <t>34545_令和6年度</t>
  </si>
  <si>
    <t>30382_平成2年度</t>
  </si>
  <si>
    <t>30382</t>
  </si>
  <si>
    <t>30382_平成17年度</t>
  </si>
  <si>
    <t>30382_平成18年度</t>
  </si>
  <si>
    <t>30382_平成19年度</t>
  </si>
  <si>
    <t>30382_平成20年度</t>
  </si>
  <si>
    <t>30382_平成21年度</t>
  </si>
  <si>
    <t>30382_平成22年度</t>
  </si>
  <si>
    <t>30382_平成23年度</t>
  </si>
  <si>
    <t>30382_平成24年度</t>
  </si>
  <si>
    <t>30382_平成25年度</t>
  </si>
  <si>
    <t>30382_平成26年度</t>
  </si>
  <si>
    <t>30382_平成27年度</t>
  </si>
  <si>
    <t>30382_平成28年度</t>
  </si>
  <si>
    <t>30382_平成29年度</t>
  </si>
  <si>
    <t>30382_平成30年度</t>
  </si>
  <si>
    <t>30382_令和元年度</t>
  </si>
  <si>
    <t>30382_令和2年度</t>
  </si>
  <si>
    <t>30382_令和3年度</t>
  </si>
  <si>
    <t>30382_令和4年度</t>
  </si>
  <si>
    <t>30382_令和5年度</t>
  </si>
  <si>
    <t>30382_令和6年度</t>
  </si>
  <si>
    <t>01559_平成2年度</t>
  </si>
  <si>
    <t>01559_平成17年度</t>
  </si>
  <si>
    <t>01559_平成18年度</t>
  </si>
  <si>
    <t>01559_平成19年度</t>
  </si>
  <si>
    <t>01559_平成20年度</t>
  </si>
  <si>
    <t>01559_平成21年度</t>
  </si>
  <si>
    <t>01559_平成22年度</t>
  </si>
  <si>
    <t>01559_平成23年度</t>
  </si>
  <si>
    <t>01559_平成24年度</t>
  </si>
  <si>
    <t>01559_平成25年度</t>
  </si>
  <si>
    <t>01559_平成26年度</t>
  </si>
  <si>
    <t>01559_平成27年度</t>
  </si>
  <si>
    <t>01559_平成28年度</t>
  </si>
  <si>
    <t>01559_平成29年度</t>
  </si>
  <si>
    <t>01559_平成30年度</t>
  </si>
  <si>
    <t>01559_令和元年度</t>
  </si>
  <si>
    <t>01559_令和2年度</t>
  </si>
  <si>
    <t>01559_令和3年度</t>
  </si>
  <si>
    <t>01559_令和5年度</t>
  </si>
  <si>
    <t>07483_平成2年度</t>
  </si>
  <si>
    <t>07483</t>
  </si>
  <si>
    <t>塙町</t>
  </si>
  <si>
    <t>07483_平成17年度</t>
  </si>
  <si>
    <t>07483_平成18年度</t>
  </si>
  <si>
    <t>07483_平成19年度</t>
  </si>
  <si>
    <t>07483_平成20年度</t>
  </si>
  <si>
    <t>07483_平成21年度</t>
  </si>
  <si>
    <t>07483_平成22年度</t>
  </si>
  <si>
    <t>07483_平成23年度</t>
  </si>
  <si>
    <t>07483_平成24年度</t>
  </si>
  <si>
    <t>07483_平成25年度</t>
  </si>
  <si>
    <t>07483_平成26年度</t>
  </si>
  <si>
    <t>07483_平成27年度</t>
  </si>
  <si>
    <t>07483_平成28年度</t>
  </si>
  <si>
    <t>07483_平成29年度</t>
  </si>
  <si>
    <t>07483_平成30年度</t>
  </si>
  <si>
    <t>07483_令和元年度</t>
  </si>
  <si>
    <t>07483_令和2年度</t>
  </si>
  <si>
    <t>07483_令和3年度</t>
  </si>
  <si>
    <t>07483_令和4年度</t>
  </si>
  <si>
    <t>07483_令和5年度</t>
  </si>
  <si>
    <t>07483_令和6年度</t>
  </si>
  <si>
    <t>08447_平成2年度</t>
  </si>
  <si>
    <t>08447</t>
  </si>
  <si>
    <t>河内町</t>
  </si>
  <si>
    <t>08447_平成17年度</t>
  </si>
  <si>
    <t>08447_平成18年度</t>
  </si>
  <si>
    <t>08447_平成19年度</t>
  </si>
  <si>
    <t>08447_平成20年度</t>
  </si>
  <si>
    <t>08447_平成21年度</t>
  </si>
  <si>
    <t>08447_平成22年度</t>
  </si>
  <si>
    <t>08447_平成23年度</t>
  </si>
  <si>
    <t>08447_平成24年度</t>
  </si>
  <si>
    <t>08447_平成25年度</t>
  </si>
  <si>
    <t>08447_平成26年度</t>
  </si>
  <si>
    <t>08447_平成27年度</t>
  </si>
  <si>
    <t>08447_平成28年度</t>
  </si>
  <si>
    <t>08447_平成29年度</t>
  </si>
  <si>
    <t>08447_平成30年度</t>
  </si>
  <si>
    <t>08447_令和元年度</t>
  </si>
  <si>
    <t>08447_令和2年度</t>
  </si>
  <si>
    <t>08447_令和3年度</t>
  </si>
  <si>
    <t>08447_令和4年度</t>
  </si>
  <si>
    <t>08447_令和5年度</t>
  </si>
  <si>
    <t>08447_令和6年度</t>
  </si>
  <si>
    <t>24561_平成2年度</t>
  </si>
  <si>
    <t>24561</t>
  </si>
  <si>
    <t>御浜町</t>
  </si>
  <si>
    <t>24561_平成17年度</t>
  </si>
  <si>
    <t>24561_平成18年度</t>
  </si>
  <si>
    <t>24561_平成19年度</t>
  </si>
  <si>
    <t>24561_平成20年度</t>
  </si>
  <si>
    <t>24561_平成21年度</t>
  </si>
  <si>
    <t>24561_平成22年度</t>
  </si>
  <si>
    <t>24561_平成23年度</t>
  </si>
  <si>
    <t>24561_平成24年度</t>
  </si>
  <si>
    <t>24561_平成25年度</t>
  </si>
  <si>
    <t>24561_平成26年度</t>
  </si>
  <si>
    <t>24561_平成27年度</t>
  </si>
  <si>
    <t>24561_平成28年度</t>
  </si>
  <si>
    <t>24561_平成29年度</t>
  </si>
  <si>
    <t>24561_平成30年度</t>
  </si>
  <si>
    <t>24561_令和元年度</t>
  </si>
  <si>
    <t>24561_令和2年度</t>
  </si>
  <si>
    <t>24561_令和3年度</t>
  </si>
  <si>
    <t>24561_令和4年度</t>
  </si>
  <si>
    <t>24561_令和5年度</t>
  </si>
  <si>
    <t>24561_令和6年度</t>
  </si>
  <si>
    <t>30304_平成2年度</t>
  </si>
  <si>
    <t>30304</t>
  </si>
  <si>
    <t>紀美野町</t>
  </si>
  <si>
    <t>30304_平成17年度</t>
  </si>
  <si>
    <t>30304_平成18年度</t>
  </si>
  <si>
    <t>30304_平成19年度</t>
  </si>
  <si>
    <t>30304_平成20年度</t>
  </si>
  <si>
    <t>30304_平成21年度</t>
  </si>
  <si>
    <t>30304_平成22年度</t>
  </si>
  <si>
    <t>30304_平成23年度</t>
  </si>
  <si>
    <t>30304_平成24年度</t>
  </si>
  <si>
    <t>30304_平成25年度</t>
  </si>
  <si>
    <t>30304_平成26年度</t>
  </si>
  <si>
    <t>30304_平成27年度</t>
  </si>
  <si>
    <t>30304_平成28年度</t>
  </si>
  <si>
    <t>30304_平成29年度</t>
  </si>
  <si>
    <t>30304_平成30年度</t>
  </si>
  <si>
    <t>30304_令和元年度</t>
  </si>
  <si>
    <t>30304_令和2年度</t>
  </si>
  <si>
    <t>30304_令和3年度</t>
  </si>
  <si>
    <t>30304_令和4年度</t>
  </si>
  <si>
    <t>30304_令和5年度</t>
  </si>
  <si>
    <t>30304_令和6年度</t>
  </si>
  <si>
    <t>01423_平成2年度</t>
  </si>
  <si>
    <t>01423_平成17年度</t>
  </si>
  <si>
    <t>01423_平成18年度</t>
  </si>
  <si>
    <t>01423_平成19年度</t>
  </si>
  <si>
    <t>01423_平成20年度</t>
  </si>
  <si>
    <t>01423_平成21年度</t>
  </si>
  <si>
    <t>01423_平成22年度</t>
  </si>
  <si>
    <t>01423_平成23年度</t>
  </si>
  <si>
    <t>01423_平成24年度</t>
  </si>
  <si>
    <t>01423_平成25年度</t>
  </si>
  <si>
    <t>01423_平成26年度</t>
  </si>
  <si>
    <t>01423_平成27年度</t>
  </si>
  <si>
    <t>01423_平成28年度</t>
  </si>
  <si>
    <t>01423_平成29年度</t>
  </si>
  <si>
    <t>01423_平成30年度</t>
  </si>
  <si>
    <t>01423_令和元年度</t>
  </si>
  <si>
    <t>01423_令和2年度</t>
  </si>
  <si>
    <t>01423_令和3年度</t>
  </si>
  <si>
    <t>01423_令和5年度</t>
  </si>
  <si>
    <t>18483_平成2年度</t>
  </si>
  <si>
    <t>18483</t>
  </si>
  <si>
    <t>おおい町</t>
  </si>
  <si>
    <t>18483_平成17年度</t>
  </si>
  <si>
    <t>18483_平成18年度</t>
  </si>
  <si>
    <t>18483_平成19年度</t>
  </si>
  <si>
    <t>18483_平成20年度</t>
  </si>
  <si>
    <t>18483_平成21年度</t>
  </si>
  <si>
    <t>18483_平成22年度</t>
  </si>
  <si>
    <t>18483_平成23年度</t>
  </si>
  <si>
    <t>18483_平成24年度</t>
  </si>
  <si>
    <t>18483_平成25年度</t>
  </si>
  <si>
    <t>18483_平成26年度</t>
  </si>
  <si>
    <t>18483_平成27年度</t>
  </si>
  <si>
    <t>18483_平成28年度</t>
  </si>
  <si>
    <t>18483_平成29年度</t>
  </si>
  <si>
    <t>18483_平成30年度</t>
  </si>
  <si>
    <t>18483_令和元年度</t>
  </si>
  <si>
    <t>18483_令和2年度</t>
  </si>
  <si>
    <t>18483_令和3年度</t>
  </si>
  <si>
    <t>18483_令和4年度</t>
  </si>
  <si>
    <t>18483_令和5年度</t>
  </si>
  <si>
    <t>18483_令和6年度</t>
  </si>
  <si>
    <t>30390_平成2年度</t>
  </si>
  <si>
    <t>30390</t>
  </si>
  <si>
    <t>印南町</t>
  </si>
  <si>
    <t>30390_平成17年度</t>
  </si>
  <si>
    <t>30390_平成18年度</t>
  </si>
  <si>
    <t>30390_平成19年度</t>
  </si>
  <si>
    <t>30390_平成20年度</t>
  </si>
  <si>
    <t>30390_平成21年度</t>
  </si>
  <si>
    <t>30390_平成22年度</t>
  </si>
  <si>
    <t>30390_平成23年度</t>
  </si>
  <si>
    <t>30390_平成24年度</t>
  </si>
  <si>
    <t>30390_平成25年度</t>
  </si>
  <si>
    <t>30390_平成26年度</t>
  </si>
  <si>
    <t>30390_平成27年度</t>
  </si>
  <si>
    <t>30390_平成28年度</t>
  </si>
  <si>
    <t>30390_平成29年度</t>
  </si>
  <si>
    <t>30390_平成30年度</t>
  </si>
  <si>
    <t>30390_令和元年度</t>
  </si>
  <si>
    <t>30390_令和2年度</t>
  </si>
  <si>
    <t>30390_令和3年度</t>
  </si>
  <si>
    <t>30390_令和4年度</t>
  </si>
  <si>
    <t>30390_令和5年度</t>
  </si>
  <si>
    <t>30390_令和6年度</t>
  </si>
  <si>
    <t>11361_平成2年度</t>
  </si>
  <si>
    <t>11361</t>
  </si>
  <si>
    <t>横瀬町</t>
  </si>
  <si>
    <t>11361_平成17年度</t>
  </si>
  <si>
    <t>11361_平成18年度</t>
  </si>
  <si>
    <t>11361_平成19年度</t>
  </si>
  <si>
    <t>11361_平成20年度</t>
  </si>
  <si>
    <t>11361_平成21年度</t>
  </si>
  <si>
    <t>11361_平成22年度</t>
  </si>
  <si>
    <t>11361_平成23年度</t>
  </si>
  <si>
    <t>11361_平成24年度</t>
  </si>
  <si>
    <t>11361_平成25年度</t>
  </si>
  <si>
    <t>11361_平成26年度</t>
  </si>
  <si>
    <t>11361_平成27年度</t>
  </si>
  <si>
    <t>11361_平成28年度</t>
  </si>
  <si>
    <t>11361_平成29年度</t>
  </si>
  <si>
    <t>11361_平成30年度</t>
  </si>
  <si>
    <t>11361_令和元年度</t>
  </si>
  <si>
    <t>11361_令和2年度</t>
  </si>
  <si>
    <t>11361_令和3年度</t>
  </si>
  <si>
    <t>11361_令和4年度</t>
  </si>
  <si>
    <t>11361_令和5年度</t>
  </si>
  <si>
    <t>11361_令和6年度</t>
  </si>
  <si>
    <t>24470_平成2年度</t>
  </si>
  <si>
    <t>24470</t>
  </si>
  <si>
    <t>度会町</t>
  </si>
  <si>
    <t>24470_平成17年度</t>
  </si>
  <si>
    <t>24470_平成18年度</t>
  </si>
  <si>
    <t>24470_平成19年度</t>
  </si>
  <si>
    <t>24470_平成20年度</t>
  </si>
  <si>
    <t>24470_平成21年度</t>
  </si>
  <si>
    <t>24470_平成22年度</t>
  </si>
  <si>
    <t>24470_平成23年度</t>
  </si>
  <si>
    <t>24470_平成24年度</t>
  </si>
  <si>
    <t>24470_平成25年度</t>
  </si>
  <si>
    <t>24470_平成26年度</t>
  </si>
  <si>
    <t>24470_平成27年度</t>
  </si>
  <si>
    <t>24470_平成28年度</t>
  </si>
  <si>
    <t>24470_平成29年度</t>
  </si>
  <si>
    <t>24470_平成30年度</t>
  </si>
  <si>
    <t>24470_令和元年度</t>
  </si>
  <si>
    <t>24470_令和2年度</t>
  </si>
  <si>
    <t>24470_令和3年度</t>
  </si>
  <si>
    <t>24470_令和4年度</t>
  </si>
  <si>
    <t>24470_令和5年度</t>
  </si>
  <si>
    <t>24470_令和6年度</t>
  </si>
  <si>
    <t>20583_平成2年度</t>
  </si>
  <si>
    <t>20583</t>
  </si>
  <si>
    <t>信濃町</t>
  </si>
  <si>
    <t>20583_平成17年度</t>
  </si>
  <si>
    <t>20583_平成18年度</t>
  </si>
  <si>
    <t>20583_平成19年度</t>
  </si>
  <si>
    <t>20583_平成20年度</t>
  </si>
  <si>
    <t>20583_平成21年度</t>
  </si>
  <si>
    <t>20583_平成22年度</t>
  </si>
  <si>
    <t>20583_平成23年度</t>
  </si>
  <si>
    <t>20583_平成24年度</t>
  </si>
  <si>
    <t>20583_平成25年度</t>
  </si>
  <si>
    <t>20583_平成26年度</t>
  </si>
  <si>
    <t>20583_平成27年度</t>
  </si>
  <si>
    <t>20583_平成28年度</t>
  </si>
  <si>
    <t>20583_平成29年度</t>
  </si>
  <si>
    <t>20583_平成30年度</t>
  </si>
  <si>
    <t>20583_令和元年度</t>
  </si>
  <si>
    <t>20583_令和2年度</t>
  </si>
  <si>
    <t>20583_令和3年度</t>
  </si>
  <si>
    <t>20583_令和4年度</t>
  </si>
  <si>
    <t>20583_令和5年度</t>
  </si>
  <si>
    <t>20583_令和6年度</t>
  </si>
  <si>
    <t>36468_平成2年度</t>
  </si>
  <si>
    <t>36468</t>
  </si>
  <si>
    <t>つるぎ町</t>
  </si>
  <si>
    <t>36468_平成17年度</t>
  </si>
  <si>
    <t>36468_平成18年度</t>
  </si>
  <si>
    <t>36468_平成19年度</t>
  </si>
  <si>
    <t>36468_平成20年度</t>
  </si>
  <si>
    <t>36468_平成21年度</t>
  </si>
  <si>
    <t>36468_平成22年度</t>
  </si>
  <si>
    <t>36468_平成23年度</t>
  </si>
  <si>
    <t>36468_平成24年度</t>
  </si>
  <si>
    <t>36468_平成25年度</t>
  </si>
  <si>
    <t>36468_平成26年度</t>
  </si>
  <si>
    <t>36468_平成27年度</t>
  </si>
  <si>
    <t>36468_平成28年度</t>
  </si>
  <si>
    <t>36468_平成29年度</t>
  </si>
  <si>
    <t>36468_平成30年度</t>
  </si>
  <si>
    <t>36468_令和元年度</t>
  </si>
  <si>
    <t>36468_令和2年度</t>
  </si>
  <si>
    <t>36468_令和3年度</t>
  </si>
  <si>
    <t>36468_令和4年度</t>
  </si>
  <si>
    <t>36468_令和5年度</t>
  </si>
  <si>
    <t>36468_令和6年度</t>
  </si>
  <si>
    <t>06362_平成2年度</t>
  </si>
  <si>
    <t>06362</t>
  </si>
  <si>
    <t>最上町</t>
  </si>
  <si>
    <t>06362_平成17年度</t>
  </si>
  <si>
    <t>06362_平成18年度</t>
  </si>
  <si>
    <t>06362_平成19年度</t>
  </si>
  <si>
    <t>06362_平成20年度</t>
  </si>
  <si>
    <t>06362_平成21年度</t>
  </si>
  <si>
    <t>06362_平成22年度</t>
  </si>
  <si>
    <t>06362_平成23年度</t>
  </si>
  <si>
    <t>06362_平成24年度</t>
  </si>
  <si>
    <t>06362_平成25年度</t>
  </si>
  <si>
    <t>06362_平成26年度</t>
  </si>
  <si>
    <t>06362_平成27年度</t>
  </si>
  <si>
    <t>06362_平成28年度</t>
  </si>
  <si>
    <t>06362_平成29年度</t>
  </si>
  <si>
    <t>06362_平成30年度</t>
  </si>
  <si>
    <t>06362_令和元年度</t>
  </si>
  <si>
    <t>06362_令和2年度</t>
  </si>
  <si>
    <t>06362_令和3年度</t>
  </si>
  <si>
    <t>06362_令和4年度</t>
  </si>
  <si>
    <t>06362_令和5年度</t>
  </si>
  <si>
    <t>06362_令和6年度</t>
  </si>
  <si>
    <t>15342_平成2年度</t>
  </si>
  <si>
    <t>15342</t>
  </si>
  <si>
    <t>弥彦村</t>
  </si>
  <si>
    <t>15342_平成17年度</t>
  </si>
  <si>
    <t>15342_平成18年度</t>
  </si>
  <si>
    <t>15342_平成19年度</t>
  </si>
  <si>
    <t>15342_平成20年度</t>
  </si>
  <si>
    <t>15342_平成21年度</t>
  </si>
  <si>
    <t>15342_平成22年度</t>
  </si>
  <si>
    <t>15342_平成23年度</t>
  </si>
  <si>
    <t>15342_平成24年度</t>
  </si>
  <si>
    <t>15342_平成25年度</t>
  </si>
  <si>
    <t>15342_平成26年度</t>
  </si>
  <si>
    <t>15342_平成27年度</t>
  </si>
  <si>
    <t>15342_平成28年度</t>
  </si>
  <si>
    <t>15342_平成29年度</t>
  </si>
  <si>
    <t>15342_平成30年度</t>
  </si>
  <si>
    <t>15342_令和元年度</t>
  </si>
  <si>
    <t>15342_令和2年度</t>
  </si>
  <si>
    <t>15342_令和3年度</t>
  </si>
  <si>
    <t>15342_令和4年度</t>
  </si>
  <si>
    <t>15342_令和5年度</t>
  </si>
  <si>
    <t>15342_令和6年度</t>
  </si>
  <si>
    <t>04422_平成2年度</t>
  </si>
  <si>
    <t>04422</t>
  </si>
  <si>
    <t>大郷町</t>
  </si>
  <si>
    <t>04422_平成17年度</t>
  </si>
  <si>
    <t>04422_平成18年度</t>
  </si>
  <si>
    <t>04422_平成19年度</t>
  </si>
  <si>
    <t>04422_平成20年度</t>
  </si>
  <si>
    <t>04422_平成21年度</t>
  </si>
  <si>
    <t>04422_平成22年度</t>
  </si>
  <si>
    <t>04422_平成23年度</t>
  </si>
  <si>
    <t>04422_平成24年度</t>
  </si>
  <si>
    <t>04422_平成25年度</t>
  </si>
  <si>
    <t>04422_平成26年度</t>
  </si>
  <si>
    <t>04422_平成27年度</t>
  </si>
  <si>
    <t>04422_平成28年度</t>
  </si>
  <si>
    <t>04422_平成29年度</t>
  </si>
  <si>
    <t>04422_平成30年度</t>
  </si>
  <si>
    <t>04422_令和元年度</t>
  </si>
  <si>
    <t>04422_令和2年度</t>
  </si>
  <si>
    <t>04422_令和3年度</t>
  </si>
  <si>
    <t>04422_令和4年度</t>
  </si>
  <si>
    <t>04422_令和5年度</t>
  </si>
  <si>
    <t>04422_令和6年度</t>
  </si>
  <si>
    <t>07561_平成2年度</t>
  </si>
  <si>
    <t>07561</t>
  </si>
  <si>
    <t>新地町</t>
  </si>
  <si>
    <t>07561_平成17年度</t>
  </si>
  <si>
    <t>07561_平成18年度</t>
  </si>
  <si>
    <t>07561_平成19年度</t>
  </si>
  <si>
    <t>07561_平成20年度</t>
  </si>
  <si>
    <t>07561_平成21年度</t>
  </si>
  <si>
    <t>07561_平成22年度</t>
  </si>
  <si>
    <t>07561_平成23年度</t>
  </si>
  <si>
    <t>07561_平成24年度</t>
  </si>
  <si>
    <t>07561_平成25年度</t>
  </si>
  <si>
    <t>07561_平成26年度</t>
  </si>
  <si>
    <t>07561_平成27年度</t>
  </si>
  <si>
    <t>07561_平成28年度</t>
  </si>
  <si>
    <t>07561_平成29年度</t>
  </si>
  <si>
    <t>07561_平成30年度</t>
  </si>
  <si>
    <t>07561_令和元年度</t>
  </si>
  <si>
    <t>07561_令和2年度</t>
  </si>
  <si>
    <t>07561_令和3年度</t>
  </si>
  <si>
    <t>07561_令和4年度</t>
  </si>
  <si>
    <t>07561_令和5年度</t>
  </si>
  <si>
    <t>07561_令和6年度</t>
  </si>
  <si>
    <t>22304_平成2年度</t>
  </si>
  <si>
    <t>22304</t>
  </si>
  <si>
    <t>南伊豆町</t>
  </si>
  <si>
    <t>22304_平成17年度</t>
  </si>
  <si>
    <t>22304_平成18年度</t>
  </si>
  <si>
    <t>22304_平成19年度</t>
  </si>
  <si>
    <t>22304_平成20年度</t>
  </si>
  <si>
    <t>22304_平成21年度</t>
  </si>
  <si>
    <t>22304_平成22年度</t>
  </si>
  <si>
    <t>22304_平成23年度</t>
  </si>
  <si>
    <t>22304_平成24年度</t>
  </si>
  <si>
    <t>22304_平成25年度</t>
  </si>
  <si>
    <t>22304_平成26年度</t>
  </si>
  <si>
    <t>22304_平成27年度</t>
  </si>
  <si>
    <t>22304_平成28年度</t>
  </si>
  <si>
    <t>22304_平成29年度</t>
  </si>
  <si>
    <t>22304_平成30年度</t>
  </si>
  <si>
    <t>22304_令和元年度</t>
  </si>
  <si>
    <t>22304_令和2年度</t>
  </si>
  <si>
    <t>22304_令和3年度</t>
  </si>
  <si>
    <t>22304_令和4年度</t>
  </si>
  <si>
    <t>22304_令和5年度</t>
  </si>
  <si>
    <t>22304_令和6年度</t>
  </si>
  <si>
    <t>01222_平成2年度</t>
  </si>
  <si>
    <t>01222_平成17年度</t>
  </si>
  <si>
    <t>01222_平成18年度</t>
  </si>
  <si>
    <t>01222_平成19年度</t>
  </si>
  <si>
    <t>01222_平成20年度</t>
  </si>
  <si>
    <t>01222_平成21年度</t>
  </si>
  <si>
    <t>01222_平成22年度</t>
  </si>
  <si>
    <t>01222_平成23年度</t>
  </si>
  <si>
    <t>01222_平成24年度</t>
  </si>
  <si>
    <t>01222_平成25年度</t>
  </si>
  <si>
    <t>01222_平成26年度</t>
  </si>
  <si>
    <t>01222_平成27年度</t>
  </si>
  <si>
    <t>01222_平成28年度</t>
  </si>
  <si>
    <t>01222_平成29年度</t>
  </si>
  <si>
    <t>01222_平成30年度</t>
  </si>
  <si>
    <t>01222_令和元年度</t>
  </si>
  <si>
    <t>01222_令和2年度</t>
  </si>
  <si>
    <t>01222_令和3年度</t>
  </si>
  <si>
    <t>01222_令和5年度</t>
  </si>
  <si>
    <t>42321_平成2年度</t>
  </si>
  <si>
    <t>42321</t>
  </si>
  <si>
    <t>東彼杵町</t>
  </si>
  <si>
    <t>42321_平成17年度</t>
  </si>
  <si>
    <t>42321_平成18年度</t>
  </si>
  <si>
    <t>42321_平成19年度</t>
  </si>
  <si>
    <t>42321_平成20年度</t>
  </si>
  <si>
    <t>42321_平成21年度</t>
  </si>
  <si>
    <t>42321_平成22年度</t>
  </si>
  <si>
    <t>42321_平成23年度</t>
  </si>
  <si>
    <t>42321_平成24年度</t>
  </si>
  <si>
    <t>42321_平成25年度</t>
  </si>
  <si>
    <t>42321_平成26年度</t>
  </si>
  <si>
    <t>42321_平成27年度</t>
  </si>
  <si>
    <t>42321_平成28年度</t>
  </si>
  <si>
    <t>42321_平成29年度</t>
  </si>
  <si>
    <t>42321_平成30年度</t>
  </si>
  <si>
    <t>42321_令和元年度</t>
  </si>
  <si>
    <t>42321_令和2年度</t>
  </si>
  <si>
    <t>42321_令和3年度</t>
  </si>
  <si>
    <t>42321_令和4年度</t>
  </si>
  <si>
    <t>42321_令和5年度</t>
  </si>
  <si>
    <t>42321_令和6年度</t>
  </si>
  <si>
    <t>25443_平成2年度</t>
  </si>
  <si>
    <t>25443</t>
  </si>
  <si>
    <t>多賀町</t>
  </si>
  <si>
    <t>25443_平成17年度</t>
  </si>
  <si>
    <t>25443_平成18年度</t>
  </si>
  <si>
    <t>25443_平成19年度</t>
  </si>
  <si>
    <t>25443_平成20年度</t>
  </si>
  <si>
    <t>25443_平成21年度</t>
  </si>
  <si>
    <t>25443_平成22年度</t>
  </si>
  <si>
    <t>25443_平成23年度</t>
  </si>
  <si>
    <t>25443_平成24年度</t>
  </si>
  <si>
    <t>25443_平成25年度</t>
  </si>
  <si>
    <t>25443_平成26年度</t>
  </si>
  <si>
    <t>25443_平成27年度</t>
  </si>
  <si>
    <t>25443_平成28年度</t>
  </si>
  <si>
    <t>25443_平成29年度</t>
  </si>
  <si>
    <t>25443_平成30年度</t>
  </si>
  <si>
    <t>25443_令和元年度</t>
  </si>
  <si>
    <t>25443_令和2年度</t>
  </si>
  <si>
    <t>25443_令和3年度</t>
  </si>
  <si>
    <t>25443_令和4年度</t>
  </si>
  <si>
    <t>25443_令和5年度</t>
  </si>
  <si>
    <t>25443_令和6年度</t>
  </si>
  <si>
    <t>24471_平成2年度</t>
  </si>
  <si>
    <t>24471</t>
  </si>
  <si>
    <t>大紀町</t>
  </si>
  <si>
    <t>24471_平成17年度</t>
  </si>
  <si>
    <t>24471_平成18年度</t>
  </si>
  <si>
    <t>24471_平成19年度</t>
  </si>
  <si>
    <t>24471_平成20年度</t>
  </si>
  <si>
    <t>24471_平成21年度</t>
  </si>
  <si>
    <t>24471_平成22年度</t>
  </si>
  <si>
    <t>24471_平成23年度</t>
  </si>
  <si>
    <t>24471_平成24年度</t>
  </si>
  <si>
    <t>24471_平成25年度</t>
  </si>
  <si>
    <t>24471_平成26年度</t>
  </si>
  <si>
    <t>24471_平成27年度</t>
  </si>
  <si>
    <t>24471_平成28年度</t>
  </si>
  <si>
    <t>24471_平成29年度</t>
  </si>
  <si>
    <t>24471_平成30年度</t>
  </si>
  <si>
    <t>24471_令和元年度</t>
  </si>
  <si>
    <t>24471_令和2年度</t>
  </si>
  <si>
    <t>24471_令和3年度</t>
  </si>
  <si>
    <t>24471_令和4年度</t>
  </si>
  <si>
    <t>24471_令和5年度</t>
  </si>
  <si>
    <t>24471_令和6年度</t>
  </si>
  <si>
    <t>02367_平成2年度</t>
  </si>
  <si>
    <t>02367</t>
  </si>
  <si>
    <t>田舎館村</t>
  </si>
  <si>
    <t>02367_平成17年度</t>
  </si>
  <si>
    <t>02367_平成18年度</t>
  </si>
  <si>
    <t>02367_平成19年度</t>
  </si>
  <si>
    <t>02367_平成20年度</t>
  </si>
  <si>
    <t>02367_平成21年度</t>
  </si>
  <si>
    <t>02367_平成22年度</t>
  </si>
  <si>
    <t>02367_平成23年度</t>
  </si>
  <si>
    <t>02367_平成24年度</t>
  </si>
  <si>
    <t>02367_平成25年度</t>
  </si>
  <si>
    <t>02367_平成26年度</t>
  </si>
  <si>
    <t>02367_平成27年度</t>
  </si>
  <si>
    <t>02367_平成28年度</t>
  </si>
  <si>
    <t>02367_平成29年度</t>
  </si>
  <si>
    <t>02367_平成30年度</t>
  </si>
  <si>
    <t>02367_令和元年度</t>
  </si>
  <si>
    <t>02367_令和2年度</t>
  </si>
  <si>
    <t>02367_令和3年度</t>
  </si>
  <si>
    <t>02367_令和4年度</t>
  </si>
  <si>
    <t>02367_令和5年度</t>
  </si>
  <si>
    <t>02367_令和6年度</t>
  </si>
  <si>
    <t>17461_平成2年度</t>
  </si>
  <si>
    <t>17461</t>
  </si>
  <si>
    <t>穴水町</t>
  </si>
  <si>
    <t>17461_平成17年度</t>
  </si>
  <si>
    <t>17461_平成18年度</t>
  </si>
  <si>
    <t>17461_平成19年度</t>
  </si>
  <si>
    <t>17461_平成20年度</t>
  </si>
  <si>
    <t>17461_平成21年度</t>
  </si>
  <si>
    <t>17461_平成22年度</t>
  </si>
  <si>
    <t>17461_平成23年度</t>
  </si>
  <si>
    <t>17461_平成24年度</t>
  </si>
  <si>
    <t>17461_平成25年度</t>
  </si>
  <si>
    <t>17461_平成26年度</t>
  </si>
  <si>
    <t>17461_平成27年度</t>
  </si>
  <si>
    <t>17461_平成28年度</t>
  </si>
  <si>
    <t>17461_平成29年度</t>
  </si>
  <si>
    <t>17461_平成30年度</t>
  </si>
  <si>
    <t>17461_令和元年度</t>
  </si>
  <si>
    <t>17461_令和2年度</t>
  </si>
  <si>
    <t>17461_令和3年度</t>
  </si>
  <si>
    <t>17461_令和4年度</t>
  </si>
  <si>
    <t>17461_令和5年度</t>
  </si>
  <si>
    <t>17461_令和6年度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</si>
  <si>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</si>
  <si>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</si>
  <si>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</si>
  <si>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</si>
  <si>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</si>
  <si>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</si>
  <si>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</si>
  <si>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</si>
  <si>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</si>
  <si>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</si>
  <si>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</si>
  <si>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</si>
  <si>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</si>
  <si>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</si>
  <si>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</si>
  <si>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</si>
  <si>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</si>
  <si>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</si>
  <si>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</si>
  <si>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</si>
  <si>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</si>
  <si>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</si>
  <si>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</si>
  <si>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</si>
  <si>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</si>
  <si>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</si>
  <si>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</si>
  <si>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</si>
  <si>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</si>
  <si>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</si>
  <si>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</si>
  <si>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</si>
  <si>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</si>
  <si>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</si>
  <si>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</si>
  <si>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</si>
  <si>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</si>
  <si>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</si>
  <si>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</si>
  <si>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</si>
  <si>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</si>
  <si>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</si>
  <si>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</si>
  <si>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</si>
  <si>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</si>
  <si>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</si>
  <si>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</si>
  <si>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</si>
  <si>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</si>
  <si>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</si>
  <si>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</si>
  <si>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</si>
  <si>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</si>
  <si>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</si>
  <si>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</si>
  <si>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</si>
  <si>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</si>
  <si>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</si>
  <si>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</si>
  <si>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</si>
  <si>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</si>
  <si>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</si>
  <si>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</si>
  <si>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</si>
  <si>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</si>
  <si>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</si>
  <si>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</si>
  <si>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</si>
  <si>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</si>
  <si>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</si>
  <si>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</si>
  <si>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</si>
  <si>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</si>
  <si>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</si>
  <si>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</si>
  <si>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</si>
  <si>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</si>
  <si>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</si>
  <si>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</si>
  <si>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</si>
  <si>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</si>
  <si>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</si>
  <si>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</si>
  <si>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</si>
  <si>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</si>
  <si>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</si>
  <si>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</si>
  <si>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</si>
  <si>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</si>
  <si>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</si>
  <si>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</si>
  <si>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</si>
  <si>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</si>
  <si>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</si>
  <si>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</si>
  <si>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</si>
  <si>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</si>
  <si>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</si>
  <si>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</si>
  <si>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</si>
  <si>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</si>
  <si>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</si>
  <si>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</si>
  <si>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</si>
  <si>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</si>
  <si>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</si>
  <si>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</si>
  <si>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</si>
  <si>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</si>
  <si>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</si>
  <si>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</si>
  <si>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</si>
  <si>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</si>
  <si>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</si>
  <si>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</si>
  <si>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</si>
  <si>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</si>
  <si>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</si>
  <si>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</si>
  <si>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</si>
  <si>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</si>
  <si>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</si>
  <si>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</si>
  <si>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</si>
  <si>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</si>
  <si>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</si>
  <si>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</si>
  <si>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</si>
  <si>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</si>
  <si>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</si>
  <si>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</si>
  <si>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</si>
  <si>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</si>
  <si>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</si>
  <si>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</si>
  <si>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</si>
  <si>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</si>
  <si>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</si>
  <si>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</si>
  <si>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</si>
  <si>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</si>
  <si>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</si>
  <si>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</si>
  <si>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</si>
  <si>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</si>
  <si>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</si>
  <si>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</si>
  <si>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</si>
  <si>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</si>
  <si>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</si>
  <si>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</si>
  <si>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</si>
  <si>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</si>
  <si>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</si>
  <si>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</si>
  <si>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</si>
  <si>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</si>
  <si>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</si>
  <si>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</si>
  <si>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</si>
  <si>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</si>
  <si>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</si>
  <si>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</si>
  <si>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</si>
  <si>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</si>
  <si>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</si>
  <si>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</si>
  <si>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</si>
  <si>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</si>
  <si>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</si>
  <si>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</si>
  <si>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11361_令和7年度</t>
  </si>
  <si>
    <t>11361_令和8年度</t>
  </si>
  <si>
    <t>11361_令和9年度</t>
  </si>
  <si>
    <t>11361_令和10年度</t>
  </si>
  <si>
    <t>11361_令和11年度</t>
  </si>
  <si>
    <t>11361_令和12年度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</si>
</sst>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1.280846193511439</c:v>
                </c:pt>
                <c:pt idx="1">
                  <c:v>1.12202091877685</c:v>
                </c:pt>
                <c:pt idx="2">
                  <c:v>1.0540902412530739</c:v>
                </c:pt>
                <c:pt idx="3">
                  <c:v>0.91075866163283781</c:v>
                </c:pt>
                <c:pt idx="4">
                  <c:v>1.140910522679031</c:v>
                </c:pt>
                <c:pt idx="5">
                  <c:v>1.6992670671711769</c:v>
                </c:pt>
                <c:pt idx="6">
                  <c:v>1.1964703850889229</c:v>
                </c:pt>
                <c:pt idx="7">
                  <c:v>1.3596041020012291</c:v>
                </c:pt>
                <c:pt idx="8">
                  <c:v>1.324846087729576</c:v>
                </c:pt>
                <c:pt idx="9">
                  <c:v>1.5678810506708845</c:v>
                </c:pt>
                <c:pt idx="10">
                  <c:v>1.51145384827135</c:v>
                </c:pt>
                <c:pt idx="11">
                  <c:v>1.2084757540760971</c:v>
                </c:pt>
                <c:pt idx="12">
                  <c:v>1.23461119613821</c:v>
                </c:pt>
                <c:pt idx="13">
                  <c:v>1.425389576625032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20.083643961586532</c:v>
                </c:pt>
                <c:pt idx="1">
                  <c:v>20.266120545393658</c:v>
                </c:pt>
                <c:pt idx="2">
                  <c:v>19.753332210930161</c:v>
                </c:pt>
                <c:pt idx="3">
                  <c:v>19.73749583913861</c:v>
                </c:pt>
                <c:pt idx="4">
                  <c:v>19.375017325513252</c:v>
                </c:pt>
                <c:pt idx="5">
                  <c:v>18.844445743949894</c:v>
                </c:pt>
                <c:pt idx="6">
                  <c:v>18.748935450967029</c:v>
                </c:pt>
                <c:pt idx="7">
                  <c:v>18.524202541014418</c:v>
                </c:pt>
                <c:pt idx="8">
                  <c:v>18.139463697659647</c:v>
                </c:pt>
                <c:pt idx="9">
                  <c:v>17.694854955405326</c:v>
                </c:pt>
                <c:pt idx="10">
                  <c:v>17.144917204599206</c:v>
                </c:pt>
                <c:pt idx="11">
                  <c:v>15.517236816840741</c:v>
                </c:pt>
                <c:pt idx="12">
                  <c:v>15.386158653854633</c:v>
                </c:pt>
                <c:pt idx="13">
                  <c:v>15.59335838184683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9.6517333535779244</c:v>
                </c:pt>
                <c:pt idx="1">
                  <c:v>10.607842287168729</c:v>
                </c:pt>
                <c:pt idx="2">
                  <c:v>11.43795434419771</c:v>
                </c:pt>
                <c:pt idx="3">
                  <c:v>12.00386553959264</c:v>
                </c:pt>
                <c:pt idx="4">
                  <c:v>12.06393707163436</c:v>
                </c:pt>
                <c:pt idx="5">
                  <c:v>10.465572218640039</c:v>
                </c:pt>
                <c:pt idx="6">
                  <c:v>10.42537550317979</c:v>
                </c:pt>
                <c:pt idx="7">
                  <c:v>9.1234851111321813</c:v>
                </c:pt>
                <c:pt idx="8">
                  <c:v>9.8839166853811111</c:v>
                </c:pt>
                <c:pt idx="9">
                  <c:v>9.324310757541058</c:v>
                </c:pt>
                <c:pt idx="10">
                  <c:v>8.0913580842103521</c:v>
                </c:pt>
                <c:pt idx="11">
                  <c:v>8.4841890545799075</c:v>
                </c:pt>
                <c:pt idx="12">
                  <c:v>8.3191180824841275</c:v>
                </c:pt>
                <c:pt idx="13">
                  <c:v>8.413408471306326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7.1231095661262538</c:v>
                </c:pt>
                <c:pt idx="1">
                  <c:v>7.2587524716305101</c:v>
                </c:pt>
                <c:pt idx="2">
                  <c:v>9.2105577870457562</c:v>
                </c:pt>
                <c:pt idx="3">
                  <c:v>9.5215546843756336</c:v>
                </c:pt>
                <c:pt idx="4">
                  <c:v>9.1732473300176292</c:v>
                </c:pt>
                <c:pt idx="5">
                  <c:v>9.3080310608457708</c:v>
                </c:pt>
                <c:pt idx="6">
                  <c:v>9.7539851870498904</c:v>
                </c:pt>
                <c:pt idx="7">
                  <c:v>8.5363433195292284</c:v>
                </c:pt>
                <c:pt idx="8">
                  <c:v>8.2336777127195031</c:v>
                </c:pt>
                <c:pt idx="9">
                  <c:v>8.1404206870095255</c:v>
                </c:pt>
                <c:pt idx="10">
                  <c:v>7.7077819016005273</c:v>
                </c:pt>
                <c:pt idx="11">
                  <c:v>5.9048034043605266</c:v>
                </c:pt>
                <c:pt idx="12">
                  <c:v>6.6932276106510482</c:v>
                </c:pt>
                <c:pt idx="13">
                  <c:v>6.4468115871880958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16.40079597036457</c:v>
                </c:pt>
                <c:pt idx="1">
                  <c:v>17.065496249947991</c:v>
                </c:pt>
                <c:pt idx="2">
                  <c:v>19.074003626189857</c:v>
                </c:pt>
                <c:pt idx="3">
                  <c:v>19.885656763704443</c:v>
                </c:pt>
                <c:pt idx="4">
                  <c:v>25.188315566487322</c:v>
                </c:pt>
                <c:pt idx="5">
                  <c:v>23.731613717426114</c:v>
                </c:pt>
                <c:pt idx="6">
                  <c:v>22.138707452941826</c:v>
                </c:pt>
                <c:pt idx="7">
                  <c:v>21.350882377029105</c:v>
                </c:pt>
                <c:pt idx="8">
                  <c:v>20.593083222945115</c:v>
                </c:pt>
                <c:pt idx="9">
                  <c:v>19.178054049948074</c:v>
                </c:pt>
                <c:pt idx="10">
                  <c:v>17.287721329140712</c:v>
                </c:pt>
                <c:pt idx="11">
                  <c:v>19.32311514148196</c:v>
                </c:pt>
                <c:pt idx="12">
                  <c:v>18.199412596034097</c:v>
                </c:pt>
                <c:pt idx="13">
                  <c:v>19.282810789436269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5592</c:v>
                </c:pt>
                <c:pt idx="1">
                  <c:v>5619</c:v>
                </c:pt>
                <c:pt idx="2">
                  <c:v>5625</c:v>
                </c:pt>
                <c:pt idx="3">
                  <c:v>5662</c:v>
                </c:pt>
                <c:pt idx="4">
                  <c:v>5719</c:v>
                </c:pt>
                <c:pt idx="5">
                  <c:v>5776</c:v>
                </c:pt>
                <c:pt idx="6">
                  <c:v>5789</c:v>
                </c:pt>
                <c:pt idx="7">
                  <c:v>5783</c:v>
                </c:pt>
                <c:pt idx="8">
                  <c:v>5782</c:v>
                </c:pt>
                <c:pt idx="9">
                  <c:v>5789</c:v>
                </c:pt>
                <c:pt idx="10">
                  <c:v>5765</c:v>
                </c:pt>
                <c:pt idx="11">
                  <c:v>5711</c:v>
                </c:pt>
                <c:pt idx="12">
                  <c:v>5648</c:v>
                </c:pt>
                <c:pt idx="13">
                  <c:v>5603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1707</c:v>
                </c:pt>
                <c:pt idx="1">
                  <c:v>1697</c:v>
                </c:pt>
                <c:pt idx="2">
                  <c:v>1673</c:v>
                </c:pt>
                <c:pt idx="3">
                  <c:v>1654</c:v>
                </c:pt>
                <c:pt idx="4">
                  <c:v>1645</c:v>
                </c:pt>
                <c:pt idx="5">
                  <c:v>1624</c:v>
                </c:pt>
                <c:pt idx="6">
                  <c:v>1623</c:v>
                </c:pt>
                <c:pt idx="7">
                  <c:v>1665</c:v>
                </c:pt>
                <c:pt idx="8">
                  <c:v>1635</c:v>
                </c:pt>
                <c:pt idx="9">
                  <c:v>1604</c:v>
                </c:pt>
                <c:pt idx="10">
                  <c:v>1543</c:v>
                </c:pt>
                <c:pt idx="11">
                  <c:v>1555</c:v>
                </c:pt>
                <c:pt idx="12">
                  <c:v>1559</c:v>
                </c:pt>
                <c:pt idx="13">
                  <c:v>1555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3283</c:v>
                </c:pt>
                <c:pt idx="1">
                  <c:v>3296</c:v>
                </c:pt>
                <c:pt idx="2">
                  <c:v>3325</c:v>
                </c:pt>
                <c:pt idx="3">
                  <c:v>3315</c:v>
                </c:pt>
                <c:pt idx="4">
                  <c:v>3336</c:v>
                </c:pt>
                <c:pt idx="5">
                  <c:v>3331</c:v>
                </c:pt>
                <c:pt idx="6">
                  <c:v>3350</c:v>
                </c:pt>
                <c:pt idx="7">
                  <c:v>3333</c:v>
                </c:pt>
                <c:pt idx="8">
                  <c:v>3337</c:v>
                </c:pt>
                <c:pt idx="9">
                  <c:v>3341</c:v>
                </c:pt>
                <c:pt idx="10">
                  <c:v>3335</c:v>
                </c:pt>
                <c:pt idx="11">
                  <c:v>3358</c:v>
                </c:pt>
                <c:pt idx="12">
                  <c:v>3339</c:v>
                </c:pt>
                <c:pt idx="13">
                  <c:v>3336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43</c:v>
                </c:pt>
                <c:pt idx="12">
                  <c:v>43</c:v>
                </c:pt>
                <c:pt idx="13">
                  <c:v>43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636</c:v>
                </c:pt>
                <c:pt idx="1">
                  <c:v>636</c:v>
                </c:pt>
                <c:pt idx="2">
                  <c:v>636</c:v>
                </c:pt>
                <c:pt idx="3">
                  <c:v>636</c:v>
                </c:pt>
                <c:pt idx="4">
                  <c:v>636</c:v>
                </c:pt>
                <c:pt idx="5">
                  <c:v>359</c:v>
                </c:pt>
                <c:pt idx="6">
                  <c:v>359</c:v>
                </c:pt>
                <c:pt idx="7">
                  <c:v>359</c:v>
                </c:pt>
                <c:pt idx="8">
                  <c:v>359</c:v>
                </c:pt>
                <c:pt idx="9">
                  <c:v>359</c:v>
                </c:pt>
                <c:pt idx="10">
                  <c:v>359</c:v>
                </c:pt>
                <c:pt idx="11">
                  <c:v>332</c:v>
                </c:pt>
                <c:pt idx="12">
                  <c:v>332</c:v>
                </c:pt>
                <c:pt idx="13">
                  <c:v>332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234.38509999999999</c:v>
                </c:pt>
                <c:pt idx="1">
                  <c:v>263.1506</c:v>
                </c:pt>
                <c:pt idx="2">
                  <c:v>250.4546</c:v>
                </c:pt>
                <c:pt idx="3">
                  <c:v>251.0951</c:v>
                </c:pt>
                <c:pt idx="4">
                  <c:v>301.91759999999999</c:v>
                </c:pt>
                <c:pt idx="5">
                  <c:v>321.5095</c:v>
                </c:pt>
                <c:pt idx="6">
                  <c:v>321.81270000000001</c:v>
                </c:pt>
                <c:pt idx="7">
                  <c:v>324.0462</c:v>
                </c:pt>
                <c:pt idx="8">
                  <c:v>338.69299999999998</c:v>
                </c:pt>
                <c:pt idx="9">
                  <c:v>335.46280000000002</c:v>
                </c:pt>
                <c:pt idx="10">
                  <c:v>316.31229999999999</c:v>
                </c:pt>
                <c:pt idx="11">
                  <c:v>297.42419999999998</c:v>
                </c:pt>
                <c:pt idx="12">
                  <c:v>322.11689999999999</c:v>
                </c:pt>
                <c:pt idx="13">
                  <c:v>378.8544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0.626</c:v>
                </c:pt>
                <c:pt idx="1">
                  <c:v>0</c:v>
                </c:pt>
                <c:pt idx="2">
                  <c:v>0</c:v>
                </c:pt>
                <c:pt idx="3">
                  <c:v>0</c:v>
                </c:pt>
                <c:pt idx="4">
                  <c:v>0</c:v>
                </c:pt>
                <c:pt idx="5">
                  <c:v>0</c:v>
                </c:pt>
                <c:pt idx="6">
                  <c:v>0</c:v>
                </c:pt>
                <c:pt idx="7">
                  <c:v>0</c:v>
                </c:pt>
                <c:pt idx="8">
                  <c:v>0</c:v>
                </c:pt>
                <c:pt idx="9">
                  <c:v>2.8000000000000001E-2</c:v>
                </c:pt>
                <c:pt idx="10">
                  <c:v>2.8000000000000001E-2</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0.77600000000000002</c:v>
                </c:pt>
                <c:pt idx="1">
                  <c:v>0</c:v>
                </c:pt>
                <c:pt idx="2">
                  <c:v>0</c:v>
                </c:pt>
                <c:pt idx="3">
                  <c:v>0</c:v>
                </c:pt>
                <c:pt idx="4">
                  <c:v>0</c:v>
                </c:pt>
                <c:pt idx="5">
                  <c:v>0</c:v>
                </c:pt>
                <c:pt idx="6">
                  <c:v>0</c:v>
                </c:pt>
                <c:pt idx="7">
                  <c:v>0</c:v>
                </c:pt>
                <c:pt idx="8">
                  <c:v>0</c:v>
                </c:pt>
                <c:pt idx="9">
                  <c:v>4.4999999999999998E-2</c:v>
                </c:pt>
                <c:pt idx="10">
                  <c:v>4.4999999999999998E-2</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1025.444</c:v>
                </c:pt>
                <c:pt idx="1">
                  <c:v>1031.373</c:v>
                </c:pt>
                <c:pt idx="2">
                  <c:v>1033.0989999999999</c:v>
                </c:pt>
                <c:pt idx="3">
                  <c:v>1029.346</c:v>
                </c:pt>
                <c:pt idx="4">
                  <c:v>953.13499999999999</c:v>
                </c:pt>
                <c:pt idx="5">
                  <c:v>994.02800000000002</c:v>
                </c:pt>
                <c:pt idx="6">
                  <c:v>978.51300000000003</c:v>
                </c:pt>
                <c:pt idx="7">
                  <c:v>983.13800000000003</c:v>
                </c:pt>
                <c:pt idx="8">
                  <c:v>719.33299999999997</c:v>
                </c:pt>
                <c:pt idx="9">
                  <c:v>874.47299999999996</c:v>
                </c:pt>
                <c:pt idx="10">
                  <c:v>874.96900000000005</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378.11399999999998</c:v>
                </c:pt>
                <c:pt idx="1">
                  <c:v>400.82400000000001</c:v>
                </c:pt>
                <c:pt idx="2">
                  <c:v>440.721</c:v>
                </c:pt>
                <c:pt idx="3">
                  <c:v>438.476</c:v>
                </c:pt>
                <c:pt idx="4">
                  <c:v>417.94400000000002</c:v>
                </c:pt>
                <c:pt idx="5">
                  <c:v>395.39499999999998</c:v>
                </c:pt>
                <c:pt idx="6">
                  <c:v>379.851</c:v>
                </c:pt>
                <c:pt idx="7">
                  <c:v>367.77300000000002</c:v>
                </c:pt>
                <c:pt idx="8">
                  <c:v>350.03899999999999</c:v>
                </c:pt>
                <c:pt idx="9">
                  <c:v>334.38900000000001</c:v>
                </c:pt>
                <c:pt idx="10">
                  <c:v>333.67200000000003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10.82</c:v>
                </c:pt>
                <c:pt idx="1">
                  <c:v>12.057</c:v>
                </c:pt>
                <c:pt idx="2">
                  <c:v>13.522</c:v>
                </c:pt>
                <c:pt idx="3">
                  <c:v>14.307</c:v>
                </c:pt>
                <c:pt idx="4">
                  <c:v>13.634</c:v>
                </c:pt>
                <c:pt idx="5">
                  <c:v>13.627000000000001</c:v>
                </c:pt>
                <c:pt idx="6">
                  <c:v>12.669</c:v>
                </c:pt>
                <c:pt idx="7">
                  <c:v>12.494</c:v>
                </c:pt>
                <c:pt idx="8">
                  <c:v>11.946</c:v>
                </c:pt>
                <c:pt idx="9">
                  <c:v>11.567</c:v>
                </c:pt>
                <c:pt idx="10">
                  <c:v>10.893000000000001</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1394.14</c:v>
                </c:pt>
                <c:pt idx="1">
                  <c:v>1420.14</c:v>
                </c:pt>
                <c:pt idx="2">
                  <c:v>1460.298</c:v>
                </c:pt>
                <c:pt idx="3">
                  <c:v>1453.5150000000001</c:v>
                </c:pt>
                <c:pt idx="4">
                  <c:v>1357.4449999999999</c:v>
                </c:pt>
                <c:pt idx="5">
                  <c:v>1375.796</c:v>
                </c:pt>
                <c:pt idx="6">
                  <c:v>1345.6949999999999</c:v>
                </c:pt>
                <c:pt idx="7">
                  <c:v>1338.4169999999999</c:v>
                </c:pt>
                <c:pt idx="8">
                  <c:v>1057.4259999999999</c:v>
                </c:pt>
                <c:pt idx="9">
                  <c:v>1197.3679999999999</c:v>
                </c:pt>
                <c:pt idx="10">
                  <c:v>1197.8209999999999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9.2105577870457562</c:v>
                </c:pt>
                <c:pt idx="1">
                  <c:v>9.5215546843756336</c:v>
                </c:pt>
                <c:pt idx="2">
                  <c:v>9.1732473300176292</c:v>
                </c:pt>
                <c:pt idx="3">
                  <c:v>9.3080310608457708</c:v>
                </c:pt>
                <c:pt idx="4">
                  <c:v>9.7539851870498904</c:v>
                </c:pt>
                <c:pt idx="5">
                  <c:v>8.5363433195292284</c:v>
                </c:pt>
                <c:pt idx="6">
                  <c:v>8.2336777127195031</c:v>
                </c:pt>
                <c:pt idx="7">
                  <c:v>8.1404206870095255</c:v>
                </c:pt>
                <c:pt idx="8">
                  <c:v>7.7077819016005273</c:v>
                </c:pt>
                <c:pt idx="9">
                  <c:v>5.9048034043605266</c:v>
                </c:pt>
                <c:pt idx="10">
                  <c:v>6.6932276106510482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19.074003626189857</c:v>
                </c:pt>
                <c:pt idx="1">
                  <c:v>19.885656763704443</c:v>
                </c:pt>
                <c:pt idx="2">
                  <c:v>25.188315566487322</c:v>
                </c:pt>
                <c:pt idx="3">
                  <c:v>23.731613717426114</c:v>
                </c:pt>
                <c:pt idx="4">
                  <c:v>22.138707452941826</c:v>
                </c:pt>
                <c:pt idx="5">
                  <c:v>21.350882377029105</c:v>
                </c:pt>
                <c:pt idx="6">
                  <c:v>20.593083222945115</c:v>
                </c:pt>
                <c:pt idx="7">
                  <c:v>19.178054049948074</c:v>
                </c:pt>
                <c:pt idx="8">
                  <c:v>17.287721329140712</c:v>
                </c:pt>
                <c:pt idx="9">
                  <c:v>19.32311514148196</c:v>
                </c:pt>
                <c:pt idx="10">
                  <c:v>18.199412596034097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1197.8209999999999</c:v>
                </c:pt>
                <c:pt idx="2">
                  <c:v>10.893000000000001</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1208.7139999999999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21：窯業・土石製品製造業(N=4)</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1197.8209999999999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16.217336953373788</c:v>
                </c:pt>
                <c:pt idx="2">
                  <c:v>1.3169868536929079</c:v>
                </c:pt>
                <c:pt idx="3">
                  <c:v>0</c:v>
                </c:pt>
                <c:pt idx="4">
                  <c:v>7.8116477905862114</c:v>
                </c:pt>
                <c:pt idx="5">
                  <c:v>9.8619632895952449</c:v>
                </c:pt>
                <c:pt idx="7">
                  <c:v>20.742535975260616</c:v>
                </c:pt>
                <c:pt idx="8">
                  <c:v>0.57588744809316095</c:v>
                </c:pt>
                <c:pt idx="9">
                  <c:v>0</c:v>
                </c:pt>
                <c:pt idx="10">
                  <c:v>1.4694357113125709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17.534323807066695</c:v>
                </c:pt>
                <c:pt idx="4" formatCode="#,##0">
                  <c:v>7.8116477905862114</c:v>
                </c:pt>
                <c:pt idx="5" formatCode="#,##0">
                  <c:v>9.8619632895952449</c:v>
                </c:pt>
                <c:pt idx="6" formatCode="#,##0">
                  <c:v>21.318423423353778</c:v>
                </c:pt>
                <c:pt idx="10" formatCode="#,##0">
                  <c:v>1.4694357113125709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333.67200000000003</c:v>
                </c:pt>
                <c:pt idx="2" formatCode="#,##0_);[Red]\(#,##0\)">
                  <c:v>186.643</c:v>
                </c:pt>
                <c:pt idx="3" formatCode="#,##0_);[Red]\(#,##0\)">
                  <c:v>688.32600000000002</c:v>
                </c:pt>
                <c:pt idx="4" formatCode="#,##0_);[Red]\(#,##0\)">
                  <c:v>4.4999999999999998E-2</c:v>
                </c:pt>
                <c:pt idx="5" formatCode="#,##0_);[Red]\(#,##0\)">
                  <c:v>2.8000000000000001E-2</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333.67200000000003</c:v>
                </c:pt>
                <c:pt idx="1">
                  <c:v>874.96900000000005</c:v>
                </c:pt>
                <c:pt idx="4" formatCode="#,##0_);[Red]\(#,##0\)">
                  <c:v>4.4999999999999998E-2</c:v>
                </c:pt>
                <c:pt idx="5" formatCode="#,##0_);[Red]\(#,##0\)">
                  <c:v>2.8000000000000001E-2</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横瀬町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横瀬町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横瀬町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横瀬町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21：窯業・土石製品製造業(N=4)</c:v>
                </c:pt>
                <c:pt idx="4">
                  <c:v>22：鉄鋼業(N=0)</c:v>
                </c:pt>
              </c:strCache>
            </c:strRef>
          </c:cat>
          <c:val>
            <c:numRef>
              <c:f>③特定事業所の現状把握!$BG$16:$BG$20</c:f>
              <c:numCache>
                <c:formatCode>[=0]#,##0;[&lt;1]0.00;#,##0</c:formatCode>
                <c:ptCount val="5"/>
                <c:pt idx="0">
                  <c:v>0</c:v>
                </c:pt>
                <c:pt idx="1">
                  <c:v>0</c:v>
                </c:pt>
                <c:pt idx="2">
                  <c:v>0</c:v>
                </c:pt>
                <c:pt idx="3">
                  <c:v>299.45524999999998</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21：窯業・土石製品製造業(N=4)</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4,132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1245.3</c:v>
                </c:pt>
                <c:pt idx="1">
                  <c:v>2886.5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5,313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1494.5094359999998</c:v>
                </c:pt>
                <c:pt idx="1">
                  <c:v>3818.1467400000001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横瀬町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3.0543759719999994</c:v>
                </c:pt>
                <c:pt idx="1">
                  <c:v>0.60349489199999995</c:v>
                </c:pt>
                <c:pt idx="2">
                  <c:v>3.772242E-2</c:v>
                </c:pt>
                <c:pt idx="3">
                  <c:v>0</c:v>
                </c:pt>
                <c:pt idx="4">
                  <c:v>1.1150165700000001</c:v>
                </c:pt>
                <c:pt idx="5">
                  <c:v>4.9741792900000004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72,593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横瀬町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62298</c:v>
                </c:pt>
                <c:pt idx="1">
                  <c:v>10100</c:v>
                </c:pt>
                <c:pt idx="2">
                  <c:v>195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1115.8</c:v>
                </c:pt>
                <c:pt idx="1">
                  <c:v>2679.1</c:v>
                </c:pt>
                <c:pt idx="2">
                  <c:v>2703.1</c:v>
                </c:pt>
                <c:pt idx="3">
                  <c:v>2777</c:v>
                </c:pt>
                <c:pt idx="4">
                  <c:v>2798.5</c:v>
                </c:pt>
                <c:pt idx="5">
                  <c:v>2798.5</c:v>
                </c:pt>
                <c:pt idx="6">
                  <c:v>2798.5</c:v>
                </c:pt>
                <c:pt idx="7">
                  <c:v>2886.5</c:v>
                </c:pt>
                <c:pt idx="8">
                  <c:v>2886.5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635.20000000000005</c:v>
                </c:pt>
                <c:pt idx="1">
                  <c:v>680.3</c:v>
                </c:pt>
                <c:pt idx="2">
                  <c:v>766.6</c:v>
                </c:pt>
                <c:pt idx="3">
                  <c:v>805.1</c:v>
                </c:pt>
                <c:pt idx="4">
                  <c:v>854.40000000000009</c:v>
                </c:pt>
                <c:pt idx="5">
                  <c:v>930.5999999999998</c:v>
                </c:pt>
                <c:pt idx="6">
                  <c:v>1066.8</c:v>
                </c:pt>
                <c:pt idx="7">
                  <c:v>1190.1999999999994</c:v>
                </c:pt>
                <c:pt idx="8">
                  <c:v>1245.3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3.9564342827114234E-2</c:v>
                </c:pt>
                <c:pt idx="1">
                  <c:v>8.2704467286427566E-2</c:v>
                </c:pt>
                <c:pt idx="2">
                  <c:v>8.3897292071333882E-2</c:v>
                </c:pt>
                <c:pt idx="3">
                  <c:v>8.9187246023288855E-2</c:v>
                </c:pt>
                <c:pt idx="4">
                  <c:v>9.7978192055632074E-2</c:v>
                </c:pt>
                <c:pt idx="5">
                  <c:v>0.101254360658923</c:v>
                </c:pt>
                <c:pt idx="6">
                  <c:v>0.1088416438774498</c:v>
                </c:pt>
                <c:pt idx="7">
                  <c:v>0.10987039623075059</c:v>
                </c:pt>
                <c:pt idx="8">
                  <c:v>0.11125518916352843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23.905908847506279</c:v>
                </c:pt>
                <c:pt idx="2">
                  <c:v>1.2824067189810431</c:v>
                </c:pt>
                <c:pt idx="3">
                  <c:v>0</c:v>
                </c:pt>
                <c:pt idx="4">
                  <c:v>9.1732473300176292</c:v>
                </c:pt>
                <c:pt idx="5">
                  <c:v>12.06393707163436</c:v>
                </c:pt>
                <c:pt idx="7">
                  <c:v>18.684547543472291</c:v>
                </c:pt>
                <c:pt idx="8">
                  <c:v>0.69046978204096099</c:v>
                </c:pt>
                <c:pt idx="9">
                  <c:v>0</c:v>
                </c:pt>
                <c:pt idx="10">
                  <c:v>1.140910522679031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25.188315566487322</c:v>
                </c:pt>
                <c:pt idx="4" formatCode="#,##0">
                  <c:v>9.1732473300176292</c:v>
                </c:pt>
                <c:pt idx="5" formatCode="#,##0">
                  <c:v>12.06393707163436</c:v>
                </c:pt>
                <c:pt idx="6" formatCode="#,##0">
                  <c:v>19.375017325513252</c:v>
                </c:pt>
                <c:pt idx="10" formatCode="#,##0">
                  <c:v>1.140910522679031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136</c:v>
                </c:pt>
                <c:pt idx="1">
                  <c:v>144</c:v>
                </c:pt>
                <c:pt idx="2">
                  <c:v>160</c:v>
                </c:pt>
                <c:pt idx="3">
                  <c:v>168</c:v>
                </c:pt>
                <c:pt idx="4">
                  <c:v>176</c:v>
                </c:pt>
                <c:pt idx="5">
                  <c:v>188</c:v>
                </c:pt>
                <c:pt idx="6">
                  <c:v>209</c:v>
                </c:pt>
                <c:pt idx="7">
                  <c:v>225</c:v>
                </c:pt>
                <c:pt idx="8">
                  <c:v>234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47751.985466414451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5312.6561760000004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102655.36899999999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84843.776999999987</c:v>
                </c:pt>
                <c:pt idx="1">
                  <c:v>16763.746999999999</c:v>
                </c:pt>
                <c:pt idx="2">
                  <c:v>1047.845</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5312.6561760000004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排出量比較シート!$DN$21:$DN$50</c:f>
              <c:numCache>
                <c:formatCode>0.0%;;</c:formatCode>
                <c:ptCount val="30"/>
                <c:pt idx="0">
                  <c:v>1</c:v>
                </c:pt>
                <c:pt idx="1">
                  <c:v>0</c:v>
                </c:pt>
                <c:pt idx="2">
                  <c:v>0</c:v>
                </c:pt>
                <c:pt idx="3">
                  <c:v>0</c:v>
                </c:pt>
                <c:pt idx="4">
                  <c:v>1</c:v>
                </c:pt>
                <c:pt idx="5">
                  <c:v>0</c:v>
                </c:pt>
                <c:pt idx="6">
                  <c:v>0</c:v>
                </c:pt>
                <c:pt idx="7">
                  <c:v>0</c:v>
                </c:pt>
                <c:pt idx="8">
                  <c:v>0</c:v>
                </c:pt>
                <c:pt idx="9">
                  <c:v>0</c:v>
                </c:pt>
                <c:pt idx="10">
                  <c:v>0</c:v>
                </c:pt>
                <c:pt idx="11">
                  <c:v>0</c:v>
                </c:pt>
                <c:pt idx="12">
                  <c:v>0</c:v>
                </c:pt>
                <c:pt idx="13">
                  <c:v>1</c:v>
                </c:pt>
                <c:pt idx="14">
                  <c:v>0.99</c:v>
                </c:pt>
                <c:pt idx="15">
                  <c:v>0</c:v>
                </c:pt>
                <c:pt idx="16">
                  <c:v>0.74</c:v>
                </c:pt>
                <c:pt idx="17">
                  <c:v>1</c:v>
                </c:pt>
                <c:pt idx="18">
                  <c:v>1</c:v>
                </c:pt>
                <c:pt idx="19">
                  <c:v>1</c:v>
                </c:pt>
                <c:pt idx="20">
                  <c:v>0.91</c:v>
                </c:pt>
                <c:pt idx="21">
                  <c:v>0.01</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0.09</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排出量比較シート!$DR$21:$DR$50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排出量比較シート!$DF$21:$DF$50</c:f>
              <c:numCache>
                <c:formatCode>#,##0;;</c:formatCode>
                <c:ptCount val="30"/>
                <c:pt idx="0">
                  <c:v>13</c:v>
                </c:pt>
                <c:pt idx="1">
                  <c:v>0</c:v>
                </c:pt>
                <c:pt idx="2">
                  <c:v>0</c:v>
                </c:pt>
                <c:pt idx="3">
                  <c:v>0</c:v>
                </c:pt>
                <c:pt idx="4">
                  <c:v>2</c:v>
                </c:pt>
                <c:pt idx="5">
                  <c:v>0</c:v>
                </c:pt>
                <c:pt idx="6">
                  <c:v>0</c:v>
                </c:pt>
                <c:pt idx="7">
                  <c:v>0</c:v>
                </c:pt>
                <c:pt idx="8">
                  <c:v>0</c:v>
                </c:pt>
                <c:pt idx="9">
                  <c:v>0</c:v>
                </c:pt>
                <c:pt idx="10">
                  <c:v>0</c:v>
                </c:pt>
                <c:pt idx="11">
                  <c:v>0</c:v>
                </c:pt>
                <c:pt idx="12">
                  <c:v>0</c:v>
                </c:pt>
                <c:pt idx="13">
                  <c:v>2</c:v>
                </c:pt>
                <c:pt idx="14">
                  <c:v>4</c:v>
                </c:pt>
                <c:pt idx="15">
                  <c:v>0</c:v>
                </c:pt>
                <c:pt idx="16">
                  <c:v>3</c:v>
                </c:pt>
                <c:pt idx="17">
                  <c:v>2</c:v>
                </c:pt>
                <c:pt idx="18">
                  <c:v>1</c:v>
                </c:pt>
                <c:pt idx="19">
                  <c:v>2</c:v>
                </c:pt>
                <c:pt idx="20">
                  <c:v>2</c:v>
                </c:pt>
                <c:pt idx="21">
                  <c:v>1</c:v>
                </c:pt>
                <c:pt idx="22">
                  <c:v>0</c:v>
                </c:pt>
                <c:pt idx="23">
                  <c:v>0</c:v>
                </c:pt>
                <c:pt idx="24">
                  <c:v>0</c:v>
                </c:pt>
                <c:pt idx="25">
                  <c:v>10</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1</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排出量比較シート!$DL$21:$DL$50</c:f>
              <c:numCache>
                <c:formatCode>#,##0;;</c:formatCode>
                <c:ptCount val="30"/>
                <c:pt idx="0">
                  <c:v>13</c:v>
                </c:pt>
                <c:pt idx="1">
                  <c:v>1</c:v>
                </c:pt>
                <c:pt idx="2">
                  <c:v>0</c:v>
                </c:pt>
                <c:pt idx="3">
                  <c:v>0</c:v>
                </c:pt>
                <c:pt idx="4">
                  <c:v>2</c:v>
                </c:pt>
                <c:pt idx="5">
                  <c:v>0</c:v>
                </c:pt>
                <c:pt idx="6">
                  <c:v>0</c:v>
                </c:pt>
                <c:pt idx="7">
                  <c:v>0</c:v>
                </c:pt>
                <c:pt idx="8">
                  <c:v>0</c:v>
                </c:pt>
                <c:pt idx="9">
                  <c:v>1</c:v>
                </c:pt>
                <c:pt idx="10">
                  <c:v>0</c:v>
                </c:pt>
                <c:pt idx="11">
                  <c:v>0</c:v>
                </c:pt>
                <c:pt idx="12">
                  <c:v>1</c:v>
                </c:pt>
                <c:pt idx="13">
                  <c:v>2</c:v>
                </c:pt>
                <c:pt idx="14">
                  <c:v>6</c:v>
                </c:pt>
                <c:pt idx="15">
                  <c:v>0</c:v>
                </c:pt>
                <c:pt idx="16">
                  <c:v>4</c:v>
                </c:pt>
                <c:pt idx="17">
                  <c:v>2</c:v>
                </c:pt>
                <c:pt idx="18">
                  <c:v>1</c:v>
                </c:pt>
                <c:pt idx="19">
                  <c:v>2</c:v>
                </c:pt>
                <c:pt idx="20">
                  <c:v>3</c:v>
                </c:pt>
                <c:pt idx="21">
                  <c:v>4</c:v>
                </c:pt>
                <c:pt idx="22">
                  <c:v>0</c:v>
                </c:pt>
                <c:pt idx="23">
                  <c:v>0</c:v>
                </c:pt>
                <c:pt idx="24">
                  <c:v>1</c:v>
                </c:pt>
                <c:pt idx="25">
                  <c:v>10</c:v>
                </c:pt>
                <c:pt idx="26">
                  <c:v>1</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排出量比較シート!$CX$21:$CX$50</c:f>
              <c:numCache>
                <c:formatCode>[=0]#;[&lt;1]0.00;#,##0</c:formatCode>
                <c:ptCount val="30"/>
                <c:pt idx="0">
                  <c:v>84.149000000000001</c:v>
                </c:pt>
                <c:pt idx="1">
                  <c:v>0</c:v>
                </c:pt>
                <c:pt idx="2">
                  <c:v>0</c:v>
                </c:pt>
                <c:pt idx="3">
                  <c:v>0</c:v>
                </c:pt>
                <c:pt idx="4">
                  <c:v>17.702000000000002</c:v>
                </c:pt>
                <c:pt idx="5">
                  <c:v>0</c:v>
                </c:pt>
                <c:pt idx="6">
                  <c:v>0</c:v>
                </c:pt>
                <c:pt idx="7">
                  <c:v>0</c:v>
                </c:pt>
                <c:pt idx="8">
                  <c:v>0</c:v>
                </c:pt>
                <c:pt idx="9">
                  <c:v>0</c:v>
                </c:pt>
                <c:pt idx="10">
                  <c:v>0</c:v>
                </c:pt>
                <c:pt idx="11">
                  <c:v>0</c:v>
                </c:pt>
                <c:pt idx="12">
                  <c:v>0</c:v>
                </c:pt>
                <c:pt idx="13">
                  <c:v>10.912000000000001</c:v>
                </c:pt>
                <c:pt idx="14">
                  <c:v>1197.8209999999999</c:v>
                </c:pt>
                <c:pt idx="15">
                  <c:v>0</c:v>
                </c:pt>
                <c:pt idx="16">
                  <c:v>8.548</c:v>
                </c:pt>
                <c:pt idx="17">
                  <c:v>15.617000000000001</c:v>
                </c:pt>
                <c:pt idx="18">
                  <c:v>2.3069999999999999</c:v>
                </c:pt>
                <c:pt idx="19">
                  <c:v>7.8970000000000002</c:v>
                </c:pt>
                <c:pt idx="20">
                  <c:v>41.738</c:v>
                </c:pt>
                <c:pt idx="21">
                  <c:v>4.1539999999999999</c:v>
                </c:pt>
                <c:pt idx="22">
                  <c:v>0</c:v>
                </c:pt>
                <c:pt idx="23">
                  <c:v>0</c:v>
                </c:pt>
                <c:pt idx="24">
                  <c:v>0</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10.893000000000001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14.3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3.081</c:v>
                </c:pt>
                <c:pt idx="17">
                  <c:v>0</c:v>
                </c:pt>
                <c:pt idx="18">
                  <c:v>0</c:v>
                </c:pt>
                <c:pt idx="19">
                  <c:v>0</c:v>
                </c:pt>
                <c:pt idx="20">
                  <c:v>4.032</c:v>
                </c:pt>
                <c:pt idx="21">
                  <c:v>0</c:v>
                </c:pt>
                <c:pt idx="22">
                  <c:v>0</c:v>
                </c:pt>
                <c:pt idx="23">
                  <c:v>0</c:v>
                </c:pt>
                <c:pt idx="24">
                  <c:v>2.694</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排出量比較シート!$DB$21:$DB$50</c:f>
              <c:numCache>
                <c:formatCode>[=0]#;[&lt;1]0.00;#,##0</c:formatCode>
                <c:ptCount val="30"/>
                <c:pt idx="0">
                  <c:v>0</c:v>
                </c:pt>
                <c:pt idx="1">
                  <c:v>20.6</c:v>
                </c:pt>
                <c:pt idx="2">
                  <c:v>0</c:v>
                </c:pt>
                <c:pt idx="3">
                  <c:v>0</c:v>
                </c:pt>
                <c:pt idx="4">
                  <c:v>0</c:v>
                </c:pt>
                <c:pt idx="5">
                  <c:v>0</c:v>
                </c:pt>
                <c:pt idx="6">
                  <c:v>0</c:v>
                </c:pt>
                <c:pt idx="7">
                  <c:v>0</c:v>
                </c:pt>
                <c:pt idx="8">
                  <c:v>0</c:v>
                </c:pt>
                <c:pt idx="9">
                  <c:v>0</c:v>
                </c:pt>
                <c:pt idx="10">
                  <c:v>0</c:v>
                </c:pt>
                <c:pt idx="11">
                  <c:v>0</c:v>
                </c:pt>
                <c:pt idx="12">
                  <c:v>11.127000000000001</c:v>
                </c:pt>
                <c:pt idx="13">
                  <c:v>0</c:v>
                </c:pt>
                <c:pt idx="14">
                  <c:v>0</c:v>
                </c:pt>
                <c:pt idx="15">
                  <c:v>0</c:v>
                </c:pt>
                <c:pt idx="16">
                  <c:v>0</c:v>
                </c:pt>
                <c:pt idx="17">
                  <c:v>0</c:v>
                </c:pt>
                <c:pt idx="18">
                  <c:v>0</c:v>
                </c:pt>
                <c:pt idx="19">
                  <c:v>0</c:v>
                </c:pt>
                <c:pt idx="20">
                  <c:v>0</c:v>
                </c:pt>
                <c:pt idx="21">
                  <c:v>378.71100000000001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排出量比較シート!$DD$21:$DD$50</c:f>
              <c:numCache>
                <c:formatCode>[=0]#;[&lt;1]0.00;#,##0</c:formatCode>
                <c:ptCount val="30"/>
                <c:pt idx="0">
                  <c:v>84.149000000000001</c:v>
                </c:pt>
                <c:pt idx="1">
                  <c:v>20.6</c:v>
                </c:pt>
                <c:pt idx="2">
                  <c:v>0</c:v>
                </c:pt>
                <c:pt idx="3">
                  <c:v>0</c:v>
                </c:pt>
                <c:pt idx="4">
                  <c:v>17.702000000000002</c:v>
                </c:pt>
                <c:pt idx="5">
                  <c:v>0</c:v>
                </c:pt>
                <c:pt idx="6">
                  <c:v>0</c:v>
                </c:pt>
                <c:pt idx="7">
                  <c:v>0</c:v>
                </c:pt>
                <c:pt idx="8">
                  <c:v>0</c:v>
                </c:pt>
                <c:pt idx="9">
                  <c:v>14.3</c:v>
                </c:pt>
                <c:pt idx="10">
                  <c:v>0</c:v>
                </c:pt>
                <c:pt idx="11">
                  <c:v>0</c:v>
                </c:pt>
                <c:pt idx="12">
                  <c:v>11.127000000000001</c:v>
                </c:pt>
                <c:pt idx="13">
                  <c:v>10.912000000000001</c:v>
                </c:pt>
                <c:pt idx="14">
                  <c:v>1208.7139999999999</c:v>
                </c:pt>
                <c:pt idx="15">
                  <c:v>0</c:v>
                </c:pt>
                <c:pt idx="16">
                  <c:v>11.629</c:v>
                </c:pt>
                <c:pt idx="17">
                  <c:v>15.617000000000001</c:v>
                </c:pt>
                <c:pt idx="18">
                  <c:v>2.3069999999999999</c:v>
                </c:pt>
                <c:pt idx="19">
                  <c:v>7.8970000000000002</c:v>
                </c:pt>
                <c:pt idx="20">
                  <c:v>45.769999999999996</c:v>
                </c:pt>
                <c:pt idx="21">
                  <c:v>382.86500000000001</c:v>
                </c:pt>
                <c:pt idx="22">
                  <c:v>0</c:v>
                </c:pt>
                <c:pt idx="23">
                  <c:v>0</c:v>
                </c:pt>
                <c:pt idx="24">
                  <c:v>2.694</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0.39007945744636868</c:v>
                </c:pt>
                <c:pt idx="17">
                  <c:v>0</c:v>
                </c:pt>
                <c:pt idx="18">
                  <c:v>0</c:v>
                </c:pt>
                <c:pt idx="19">
                  <c:v>0</c:v>
                </c:pt>
                <c:pt idx="20">
                  <c:v>0.48819205662140042</c:v>
                </c:pt>
                <c:pt idx="21">
                  <c:v>0</c:v>
                </c:pt>
                <c:pt idx="22">
                  <c:v>0</c:v>
                </c:pt>
                <c:pt idx="23">
                  <c:v>0</c:v>
                </c:pt>
                <c:pt idx="24">
                  <c:v>0.40748867883326179</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排出量比較シート!$CM$21:$CM$50</c:f>
              <c:numCache>
                <c:formatCode>\(0%\);;</c:formatCode>
                <c:ptCount val="30"/>
                <c:pt idx="0">
                  <c:v>0.228847595863095</c:v>
                </c:pt>
                <c:pt idx="1">
                  <c:v>0</c:v>
                </c:pt>
                <c:pt idx="2">
                  <c:v>0</c:v>
                </c:pt>
                <c:pt idx="3">
                  <c:v>0</c:v>
                </c:pt>
                <c:pt idx="4">
                  <c:v>0.3089229191320767</c:v>
                </c:pt>
                <c:pt idx="5">
                  <c:v>0</c:v>
                </c:pt>
                <c:pt idx="6">
                  <c:v>0</c:v>
                </c:pt>
                <c:pt idx="7">
                  <c:v>0</c:v>
                </c:pt>
                <c:pt idx="8">
                  <c:v>0</c:v>
                </c:pt>
                <c:pt idx="9">
                  <c:v>0.84554520420487866</c:v>
                </c:pt>
                <c:pt idx="10">
                  <c:v>0</c:v>
                </c:pt>
                <c:pt idx="11">
                  <c:v>0</c:v>
                </c:pt>
                <c:pt idx="12">
                  <c:v>0</c:v>
                </c:pt>
                <c:pt idx="13">
                  <c:v>0.13137801454240614</c:v>
                </c:pt>
                <c:pt idx="14">
                  <c:v>1</c:v>
                </c:pt>
                <c:pt idx="15">
                  <c:v>0</c:v>
                </c:pt>
                <c:pt idx="16">
                  <c:v>0.4757418768377138</c:v>
                </c:pt>
                <c:pt idx="17">
                  <c:v>0.41118102802005263</c:v>
                </c:pt>
                <c:pt idx="18">
                  <c:v>0.31044203498025486</c:v>
                </c:pt>
                <c:pt idx="19">
                  <c:v>0.20936267860050231</c:v>
                </c:pt>
                <c:pt idx="20">
                  <c:v>1</c:v>
                </c:pt>
                <c:pt idx="21">
                  <c:v>0.27751227647812804</c:v>
                </c:pt>
                <c:pt idx="22">
                  <c:v>0</c:v>
                </c:pt>
                <c:pt idx="23">
                  <c:v>0</c:v>
                </c:pt>
                <c:pt idx="24">
                  <c:v>0</c:v>
                </c:pt>
                <c:pt idx="25">
                  <c:v>1</c:v>
                </c:pt>
                <c:pt idx="26">
                  <c:v>0.18508360635621041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排出量比較シート!$BV$21:$BV$50</c:f>
              <c:numCache>
                <c:formatCode>0%</c:formatCode>
                <c:ptCount val="30"/>
                <c:pt idx="0">
                  <c:v>0.89093744548333365</c:v>
                </c:pt>
                <c:pt idx="1">
                  <c:v>0.22130685482998214</c:v>
                </c:pt>
                <c:pt idx="2">
                  <c:v>0.28703568048299627</c:v>
                </c:pt>
                <c:pt idx="3">
                  <c:v>0.28131761542638417</c:v>
                </c:pt>
                <c:pt idx="4">
                  <c:v>0.55728649461109891</c:v>
                </c:pt>
                <c:pt idx="5">
                  <c:v>0.27961106521773044</c:v>
                </c:pt>
                <c:pt idx="6">
                  <c:v>0.57635229401119792</c:v>
                </c:pt>
                <c:pt idx="7">
                  <c:v>0.35691742728516357</c:v>
                </c:pt>
                <c:pt idx="8">
                  <c:v>0.4833384610670135</c:v>
                </c:pt>
                <c:pt idx="9">
                  <c:v>0.28733248743607781</c:v>
                </c:pt>
                <c:pt idx="10">
                  <c:v>0.39660485518309174</c:v>
                </c:pt>
                <c:pt idx="11">
                  <c:v>0.34843658106573139</c:v>
                </c:pt>
                <c:pt idx="12">
                  <c:v>0.16557740165819565</c:v>
                </c:pt>
                <c:pt idx="13">
                  <c:v>0.71741852622483615</c:v>
                </c:pt>
                <c:pt idx="14">
                  <c:v>0.36521150492727344</c:v>
                </c:pt>
                <c:pt idx="15">
                  <c:v>0.21829638493972872</c:v>
                </c:pt>
                <c:pt idx="16">
                  <c:v>0.30429005863667952</c:v>
                </c:pt>
                <c:pt idx="17">
                  <c:v>0.48372189128282167</c:v>
                </c:pt>
                <c:pt idx="18">
                  <c:v>0.16886084749473892</c:v>
                </c:pt>
                <c:pt idx="19">
                  <c:v>0.54821914669967176</c:v>
                </c:pt>
                <c:pt idx="20">
                  <c:v>0.49887675046564517</c:v>
                </c:pt>
                <c:pt idx="21">
                  <c:v>0.27620989196985779</c:v>
                </c:pt>
                <c:pt idx="22">
                  <c:v>0.12437185039579227</c:v>
                </c:pt>
                <c:pt idx="23">
                  <c:v>0.42589560775835755</c:v>
                </c:pt>
                <c:pt idx="24">
                  <c:v>0.20654089791860017</c:v>
                </c:pt>
                <c:pt idx="25">
                  <c:v>0.70774482939328054</c:v>
                </c:pt>
                <c:pt idx="26">
                  <c:v>0.34189743250072746</c:v>
                </c:pt>
                <c:pt idx="27">
                  <c:v>0.49446420708352462</c:v>
                </c:pt>
                <c:pt idx="28">
                  <c:v>0.28509177657075313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排出量比較シート!$BZ$21:$BZ$50</c:f>
              <c:numCache>
                <c:formatCode>0%</c:formatCode>
                <c:ptCount val="30"/>
                <c:pt idx="0">
                  <c:v>2.6071455332134303E-2</c:v>
                </c:pt>
                <c:pt idx="1">
                  <c:v>0.11233760645899714</c:v>
                </c:pt>
                <c:pt idx="2">
                  <c:v>0.1564650584194186</c:v>
                </c:pt>
                <c:pt idx="3">
                  <c:v>0.14364000086259954</c:v>
                </c:pt>
                <c:pt idx="4">
                  <c:v>9.3805625151182112E-2</c:v>
                </c:pt>
                <c:pt idx="5">
                  <c:v>8.9376357988676686E-2</c:v>
                </c:pt>
                <c:pt idx="6">
                  <c:v>8.5258299577045685E-2</c:v>
                </c:pt>
                <c:pt idx="7">
                  <c:v>0.13840150544366686</c:v>
                </c:pt>
                <c:pt idx="8">
                  <c:v>6.3371080040169989E-2</c:v>
                </c:pt>
                <c:pt idx="9">
                  <c:v>0.1760124942831153</c:v>
                </c:pt>
                <c:pt idx="10">
                  <c:v>0.10642590488057374</c:v>
                </c:pt>
                <c:pt idx="11">
                  <c:v>0.13823847797275002</c:v>
                </c:pt>
                <c:pt idx="12">
                  <c:v>0.22724893555328701</c:v>
                </c:pt>
                <c:pt idx="13">
                  <c:v>3.894388590286476E-2</c:v>
                </c:pt>
                <c:pt idx="14">
                  <c:v>0.13431442996348827</c:v>
                </c:pt>
                <c:pt idx="15">
                  <c:v>0.12459903380960588</c:v>
                </c:pt>
                <c:pt idx="16">
                  <c:v>0.13376215298604643</c:v>
                </c:pt>
                <c:pt idx="17">
                  <c:v>0.10452624232473437</c:v>
                </c:pt>
                <c:pt idx="18">
                  <c:v>0.15042425508613308</c:v>
                </c:pt>
                <c:pt idx="19">
                  <c:v>0.10526506563313676</c:v>
                </c:pt>
                <c:pt idx="20">
                  <c:v>0.11201218572205286</c:v>
                </c:pt>
                <c:pt idx="21">
                  <c:v>0.17100893940314355</c:v>
                </c:pt>
                <c:pt idx="22">
                  <c:v>0.22359401512319979</c:v>
                </c:pt>
                <c:pt idx="23">
                  <c:v>0.15044386746547411</c:v>
                </c:pt>
                <c:pt idx="24">
                  <c:v>0.16743837647290855</c:v>
                </c:pt>
                <c:pt idx="25">
                  <c:v>8.1294347769629072E-2</c:v>
                </c:pt>
                <c:pt idx="26">
                  <c:v>0.13962422630426952</c:v>
                </c:pt>
                <c:pt idx="27">
                  <c:v>7.3937744582948439E-2</c:v>
                </c:pt>
                <c:pt idx="28">
                  <c:v>0.20246035111529251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排出量比較シート!$CA$21:$CA$50</c:f>
              <c:numCache>
                <c:formatCode>0%</c:formatCode>
                <c:ptCount val="30"/>
                <c:pt idx="0">
                  <c:v>2.6172418110681731E-2</c:v>
                </c:pt>
                <c:pt idx="1">
                  <c:v>0.16611418946716991</c:v>
                </c:pt>
                <c:pt idx="2">
                  <c:v>0.2847729154570226</c:v>
                </c:pt>
                <c:pt idx="3">
                  <c:v>0.23642579223446214</c:v>
                </c:pt>
                <c:pt idx="4">
                  <c:v>0.10990896698204886</c:v>
                </c:pt>
                <c:pt idx="5">
                  <c:v>0.1411674000515096</c:v>
                </c:pt>
                <c:pt idx="6">
                  <c:v>0.15221537679417468</c:v>
                </c:pt>
                <c:pt idx="7">
                  <c:v>0.18381654326280339</c:v>
                </c:pt>
                <c:pt idx="8">
                  <c:v>0.14063746687291587</c:v>
                </c:pt>
                <c:pt idx="9">
                  <c:v>0.20753355248787644</c:v>
                </c:pt>
                <c:pt idx="10">
                  <c:v>0.14571081519915427</c:v>
                </c:pt>
                <c:pt idx="11">
                  <c:v>0.24371011366548112</c:v>
                </c:pt>
                <c:pt idx="12">
                  <c:v>0.27995076153588822</c:v>
                </c:pt>
                <c:pt idx="13">
                  <c:v>6.0669811811069153E-2</c:v>
                </c:pt>
                <c:pt idx="14">
                  <c:v>0.1669415217958076</c:v>
                </c:pt>
                <c:pt idx="15">
                  <c:v>0.19782632214246801</c:v>
                </c:pt>
                <c:pt idx="16">
                  <c:v>0.21689972115887701</c:v>
                </c:pt>
                <c:pt idx="17">
                  <c:v>0.17419203095463992</c:v>
                </c:pt>
                <c:pt idx="18">
                  <c:v>0.26706161233029679</c:v>
                </c:pt>
                <c:pt idx="19">
                  <c:v>0.13840210669330918</c:v>
                </c:pt>
                <c:pt idx="20">
                  <c:v>0.11179492357585981</c:v>
                </c:pt>
                <c:pt idx="21">
                  <c:v>0.20629456971643029</c:v>
                </c:pt>
                <c:pt idx="22">
                  <c:v>0.24812143913922044</c:v>
                </c:pt>
                <c:pt idx="23">
                  <c:v>0.26687081066527779</c:v>
                </c:pt>
                <c:pt idx="24">
                  <c:v>0.15339810816936011</c:v>
                </c:pt>
                <c:pt idx="25">
                  <c:v>6.1714682090074142E-2</c:v>
                </c:pt>
                <c:pt idx="26">
                  <c:v>0.20642611660176971</c:v>
                </c:pt>
                <c:pt idx="27">
                  <c:v>0.19971333941718464</c:v>
                </c:pt>
                <c:pt idx="28">
                  <c:v>0.2345106244993804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排出量比較シート!$CB$21:$CB$50</c:f>
              <c:numCache>
                <c:formatCode>0%</c:formatCode>
                <c:ptCount val="30"/>
                <c:pt idx="0">
                  <c:v>5.2727407996884107E-2</c:v>
                </c:pt>
                <c:pt idx="1">
                  <c:v>0.50024134924385077</c:v>
                </c:pt>
                <c:pt idx="2">
                  <c:v>0.25851279280333994</c:v>
                </c:pt>
                <c:pt idx="3">
                  <c:v>0.29837899107007593</c:v>
                </c:pt>
                <c:pt idx="4">
                  <c:v>0.23899891325567019</c:v>
                </c:pt>
                <c:pt idx="5">
                  <c:v>0.47986774704135227</c:v>
                </c:pt>
                <c:pt idx="6">
                  <c:v>0.1848437241027549</c:v>
                </c:pt>
                <c:pt idx="7">
                  <c:v>0.30788184192042911</c:v>
                </c:pt>
                <c:pt idx="8">
                  <c:v>0.28951012160264894</c:v>
                </c:pt>
                <c:pt idx="9">
                  <c:v>0.32912146579293056</c:v>
                </c:pt>
                <c:pt idx="10">
                  <c:v>0.31892209185462445</c:v>
                </c:pt>
                <c:pt idx="11">
                  <c:v>0.26961482729603753</c:v>
                </c:pt>
                <c:pt idx="12">
                  <c:v>0.3096199030964904</c:v>
                </c:pt>
                <c:pt idx="13">
                  <c:v>0.17752950256891611</c:v>
                </c:pt>
                <c:pt idx="14">
                  <c:v>0.30875733639054614</c:v>
                </c:pt>
                <c:pt idx="15">
                  <c:v>0.4342521755390219</c:v>
                </c:pt>
                <c:pt idx="16">
                  <c:v>0.33524774287430059</c:v>
                </c:pt>
                <c:pt idx="17">
                  <c:v>0.2241552892890081</c:v>
                </c:pt>
                <c:pt idx="18">
                  <c:v>0.39627851193012764</c:v>
                </c:pt>
                <c:pt idx="19">
                  <c:v>0.20141770503713735</c:v>
                </c:pt>
                <c:pt idx="20">
                  <c:v>0.25989681728982739</c:v>
                </c:pt>
                <c:pt idx="21">
                  <c:v>0.33269783056331942</c:v>
                </c:pt>
                <c:pt idx="22">
                  <c:v>0.38075816550010988</c:v>
                </c:pt>
                <c:pt idx="23">
                  <c:v>0.15678971411089063</c:v>
                </c:pt>
                <c:pt idx="24">
                  <c:v>0.44381962315993106</c:v>
                </c:pt>
                <c:pt idx="25">
                  <c:v>0.1492461407470162</c:v>
                </c:pt>
                <c:pt idx="26">
                  <c:v>0.31205222459323323</c:v>
                </c:pt>
                <c:pt idx="27">
                  <c:v>0.21941991859847562</c:v>
                </c:pt>
                <c:pt idx="28">
                  <c:v>0.26637175353069337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排出量比較シート!$CH$21:$CH$50</c:f>
              <c:numCache>
                <c:formatCode>0%</c:formatCode>
                <c:ptCount val="30"/>
                <c:pt idx="0">
                  <c:v>4.0912730769662939E-3</c:v>
                </c:pt>
                <c:pt idx="1">
                  <c:v>0</c:v>
                </c:pt>
                <c:pt idx="2">
                  <c:v>1.3213552837222546E-2</c:v>
                </c:pt>
                <c:pt idx="3">
                  <c:v>4.0237600406478197E-2</c:v>
                </c:pt>
                <c:pt idx="4">
                  <c:v>0</c:v>
                </c:pt>
                <c:pt idx="5">
                  <c:v>9.9774297007310959E-3</c:v>
                </c:pt>
                <c:pt idx="6">
                  <c:v>1.3303055148268512E-3</c:v>
                </c:pt>
                <c:pt idx="7">
                  <c:v>1.2982682087937115E-2</c:v>
                </c:pt>
                <c:pt idx="8">
                  <c:v>2.314287041725183E-2</c:v>
                </c:pt>
                <c:pt idx="9">
                  <c:v>0</c:v>
                </c:pt>
                <c:pt idx="10">
                  <c:v>3.2336332882555781E-2</c:v>
                </c:pt>
                <c:pt idx="11">
                  <c:v>0</c:v>
                </c:pt>
                <c:pt idx="12">
                  <c:v>1.7602998156138711E-2</c:v>
                </c:pt>
                <c:pt idx="13">
                  <c:v>5.4382734923138507E-3</c:v>
                </c:pt>
                <c:pt idx="14">
                  <c:v>2.4775206922884582E-2</c:v>
                </c:pt>
                <c:pt idx="15">
                  <c:v>2.5026083569175399E-2</c:v>
                </c:pt>
                <c:pt idx="16">
                  <c:v>9.8003243440964519E-3</c:v>
                </c:pt>
                <c:pt idx="17">
                  <c:v>1.3404546148795955E-2</c:v>
                </c:pt>
                <c:pt idx="18">
                  <c:v>1.7374773158703678E-2</c:v>
                </c:pt>
                <c:pt idx="19">
                  <c:v>6.6959759367448933E-3</c:v>
                </c:pt>
                <c:pt idx="20">
                  <c:v>1.7419322946614857E-2</c:v>
                </c:pt>
                <c:pt idx="21">
                  <c:v>1.3788768347248974E-2</c:v>
                </c:pt>
                <c:pt idx="22">
                  <c:v>2.3154529841677804E-2</c:v>
                </c:pt>
                <c:pt idx="23">
                  <c:v>0</c:v>
                </c:pt>
                <c:pt idx="24">
                  <c:v>2.8802994279200207E-2</c:v>
                </c:pt>
                <c:pt idx="25">
                  <c:v>0</c:v>
                </c:pt>
                <c:pt idx="26">
                  <c:v>0</c:v>
                </c:pt>
                <c:pt idx="27">
                  <c:v>1.2464790317866598E-2</c:v>
                </c:pt>
                <c:pt idx="28">
                  <c:v>1.1565494283880665E-2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排出量比較シート!$BW$21:$BW$50</c15:sqref>
                        </c15:formulaRef>
                      </c:ext>
                    </c:extLst>
                    <c:numCache>
                      <c:formatCode>0%</c:formatCode>
                      <c:ptCount val="30"/>
                      <c:pt idx="0">
                        <c:v>0.88368472861844993</c:v>
                      </c:pt>
                      <c:pt idx="1">
                        <c:v>0.1140774609065387</c:v>
                      </c:pt>
                      <c:pt idx="2">
                        <c:v>0.19968066993182282</c:v>
                      </c:pt>
                      <c:pt idx="3">
                        <c:v>0.14642681182611655</c:v>
                      </c:pt>
                      <c:pt idx="4">
                        <c:v>0.46474309329083863</c:v>
                      </c:pt>
                      <c:pt idx="5">
                        <c:v>0.2255869501232676</c:v>
                      </c:pt>
                      <c:pt idx="6">
                        <c:v>0.43943470750905411</c:v>
                      </c:pt>
                      <c:pt idx="7">
                        <c:v>0.2747351885149375</c:v>
                      </c:pt>
                      <c:pt idx="8">
                        <c:v>0.37488006370637145</c:v>
                      </c:pt>
                      <c:pt idx="9">
                        <c:v>0.15166863604443731</c:v>
                      </c:pt>
                      <c:pt idx="10">
                        <c:v>0.36086309321354537</c:v>
                      </c:pt>
                      <c:pt idx="11">
                        <c:v>0.18921735474356066</c:v>
                      </c:pt>
                      <c:pt idx="12">
                        <c:v>5.4997891161183983E-2</c:v>
                      </c:pt>
                      <c:pt idx="13">
                        <c:v>0.65440677329444874</c:v>
                      </c:pt>
                      <c:pt idx="14">
                        <c:v>0.31253182573198263</c:v>
                      </c:pt>
                      <c:pt idx="15">
                        <c:v>9.0546422839000801E-2</c:v>
                      </c:pt>
                      <c:pt idx="16">
                        <c:v>0.19779130150204766</c:v>
                      </c:pt>
                      <c:pt idx="17">
                        <c:v>0.45880745597181155</c:v>
                      </c:pt>
                      <c:pt idx="18">
                        <c:v>6.8320749473739548E-2</c:v>
                      </c:pt>
                      <c:pt idx="19">
                        <c:v>0.50930051333815385</c:v>
                      </c:pt>
                      <c:pt idx="20">
                        <c:v>0.39218540786750983</c:v>
                      </c:pt>
                      <c:pt idx="21">
                        <c:v>0.20205470668193712</c:v>
                      </c:pt>
                      <c:pt idx="22">
                        <c:v>3.8400154135707569E-2</c:v>
                      </c:pt>
                      <c:pt idx="23">
                        <c:v>0.34441822030758701</c:v>
                      </c:pt>
                      <c:pt idx="24">
                        <c:v>0.16995882047628855</c:v>
                      </c:pt>
                      <c:pt idx="25">
                        <c:v>0.67556825555592226</c:v>
                      </c:pt>
                      <c:pt idx="26">
                        <c:v>0.25613473234134648</c:v>
                      </c:pt>
                      <c:pt idx="27">
                        <c:v>0.44155677065533649</c:v>
                      </c:pt>
                      <c:pt idx="28">
                        <c:v>9.8491954936508794E-2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2.985541991874415E-3</c:v>
                      </c:pt>
                      <c:pt idx="1">
                        <c:v>2.4911305169690461E-2</c:v>
                      </c:pt>
                      <c:pt idx="2">
                        <c:v>8.9937072062143165E-3</c:v>
                      </c:pt>
                      <c:pt idx="3">
                        <c:v>2.4614563293137087E-2</c:v>
                      </c:pt>
                      <c:pt idx="4">
                        <c:v>6.0505061368911189E-3</c:v>
                      </c:pt>
                      <c:pt idx="5">
                        <c:v>7.1877865528728159E-3</c:v>
                      </c:pt>
                      <c:pt idx="6">
                        <c:v>1.0049049276995705E-2</c:v>
                      </c:pt>
                      <c:pt idx="7">
                        <c:v>1.2562543527895305E-2</c:v>
                      </c:pt>
                      <c:pt idx="8">
                        <c:v>1.2578286852846362E-2</c:v>
                      </c:pt>
                      <c:pt idx="9">
                        <c:v>1.0936340386200652E-2</c:v>
                      </c:pt>
                      <c:pt idx="10">
                        <c:v>9.4872902672279887E-3</c:v>
                      </c:pt>
                      <c:pt idx="11">
                        <c:v>1.1234952146986022E-2</c:v>
                      </c:pt>
                      <c:pt idx="12">
                        <c:v>4.1353047178824001E-2</c:v>
                      </c:pt>
                      <c:pt idx="13">
                        <c:v>5.1562586277844264E-3</c:v>
                      </c:pt>
                      <c:pt idx="14">
                        <c:v>1.5362622916908321E-2</c:v>
                      </c:pt>
                      <c:pt idx="15">
                        <c:v>1.4264391804044107E-2</c:v>
                      </c:pt>
                      <c:pt idx="16">
                        <c:v>1.1131787002733824E-2</c:v>
                      </c:pt>
                      <c:pt idx="17">
                        <c:v>1.0533506185722312E-2</c:v>
                      </c:pt>
                      <c:pt idx="18">
                        <c:v>3.3015822102538409E-2</c:v>
                      </c:pt>
                      <c:pt idx="19">
                        <c:v>1.3461069316399191E-2</c:v>
                      </c:pt>
                      <c:pt idx="20">
                        <c:v>1.3737720552567697E-2</c:v>
                      </c:pt>
                      <c:pt idx="21">
                        <c:v>1.9854347191133003E-2</c:v>
                      </c:pt>
                      <c:pt idx="22">
                        <c:v>1.5052600469552691E-2</c:v>
                      </c:pt>
                      <c:pt idx="23">
                        <c:v>1.2495915986474341E-2</c:v>
                      </c:pt>
                      <c:pt idx="24">
                        <c:v>1.2482229431431055E-2</c:v>
                      </c:pt>
                      <c:pt idx="25">
                        <c:v>4.055295330152843E-3</c:v>
                      </c:pt>
                      <c:pt idx="26">
                        <c:v>1.6168292505655726E-2</c:v>
                      </c:pt>
                      <c:pt idx="27">
                        <c:v>1.1498116034651652E-2</c:v>
                      </c:pt>
                      <c:pt idx="28">
                        <c:v>9.5611212241661671E-3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4.2671748730093084E-3</c:v>
                      </c:pt>
                      <c:pt idx="1">
                        <c:v>8.2318088753753002E-2</c:v>
                      </c:pt>
                      <c:pt idx="2">
                        <c:v>7.8361303344959152E-2</c:v>
                      </c:pt>
                      <c:pt idx="3">
                        <c:v>0.1102762403071305</c:v>
                      </c:pt>
                      <c:pt idx="4">
                        <c:v>8.6492895183369153E-2</c:v>
                      </c:pt>
                      <c:pt idx="5">
                        <c:v>4.6836328541590026E-2</c:v>
                      </c:pt>
                      <c:pt idx="6">
                        <c:v>0.12686853722514821</c:v>
                      </c:pt>
                      <c:pt idx="7">
                        <c:v>6.9619695242330734E-2</c:v>
                      </c:pt>
                      <c:pt idx="8">
                        <c:v>9.5880110507795782E-2</c:v>
                      </c:pt>
                      <c:pt idx="9">
                        <c:v>0.12472751100543984</c:v>
                      </c:pt>
                      <c:pt idx="10">
                        <c:v>2.625447170231834E-2</c:v>
                      </c:pt>
                      <c:pt idx="11">
                        <c:v>0.14798427417518464</c:v>
                      </c:pt>
                      <c:pt idx="12">
                        <c:v>6.9226463318187645E-2</c:v>
                      </c:pt>
                      <c:pt idx="13">
                        <c:v>5.7855494302602825E-2</c:v>
                      </c:pt>
                      <c:pt idx="14">
                        <c:v>3.7317056278382506E-2</c:v>
                      </c:pt>
                      <c:pt idx="15">
                        <c:v>0.1134855702966838</c:v>
                      </c:pt>
                      <c:pt idx="16">
                        <c:v>9.5366970131898002E-2</c:v>
                      </c:pt>
                      <c:pt idx="17">
                        <c:v>1.4380929125287814E-2</c:v>
                      </c:pt>
                      <c:pt idx="18">
                        <c:v>6.7524275918460983E-2</c:v>
                      </c:pt>
                      <c:pt idx="19">
                        <c:v>2.5457564045118772E-2</c:v>
                      </c:pt>
                      <c:pt idx="20">
                        <c:v>9.2953622045567591E-2</c:v>
                      </c:pt>
                      <c:pt idx="21">
                        <c:v>5.4300838096787638E-2</c:v>
                      </c:pt>
                      <c:pt idx="22">
                        <c:v>7.0919095790531989E-2</c:v>
                      </c:pt>
                      <c:pt idx="23">
                        <c:v>6.8981471464296243E-2</c:v>
                      </c:pt>
                      <c:pt idx="24">
                        <c:v>2.4099848010880533E-2</c:v>
                      </c:pt>
                      <c:pt idx="25">
                        <c:v>2.8121278507205437E-2</c:v>
                      </c:pt>
                      <c:pt idx="26">
                        <c:v>6.9594407653725252E-2</c:v>
                      </c:pt>
                      <c:pt idx="27">
                        <c:v>4.140932039353646E-2</c:v>
                      </c:pt>
                      <c:pt idx="28">
                        <c:v>0.17703870041007816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5.1559297700443797E-2</c:v>
                      </c:pt>
                      <c:pt idx="1">
                        <c:v>0.21625493895136871</c:v>
                      </c:pt>
                      <c:pt idx="2">
                        <c:v>0.25021272878502326</c:v>
                      </c:pt>
                      <c:pt idx="3">
                        <c:v>0.27324303942806649</c:v>
                      </c:pt>
                      <c:pt idx="4">
                        <c:v>0.23417457471915246</c:v>
                      </c:pt>
                      <c:pt idx="5">
                        <c:v>0.27504151577684682</c:v>
                      </c:pt>
                      <c:pt idx="6">
                        <c:v>0.18070902836304756</c:v>
                      </c:pt>
                      <c:pt idx="7">
                        <c:v>0.3007338872492667</c:v>
                      </c:pt>
                      <c:pt idx="8">
                        <c:v>0.28322565545052308</c:v>
                      </c:pt>
                      <c:pt idx="9">
                        <c:v>0.32095053462960949</c:v>
                      </c:pt>
                      <c:pt idx="10">
                        <c:v>0.31083184960234594</c:v>
                      </c:pt>
                      <c:pt idx="11">
                        <c:v>0.26273587413578492</c:v>
                      </c:pt>
                      <c:pt idx="12">
                        <c:v>0.30109184972888636</c:v>
                      </c:pt>
                      <c:pt idx="13">
                        <c:v>0.17349139658713375</c:v>
                      </c:pt>
                      <c:pt idx="14">
                        <c:v>0.29941212381571047</c:v>
                      </c:pt>
                      <c:pt idx="15">
                        <c:v>0.42420255581098693</c:v>
                      </c:pt>
                      <c:pt idx="16">
                        <c:v>0.32741342393478023</c:v>
                      </c:pt>
                      <c:pt idx="17">
                        <c:v>0.21808664701775352</c:v>
                      </c:pt>
                      <c:pt idx="18">
                        <c:v>0.38562496073865593</c:v>
                      </c:pt>
                      <c:pt idx="19">
                        <c:v>0.19479684764863681</c:v>
                      </c:pt>
                      <c:pt idx="20">
                        <c:v>0.25369570435039784</c:v>
                      </c:pt>
                      <c:pt idx="21">
                        <c:v>0.32428128012258239</c:v>
                      </c:pt>
                      <c:pt idx="22">
                        <c:v>0.36517940792095199</c:v>
                      </c:pt>
                      <c:pt idx="23">
                        <c:v>0.15073668028461965</c:v>
                      </c:pt>
                      <c:pt idx="24">
                        <c:v>0.42108711258528386</c:v>
                      </c:pt>
                      <c:pt idx="25">
                        <c:v>0.1451507624803319</c:v>
                      </c:pt>
                      <c:pt idx="26">
                        <c:v>0.303788700645169</c:v>
                      </c:pt>
                      <c:pt idx="27">
                        <c:v>0.21263813635797005</c:v>
                      </c:pt>
                      <c:pt idx="28">
                        <c:v>0.2586324920752372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2.0249388378164351E-2</c:v>
                      </c:pt>
                      <c:pt idx="1">
                        <c:v>7.5145500901292447E-2</c:v>
                      </c:pt>
                      <c:pt idx="2">
                        <c:v>0.11836487961660998</c:v>
                      </c:pt>
                      <c:pt idx="3">
                        <c:v>8.9862545896620405E-2</c:v>
                      </c:pt>
                      <c:pt idx="4">
                        <c:v>7.2620256195443572E-2</c:v>
                      </c:pt>
                      <c:pt idx="5">
                        <c:v>0.12960236689688151</c:v>
                      </c:pt>
                      <c:pt idx="6">
                        <c:v>6.7741287965224745E-2</c:v>
                      </c:pt>
                      <c:pt idx="7">
                        <c:v>0.11739317753205131</c:v>
                      </c:pt>
                      <c:pt idx="8">
                        <c:v>0.11683259705432548</c:v>
                      </c:pt>
                      <c:pt idx="9">
                        <c:v>0.11601067830747414</c:v>
                      </c:pt>
                      <c:pt idx="10">
                        <c:v>0.12462733315402989</c:v>
                      </c:pt>
                      <c:pt idx="11">
                        <c:v>0.11077460668210889</c:v>
                      </c:pt>
                      <c:pt idx="12">
                        <c:v>0.12934775856731354</c:v>
                      </c:pt>
                      <c:pt idx="13">
                        <c:v>5.5011820637952374E-2</c:v>
                      </c:pt>
                      <c:pt idx="14">
                        <c:v>0.15404392542914211</c:v>
                      </c:pt>
                      <c:pt idx="15">
                        <c:v>0.17064934711906005</c:v>
                      </c:pt>
                      <c:pt idx="16">
                        <c:v>0.12493878568143976</c:v>
                      </c:pt>
                      <c:pt idx="17">
                        <c:v>9.1621184802868239E-2</c:v>
                      </c:pt>
                      <c:pt idx="18">
                        <c:v>0.15481833979835749</c:v>
                      </c:pt>
                      <c:pt idx="19">
                        <c:v>0.1080146450667063</c:v>
                      </c:pt>
                      <c:pt idx="20">
                        <c:v>0.10667232208912156</c:v>
                      </c:pt>
                      <c:pt idx="21">
                        <c:v>0.13650736381815753</c:v>
                      </c:pt>
                      <c:pt idx="22">
                        <c:v>0.14278557709947867</c:v>
                      </c:pt>
                      <c:pt idx="23">
                        <c:v>7.8144962694770087E-2</c:v>
                      </c:pt>
                      <c:pt idx="24">
                        <c:v>0.16760059050788118</c:v>
                      </c:pt>
                      <c:pt idx="25">
                        <c:v>6.1667696926399944E-2</c:v>
                      </c:pt>
                      <c:pt idx="26">
                        <c:v>0.12933811930047553</c:v>
                      </c:pt>
                      <c:pt idx="27">
                        <c:v>9.2203307217193733E-2</c:v>
                      </c:pt>
                      <c:pt idx="28">
                        <c:v>0.10701389066235814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3.1309909322279443E-2</c:v>
                      </c:pt>
                      <c:pt idx="1">
                        <c:v>0.14110943805007628</c:v>
                      </c:pt>
                      <c:pt idx="2">
                        <c:v>0.13184784916841327</c:v>
                      </c:pt>
                      <c:pt idx="3">
                        <c:v>0.18338049353144606</c:v>
                      </c:pt>
                      <c:pt idx="4">
                        <c:v>0.16155431852370888</c:v>
                      </c:pt>
                      <c:pt idx="5">
                        <c:v>0.14543914887996529</c:v>
                      </c:pt>
                      <c:pt idx="6">
                        <c:v>0.1129677403978228</c:v>
                      </c:pt>
                      <c:pt idx="7">
                        <c:v>0.18334070971721542</c:v>
                      </c:pt>
                      <c:pt idx="8">
                        <c:v>0.16639305839619761</c:v>
                      </c:pt>
                      <c:pt idx="9">
                        <c:v>0.20493985632213538</c:v>
                      </c:pt>
                      <c:pt idx="10">
                        <c:v>0.18620451644831607</c:v>
                      </c:pt>
                      <c:pt idx="11">
                        <c:v>0.15196126745367605</c:v>
                      </c:pt>
                      <c:pt idx="12">
                        <c:v>0.17174409116157283</c:v>
                      </c:pt>
                      <c:pt idx="13">
                        <c:v>0.11847957594918138</c:v>
                      </c:pt>
                      <c:pt idx="14">
                        <c:v>0.14536819838656836</c:v>
                      </c:pt>
                      <c:pt idx="15">
                        <c:v>0.25355320869192688</c:v>
                      </c:pt>
                      <c:pt idx="16">
                        <c:v>0.20247463825334047</c:v>
                      </c:pt>
                      <c:pt idx="17">
                        <c:v>0.12646546221488528</c:v>
                      </c:pt>
                      <c:pt idx="18">
                        <c:v>0.23080662094029841</c:v>
                      </c:pt>
                      <c:pt idx="19">
                        <c:v>8.678220258193052E-2</c:v>
                      </c:pt>
                      <c:pt idx="20">
                        <c:v>0.14702338226127629</c:v>
                      </c:pt>
                      <c:pt idx="21">
                        <c:v>0.18777391630442483</c:v>
                      </c:pt>
                      <c:pt idx="22">
                        <c:v>0.22239383082147332</c:v>
                      </c:pt>
                      <c:pt idx="23">
                        <c:v>7.2591717589849572E-2</c:v>
                      </c:pt>
                      <c:pt idx="24">
                        <c:v>0.25348652207740263</c:v>
                      </c:pt>
                      <c:pt idx="25">
                        <c:v>8.3483065553931965E-2</c:v>
                      </c:pt>
                      <c:pt idx="26">
                        <c:v>0.17445058134469352</c:v>
                      </c:pt>
                      <c:pt idx="27">
                        <c:v>0.1204348291407763</c:v>
                      </c:pt>
                      <c:pt idx="28">
                        <c:v>0.15161860141287906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1.1681102964403141E-3</c:v>
                      </c:pt>
                      <c:pt idx="1">
                        <c:v>6.0871564070529086E-3</c:v>
                      </c:pt>
                      <c:pt idx="2">
                        <c:v>8.3000640183167069E-3</c:v>
                      </c:pt>
                      <c:pt idx="3">
                        <c:v>6.9484054701833067E-3</c:v>
                      </c:pt>
                      <c:pt idx="4">
                        <c:v>4.8243385365177244E-3</c:v>
                      </c:pt>
                      <c:pt idx="5">
                        <c:v>9.5316051216490522E-3</c:v>
                      </c:pt>
                      <c:pt idx="6">
                        <c:v>4.1346957397073681E-3</c:v>
                      </c:pt>
                      <c:pt idx="7">
                        <c:v>7.1479546711624197E-3</c:v>
                      </c:pt>
                      <c:pt idx="8">
                        <c:v>6.2844661521258222E-3</c:v>
                      </c:pt>
                      <c:pt idx="9">
                        <c:v>8.1709311633210453E-3</c:v>
                      </c:pt>
                      <c:pt idx="10">
                        <c:v>8.0902422522784474E-3</c:v>
                      </c:pt>
                      <c:pt idx="11">
                        <c:v>6.8789531602525926E-3</c:v>
                      </c:pt>
                      <c:pt idx="12">
                        <c:v>8.5280533676040469E-3</c:v>
                      </c:pt>
                      <c:pt idx="13">
                        <c:v>4.0381059817823526E-3</c:v>
                      </c:pt>
                      <c:pt idx="14">
                        <c:v>9.3452125748356672E-3</c:v>
                      </c:pt>
                      <c:pt idx="15">
                        <c:v>1.0049619728035019E-2</c:v>
                      </c:pt>
                      <c:pt idx="16">
                        <c:v>7.834318939520326E-3</c:v>
                      </c:pt>
                      <c:pt idx="17">
                        <c:v>6.0686422712545752E-3</c:v>
                      </c:pt>
                      <c:pt idx="18">
                        <c:v>1.0653551191471678E-2</c:v>
                      </c:pt>
                      <c:pt idx="19">
                        <c:v>6.6208573885005485E-3</c:v>
                      </c:pt>
                      <c:pt idx="20">
                        <c:v>6.2011129394295489E-3</c:v>
                      </c:pt>
                      <c:pt idx="21">
                        <c:v>8.4165504407370285E-3</c:v>
                      </c:pt>
                      <c:pt idx="22">
                        <c:v>1.0756276369696872E-2</c:v>
                      </c:pt>
                      <c:pt idx="23">
                        <c:v>6.0530338262709798E-3</c:v>
                      </c:pt>
                      <c:pt idx="24">
                        <c:v>1.1313790232523675E-2</c:v>
                      </c:pt>
                      <c:pt idx="25">
                        <c:v>4.0953782666843025E-3</c:v>
                      </c:pt>
                      <c:pt idx="26">
                        <c:v>8.2635239480642036E-3</c:v>
                      </c:pt>
                      <c:pt idx="27">
                        <c:v>6.781782240505593E-3</c:v>
                      </c:pt>
                      <c:pt idx="28">
                        <c:v>7.6940995426393963E-3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0.27789925388542913</c:v>
                      </c:pt>
                      <c:pt idx="2">
                        <c:v>0</c:v>
                      </c:pt>
                      <c:pt idx="3">
                        <c:v>1.8187546171826083E-2</c:v>
                      </c:pt>
                      <c:pt idx="4">
                        <c:v>0</c:v>
                      </c:pt>
                      <c:pt idx="5">
                        <c:v>0.19529462614285639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4.8224812094610223E-3</c:v>
                      </c:pt>
                      <c:pt idx="23">
                        <c:v>0</c:v>
                      </c:pt>
                      <c:pt idx="24">
                        <c:v>1.1418720342123557E-2</c:v>
                      </c:pt>
                      <c:pt idx="25">
                        <c:v>0</c:v>
                      </c:pt>
                      <c:pt idx="26">
                        <c:v>0</c:v>
                      </c:pt>
                      <c:pt idx="27">
                        <c:v>0</c:v>
                      </c:pt>
                      <c:pt idx="28">
                        <c:v>4.5161912816751619E-5</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排出量比較シート!$BE$21:$BE$50</c:f>
              <c:numCache>
                <c:formatCode>#,##0_);[Red]\(#,##0\)</c:formatCode>
                <c:ptCount val="30"/>
                <c:pt idx="0">
                  <c:v>367.70759894869514</c:v>
                </c:pt>
                <c:pt idx="1">
                  <c:v>18.444511711298052</c:v>
                </c:pt>
                <c:pt idx="2">
                  <c:v>17.399128546727994</c:v>
                </c:pt>
                <c:pt idx="3">
                  <c:v>20.308247755754081</c:v>
                </c:pt>
                <c:pt idx="4">
                  <c:v>57.302320105397236</c:v>
                </c:pt>
                <c:pt idx="5">
                  <c:v>13.632131814487421</c:v>
                </c:pt>
                <c:pt idx="6">
                  <c:v>67.682424925591675</c:v>
                </c:pt>
                <c:pt idx="7">
                  <c:v>24.30595702261553</c:v>
                </c:pt>
                <c:pt idx="8">
                  <c:v>37.576955896417687</c:v>
                </c:pt>
                <c:pt idx="9">
                  <c:v>16.912164989980901</c:v>
                </c:pt>
                <c:pt idx="10">
                  <c:v>23.762722116255492</c:v>
                </c:pt>
                <c:pt idx="11">
                  <c:v>21.820113352224823</c:v>
                </c:pt>
                <c:pt idx="12">
                  <c:v>9.1880030962616246</c:v>
                </c:pt>
                <c:pt idx="13">
                  <c:v>83.058037054425341</c:v>
                </c:pt>
                <c:pt idx="14">
                  <c:v>18.199412596034097</c:v>
                </c:pt>
                <c:pt idx="15">
                  <c:v>10.009236517875824</c:v>
                </c:pt>
                <c:pt idx="16">
                  <c:v>17.967726652148208</c:v>
                </c:pt>
                <c:pt idx="17">
                  <c:v>37.980837966187451</c:v>
                </c:pt>
                <c:pt idx="18">
                  <c:v>7.4313389942400452</c:v>
                </c:pt>
                <c:pt idx="19">
                  <c:v>37.719234644818179</c:v>
                </c:pt>
                <c:pt idx="20">
                  <c:v>36.783902904094525</c:v>
                </c:pt>
                <c:pt idx="21">
                  <c:v>14.968707160338525</c:v>
                </c:pt>
                <c:pt idx="22">
                  <c:v>5.3036954534294392</c:v>
                </c:pt>
                <c:pt idx="23">
                  <c:v>32.577684100343319</c:v>
                </c:pt>
                <c:pt idx="24">
                  <c:v>8.1551715369606512</c:v>
                </c:pt>
                <c:pt idx="25">
                  <c:v>75.948912567943722</c:v>
                </c:pt>
                <c:pt idx="26">
                  <c:v>19.023835061996316</c:v>
                </c:pt>
                <c:pt idx="27">
                  <c:v>32.259867550542374</c:v>
                </c:pt>
                <c:pt idx="28">
                  <c:v>16.775274922208645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排出量比較シート!$BI$21:$BI$50</c:f>
              <c:numCache>
                <c:formatCode>#,##0_);[Red]\(#,##0\)</c:formatCode>
                <c:ptCount val="30"/>
                <c:pt idx="0">
                  <c:v>10.760208014465583</c:v>
                </c:pt>
                <c:pt idx="1">
                  <c:v>9.3626214133492489</c:v>
                </c:pt>
                <c:pt idx="2">
                  <c:v>9.4843806872018455</c:v>
                </c:pt>
                <c:pt idx="3">
                  <c:v>10.369335459967841</c:v>
                </c:pt>
                <c:pt idx="4">
                  <c:v>9.6454516879169425</c:v>
                </c:pt>
                <c:pt idx="5">
                  <c:v>4.3574466276994714</c:v>
                </c:pt>
                <c:pt idx="6">
                  <c:v>10.012085525411102</c:v>
                </c:pt>
                <c:pt idx="7">
                  <c:v>9.4250960754890851</c:v>
                </c:pt>
                <c:pt idx="8">
                  <c:v>4.9267593448303364</c:v>
                </c:pt>
                <c:pt idx="9">
                  <c:v>10.359957449212377</c:v>
                </c:pt>
                <c:pt idx="10">
                  <c:v>6.3765462540306528</c:v>
                </c:pt>
                <c:pt idx="11">
                  <c:v>8.6568960405320077</c:v>
                </c:pt>
                <c:pt idx="12">
                  <c:v>12.610198629617223</c:v>
                </c:pt>
                <c:pt idx="13">
                  <c:v>4.5086690685065225</c:v>
                </c:pt>
                <c:pt idx="14">
                  <c:v>6.6932276106510482</c:v>
                </c:pt>
                <c:pt idx="15">
                  <c:v>5.7130639137404184</c:v>
                </c:pt>
                <c:pt idx="16">
                  <c:v>7.8983908052210134</c:v>
                </c:pt>
                <c:pt idx="17">
                  <c:v>8.2071833929653835</c:v>
                </c:pt>
                <c:pt idx="18">
                  <c:v>6.6199693362069638</c:v>
                </c:pt>
                <c:pt idx="19">
                  <c:v>7.2425739495261023</c:v>
                </c:pt>
                <c:pt idx="20">
                  <c:v>8.2590446634957662</c:v>
                </c:pt>
                <c:pt idx="21">
                  <c:v>9.2675273773506834</c:v>
                </c:pt>
                <c:pt idx="22">
                  <c:v>9.5349112974447507</c:v>
                </c:pt>
                <c:pt idx="23">
                  <c:v>11.507779605712443</c:v>
                </c:pt>
                <c:pt idx="24">
                  <c:v>6.6112266179113757</c:v>
                </c:pt>
                <c:pt idx="25">
                  <c:v>8.7237900647277939</c:v>
                </c:pt>
                <c:pt idx="26">
                  <c:v>7.7689622657977093</c:v>
                </c:pt>
                <c:pt idx="27">
                  <c:v>4.8238513790520701</c:v>
                </c:pt>
                <c:pt idx="28">
                  <c:v>11.913104234920063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排出量比較シート!$BJ$21:$BJ$50</c:f>
              <c:numCache>
                <c:formatCode>#,##0_);[Red]\(#,##0\)</c:formatCode>
                <c:ptCount val="30"/>
                <c:pt idx="0">
                  <c:v>10.801877360693053</c:v>
                </c:pt>
                <c:pt idx="1">
                  <c:v>13.844555856138394</c:v>
                </c:pt>
                <c:pt idx="2">
                  <c:v>17.261967412294435</c:v>
                </c:pt>
                <c:pt idx="3">
                  <c:v>17.067518353838516</c:v>
                </c:pt>
                <c:pt idx="4">
                  <c:v>11.301258633324627</c:v>
                </c:pt>
                <c:pt idx="5">
                  <c:v>6.8824622656193366</c:v>
                </c:pt>
                <c:pt idx="6">
                  <c:v>17.875014846721879</c:v>
                </c:pt>
                <c:pt idx="7">
                  <c:v>12.517844910447073</c:v>
                </c:pt>
                <c:pt idx="8">
                  <c:v>10.933803774690197</c:v>
                </c:pt>
                <c:pt idx="9">
                  <c:v>12.215262227918636</c:v>
                </c:pt>
                <c:pt idx="10">
                  <c:v>8.7303157428874929</c:v>
                </c:pt>
                <c:pt idx="11">
                  <c:v>15.261837000579488</c:v>
                </c:pt>
                <c:pt idx="12">
                  <c:v>15.534658945200471</c:v>
                </c:pt>
                <c:pt idx="13">
                  <c:v>7.0239550461644411</c:v>
                </c:pt>
                <c:pt idx="14">
                  <c:v>8.3191180824841275</c:v>
                </c:pt>
                <c:pt idx="15">
                  <c:v>9.0706515746110821</c:v>
                </c:pt>
                <c:pt idx="16">
                  <c:v>12.807499916923334</c:v>
                </c:pt>
                <c:pt idx="17">
                  <c:v>13.677196384773664</c:v>
                </c:pt>
                <c:pt idx="18">
                  <c:v>11.753022698980509</c:v>
                </c:pt>
                <c:pt idx="19">
                  <c:v>9.5225085973911963</c:v>
                </c:pt>
                <c:pt idx="20">
                  <c:v>8.2430251763522158</c:v>
                </c:pt>
                <c:pt idx="21">
                  <c:v>11.179769778811066</c:v>
                </c:pt>
                <c:pt idx="22">
                  <c:v>10.580855269687088</c:v>
                </c:pt>
                <c:pt idx="23">
                  <c:v>20.413530468688766</c:v>
                </c:pt>
                <c:pt idx="24">
                  <c:v>6.056853137432392</c:v>
                </c:pt>
                <c:pt idx="25">
                  <c:v>6.6226735958432759</c:v>
                </c:pt>
                <c:pt idx="26">
                  <c:v>11.485948771236037</c:v>
                </c:pt>
                <c:pt idx="27">
                  <c:v>13.029711322636926</c:v>
                </c:pt>
                <c:pt idx="28">
                  <c:v>13.798995697021173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排出量比較シート!$BK$21:$BK$50</c:f>
              <c:numCache>
                <c:formatCode>#,##0_);[Red]\(#,##0\)</c:formatCode>
                <c:ptCount val="30"/>
                <c:pt idx="0">
                  <c:v>21.761649700113733</c:v>
                </c:pt>
                <c:pt idx="1">
                  <c:v>41.69191881422794</c:v>
                </c:pt>
                <c:pt idx="2">
                  <c:v>15.670167922644106</c:v>
                </c:pt>
                <c:pt idx="3">
                  <c:v>21.539904163408902</c:v>
                </c:pt>
                <c:pt idx="4">
                  <c:v>24.5747786186271</c:v>
                </c:pt>
                <c:pt idx="5">
                  <c:v>23.395427416632899</c:v>
                </c:pt>
                <c:pt idx="6">
                  <c:v>21.706639514665348</c:v>
                </c:pt>
                <c:pt idx="7">
                  <c:v>20.966650114797378</c:v>
                </c:pt>
                <c:pt idx="8">
                  <c:v>22.507848945049979</c:v>
                </c:pt>
                <c:pt idx="9">
                  <c:v>19.371831500511011</c:v>
                </c:pt>
                <c:pt idx="10">
                  <c:v>19.108331495280794</c:v>
                </c:pt>
                <c:pt idx="11">
                  <c:v>16.884065602544311</c:v>
                </c:pt>
                <c:pt idx="12">
                  <c:v>17.181019872429967</c:v>
                </c:pt>
                <c:pt idx="13">
                  <c:v>20.553207735259445</c:v>
                </c:pt>
                <c:pt idx="14">
                  <c:v>15.386158653854633</c:v>
                </c:pt>
                <c:pt idx="15">
                  <c:v>19.911153061798395</c:v>
                </c:pt>
                <c:pt idx="16">
                  <c:v>19.795716730618825</c:v>
                </c:pt>
                <c:pt idx="17">
                  <c:v>17.600207629991196</c:v>
                </c:pt>
                <c:pt idx="18">
                  <c:v>17.439684817272564</c:v>
                </c:pt>
                <c:pt idx="19">
                  <c:v>13.858183764016845</c:v>
                </c:pt>
                <c:pt idx="20">
                  <c:v>19.163088444889457</c:v>
                </c:pt>
                <c:pt idx="21">
                  <c:v>18.029971204382921</c:v>
                </c:pt>
                <c:pt idx="22">
                  <c:v>16.236996915239171</c:v>
                </c:pt>
                <c:pt idx="23">
                  <c:v>11.993187258662219</c:v>
                </c:pt>
                <c:pt idx="24">
                  <c:v>17.524011926029893</c:v>
                </c:pt>
                <c:pt idx="25">
                  <c:v>16.015775211547979</c:v>
                </c:pt>
                <c:pt idx="26">
                  <c:v>17.363189913331883</c:v>
                </c:pt>
                <c:pt idx="27">
                  <c:v>14.315409306748718</c:v>
                </c:pt>
                <c:pt idx="28">
                  <c:v>15.67375759040603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排出量比較シート!$BQ$21:$BQ$50</c:f>
              <c:numCache>
                <c:formatCode>#,##0_);[Red]\(#,##0\)</c:formatCode>
                <c:ptCount val="30"/>
                <c:pt idx="0">
                  <c:v>1.6885497488082151</c:v>
                </c:pt>
                <c:pt idx="1">
                  <c:v>0</c:v>
                </c:pt>
                <c:pt idx="2">
                  <c:v>0.80096071675464331</c:v>
                </c:pt>
                <c:pt idx="3">
                  <c:v>2.9047422320612748</c:v>
                </c:pt>
                <c:pt idx="4">
                  <c:v>0</c:v>
                </c:pt>
                <c:pt idx="5">
                  <c:v>0.48643867775488631</c:v>
                </c:pt>
                <c:pt idx="6">
                  <c:v>0.15622095039951309</c:v>
                </c:pt>
                <c:pt idx="7">
                  <c:v>0.8841162934180915</c:v>
                </c:pt>
                <c:pt idx="8">
                  <c:v>1.799233231027747</c:v>
                </c:pt>
                <c:pt idx="9">
                  <c:v>0</c:v>
                </c:pt>
                <c:pt idx="10">
                  <c:v>1.9374429800971</c:v>
                </c:pt>
                <c:pt idx="11">
                  <c:v>0</c:v>
                </c:pt>
                <c:pt idx="12">
                  <c:v>0.97680238934999997</c:v>
                </c:pt>
                <c:pt idx="13">
                  <c:v>0.62960782963547879</c:v>
                </c:pt>
                <c:pt idx="14">
                  <c:v>1.23461119613821</c:v>
                </c:pt>
                <c:pt idx="15">
                  <c:v>1.147485743427052</c:v>
                </c:pt>
                <c:pt idx="16">
                  <c:v>0.57868978600897569</c:v>
                </c:pt>
                <c:pt idx="17">
                  <c:v>1.052497115517214</c:v>
                </c:pt>
                <c:pt idx="18">
                  <c:v>0.76464041964714613</c:v>
                </c:pt>
                <c:pt idx="19">
                  <c:v>0.46070460883136471</c:v>
                </c:pt>
                <c:pt idx="20">
                  <c:v>1.2843867414652581</c:v>
                </c:pt>
                <c:pt idx="21">
                  <c:v>0.74725794221098696</c:v>
                </c:pt>
                <c:pt idx="22">
                  <c:v>0.98739846884000015</c:v>
                </c:pt>
                <c:pt idx="23">
                  <c:v>0</c:v>
                </c:pt>
                <c:pt idx="24">
                  <c:v>1.1372728669822469</c:v>
                </c:pt>
                <c:pt idx="25">
                  <c:v>0</c:v>
                </c:pt>
                <c:pt idx="26">
                  <c:v>0</c:v>
                </c:pt>
                <c:pt idx="27">
                  <c:v>0.81322870076162013</c:v>
                </c:pt>
                <c:pt idx="28">
                  <c:v>0.68053294471361536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排出量比較シート!$BR$21:$BR$50</c:f>
              <c:numCache>
                <c:formatCode>#,##0_);[Red]\(#,##0\)</c:formatCode>
                <c:ptCount val="30"/>
                <c:pt idx="0">
                  <c:v>412.71988377277569</c:v>
                </c:pt>
                <c:pt idx="1">
                  <c:v>83.343607795013639</c:v>
                </c:pt>
                <c:pt idx="2">
                  <c:v>60.616605285623024</c:v>
                </c:pt>
                <c:pt idx="3">
                  <c:v>72.18974796503062</c:v>
                </c:pt>
                <c:pt idx="4">
                  <c:v>102.8238090452659</c:v>
                </c:pt>
                <c:pt idx="5">
                  <c:v>48.75390680219401</c:v>
                </c:pt>
                <c:pt idx="6">
                  <c:v>117.43238576278951</c:v>
                </c:pt>
                <c:pt idx="7">
                  <c:v>68.099664416767155</c:v>
                </c:pt>
                <c:pt idx="8">
                  <c:v>77.744601192015935</c:v>
                </c:pt>
                <c:pt idx="9">
                  <c:v>58.859216167622918</c:v>
                </c:pt>
                <c:pt idx="10">
                  <c:v>59.915358588551534</c:v>
                </c:pt>
                <c:pt idx="11">
                  <c:v>62.622911995880628</c:v>
                </c:pt>
                <c:pt idx="12">
                  <c:v>55.490682932859286</c:v>
                </c:pt>
                <c:pt idx="13">
                  <c:v>115.77347673399123</c:v>
                </c:pt>
                <c:pt idx="14">
                  <c:v>49.832528139162115</c:v>
                </c:pt>
                <c:pt idx="15">
                  <c:v>45.851590811452773</c:v>
                </c:pt>
                <c:pt idx="16">
                  <c:v>59.048023890920355</c:v>
                </c:pt>
                <c:pt idx="17">
                  <c:v>78.517922489434909</c:v>
                </c:pt>
                <c:pt idx="18">
                  <c:v>44.008656266347224</c:v>
                </c:pt>
                <c:pt idx="19">
                  <c:v>68.803205564583692</c:v>
                </c:pt>
                <c:pt idx="20">
                  <c:v>73.733447930297217</c:v>
                </c:pt>
                <c:pt idx="21">
                  <c:v>54.193233463094181</c:v>
                </c:pt>
                <c:pt idx="22">
                  <c:v>42.643857404640443</c:v>
                </c:pt>
                <c:pt idx="23">
                  <c:v>76.492181433406742</c:v>
                </c:pt>
                <c:pt idx="24">
                  <c:v>39.484536085316556</c:v>
                </c:pt>
                <c:pt idx="25">
                  <c:v>107.31115144006277</c:v>
                </c:pt>
                <c:pt idx="26">
                  <c:v>55.641936012361953</c:v>
                </c:pt>
                <c:pt idx="27">
                  <c:v>65.242068259741714</c:v>
                </c:pt>
                <c:pt idx="28">
                  <c:v>58.841665389269522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排出量比較シート!$BF$21:$BF$68</c15:sqref>
                        </c15:formulaRef>
                      </c:ext>
                    </c:extLst>
                    <c:numCache>
                      <c:formatCode>#,##0_);[Red]\(#,##0\)</c:formatCode>
                      <c:ptCount val="48"/>
                      <c:pt idx="0">
                        <c:v>364.71425848718349</c:v>
                      </c:pt>
                      <c:pt idx="1">
                        <c:v>9.507627160045562</c:v>
                      </c:pt>
                      <c:pt idx="2">
                        <c:v>12.103964352426077</c:v>
                      </c:pt>
                      <c:pt idx="3">
                        <c:v>10.57051464105032</c:v>
                      </c:pt>
                      <c:pt idx="4">
                        <c:v>47.786655079643388</c:v>
                      </c:pt>
                      <c:pt idx="5">
                        <c:v>10.998245142100977</c:v>
                      </c:pt>
                      <c:pt idx="6">
                        <c:v>51.603866089761816</c:v>
                      </c:pt>
                      <c:pt idx="7">
                        <c:v>18.709374141344504</c:v>
                      </c:pt>
                      <c:pt idx="8">
                        <c:v>29.144901047689373</c:v>
                      </c:pt>
                      <c:pt idx="9">
                        <c:v>8.9270970347880603</c:v>
                      </c:pt>
                      <c:pt idx="10">
                        <c:v>21.621241631263469</c:v>
                      </c:pt>
                      <c:pt idx="11">
                        <c:v>11.849341754199326</c:v>
                      </c:pt>
                      <c:pt idx="12">
                        <c:v>3.0518705404011648</c:v>
                      </c:pt>
                      <c:pt idx="13">
                        <c:v>75.762947342571138</c:v>
                      </c:pt>
                      <c:pt idx="14">
                        <c:v>15.574251000172733</c:v>
                      </c:pt>
                      <c:pt idx="15">
                        <c:v>4.1516975294546468</c:v>
                      </c:pt>
                      <c:pt idx="16">
                        <c:v>11.679185496509142</c:v>
                      </c:pt>
                      <c:pt idx="17">
                        <c:v>36.024608265569519</c:v>
                      </c:pt>
                      <c:pt idx="18">
                        <c:v>3.0067043794490265</c:v>
                      </c:pt>
                      <c:pt idx="19">
                        <c:v>35.041507913352994</c:v>
                      </c:pt>
                      <c:pt idx="20">
                        <c:v>28.917182350021413</c:v>
                      </c:pt>
                      <c:pt idx="21">
                        <c:v>10.949997891531234</c:v>
                      </c:pt>
                      <c:pt idx="22">
                        <c:v>1.6375306972793275</c:v>
                      </c:pt>
                      <c:pt idx="23">
                        <c:v>26.345300996738999</c:v>
                      </c:pt>
                      <c:pt idx="24">
                        <c:v>6.7107451801138538</c:v>
                      </c:pt>
                      <c:pt idx="25">
                        <c:v>72.496007380060604</c:v>
                      </c:pt>
                      <c:pt idx="26">
                        <c:v>14.251832387480656</c:v>
                      </c:pt>
                      <c:pt idx="27">
                        <c:v>28.808076971646582</c:v>
                      </c:pt>
                      <c:pt idx="28">
                        <c:v>5.7954306559090627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1.2321925438851498</c:v>
                      </c:pt>
                      <c:pt idx="1">
                        <c:v>2.0761980477245774</c:v>
                      </c:pt>
                      <c:pt idx="2">
                        <c:v>0.54516799977355657</c:v>
                      </c:pt>
                      <c:pt idx="3">
                        <c:v>1.7769191204008603</c:v>
                      </c:pt>
                      <c:pt idx="4">
                        <c:v>0.62213608764690187</c:v>
                      </c:pt>
                      <c:pt idx="5">
                        <c:v>0.3504326757128246</c:v>
                      </c:pt>
                      <c:pt idx="6">
                        <c:v>1.1800838312454407</c:v>
                      </c:pt>
                      <c:pt idx="7">
                        <c:v>0.85550499847070038</c:v>
                      </c:pt>
                      <c:pt idx="8">
                        <c:v>0.9778938950533177</c:v>
                      </c:pt>
                      <c:pt idx="9">
                        <c:v>0.64370442287408891</c:v>
                      </c:pt>
                      <c:pt idx="10">
                        <c:v>0.56843439839463983</c:v>
                      </c:pt>
                      <c:pt idx="11">
                        <c:v>0.70356541957863572</c:v>
                      </c:pt>
                      <c:pt idx="12">
                        <c:v>2.294708829307694</c:v>
                      </c:pt>
                      <c:pt idx="13">
                        <c:v>0.59695798827824187</c:v>
                      </c:pt>
                      <c:pt idx="14">
                        <c:v>0.7655583387981707</c:v>
                      </c:pt>
                      <c:pt idx="15">
                        <c:v>0.65404505617327102</c:v>
                      </c:pt>
                      <c:pt idx="16">
                        <c:v>0.65731002488606349</c:v>
                      </c:pt>
                      <c:pt idx="17">
                        <c:v>0.82706902223252765</c:v>
                      </c:pt>
                      <c:pt idx="18">
                        <c:v>1.4529819662614822</c:v>
                      </c:pt>
                      <c:pt idx="19">
                        <c:v>0.92616471929532362</c:v>
                      </c:pt>
                      <c:pt idx="20">
                        <c:v>1.0129295030437242</c:v>
                      </c:pt>
                      <c:pt idx="21">
                        <c:v>1.075971272586399</c:v>
                      </c:pt>
                      <c:pt idx="22">
                        <c:v>0.64190094799262876</c:v>
                      </c:pt>
                      <c:pt idx="23">
                        <c:v>0.95583987281400307</c:v>
                      </c:pt>
                      <c:pt idx="24">
                        <c:v>0.49285503841053985</c:v>
                      </c:pt>
                      <c:pt idx="25">
                        <c:v>0.43517841130821105</c:v>
                      </c:pt>
                      <c:pt idx="26">
                        <c:v>0.89963509702884714</c:v>
                      </c:pt>
                      <c:pt idx="27">
                        <c:v>0.75016087119117381</c:v>
                      </c:pt>
                      <c:pt idx="28">
                        <c:v>0.56259229581862857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1.7611479176265106</c:v>
                      </c:pt>
                      <c:pt idx="1">
                        <c:v>6.860686503527913</c:v>
                      </c:pt>
                      <c:pt idx="2">
                        <c:v>4.74999619452836</c:v>
                      </c:pt>
                      <c:pt idx="3">
                        <c:v>7.9608139943029013</c:v>
                      </c:pt>
                      <c:pt idx="4">
                        <c:v>8.8935289381069484</c:v>
                      </c:pt>
                      <c:pt idx="5">
                        <c:v>2.2834539966736194</c:v>
                      </c:pt>
                      <c:pt idx="6">
                        <c:v>14.898475004584425</c:v>
                      </c:pt>
                      <c:pt idx="7">
                        <c:v>4.7410778828003242</c:v>
                      </c:pt>
                      <c:pt idx="8">
                        <c:v>7.4541609536749993</c:v>
                      </c:pt>
                      <c:pt idx="9">
                        <c:v>7.3413635323187503</c:v>
                      </c:pt>
                      <c:pt idx="10">
                        <c:v>1.5730460865973823</c:v>
                      </c:pt>
                      <c:pt idx="11">
                        <c:v>9.2672061784468589</c:v>
                      </c:pt>
                      <c:pt idx="12">
                        <c:v>3.8414237265527644</c:v>
                      </c:pt>
                      <c:pt idx="13">
                        <c:v>6.6981317235759503</c:v>
                      </c:pt>
                      <c:pt idx="14">
                        <c:v>1.8596032570631924</c:v>
                      </c:pt>
                      <c:pt idx="15">
                        <c:v>5.2034939322479046</c:v>
                      </c:pt>
                      <c:pt idx="16">
                        <c:v>5.631231130753001</c:v>
                      </c:pt>
                      <c:pt idx="17">
                        <c:v>1.1291606783854056</c:v>
                      </c:pt>
                      <c:pt idx="18">
                        <c:v>2.9716526485295369</c:v>
                      </c:pt>
                      <c:pt idx="19">
                        <c:v>1.7515620121698616</c:v>
                      </c:pt>
                      <c:pt idx="20">
                        <c:v>6.8537910510293854</c:v>
                      </c:pt>
                      <c:pt idx="21">
                        <c:v>2.9427379962208913</c:v>
                      </c:pt>
                      <c:pt idx="22">
                        <c:v>3.0242638081574826</c:v>
                      </c:pt>
                      <c:pt idx="23">
                        <c:v>5.2765432307903177</c:v>
                      </c:pt>
                      <c:pt idx="24">
                        <c:v>0.95157131843625675</c:v>
                      </c:pt>
                      <c:pt idx="25">
                        <c:v>3.017726776574905</c:v>
                      </c:pt>
                      <c:pt idx="26">
                        <c:v>3.8723675774868136</c:v>
                      </c:pt>
                      <c:pt idx="27">
                        <c:v>2.7016297077046203</c:v>
                      </c:pt>
                      <c:pt idx="28">
                        <c:v>10.417251970480953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21.279547354333104</c:v>
                      </c:pt>
                      <c:pt idx="1">
                        <c:v>18.023466815697493</c:v>
                      </c:pt>
                      <c:pt idx="2">
                        <c:v>15.167046218200401</c:v>
                      </c:pt>
                      <c:pt idx="3">
                        <c:v>19.725346149511044</c:v>
                      </c:pt>
                      <c:pt idx="4">
                        <c:v>24.078721754178485</c:v>
                      </c:pt>
                      <c:pt idx="5">
                        <c:v>13.409348426918562</c:v>
                      </c:pt>
                      <c:pt idx="6">
                        <c:v>21.22109232954827</c:v>
                      </c:pt>
                      <c:pt idx="7">
                        <c:v>20.479876800424954</c:v>
                      </c:pt>
                      <c:pt idx="8">
                        <c:v>22.019265630348233</c:v>
                      </c:pt>
                      <c:pt idx="9">
                        <c:v>18.890896896878331</c:v>
                      </c:pt>
                      <c:pt idx="10">
                        <c:v>18.623601729667278</c:v>
                      </c:pt>
                      <c:pt idx="11">
                        <c:v>16.453285524166027</c:v>
                      </c:pt>
                      <c:pt idx="12">
                        <c:v>16.707792366973749</c:v>
                      </c:pt>
                      <c:pt idx="13">
                        <c:v>20.085702166328176</c:v>
                      </c:pt>
                      <c:pt idx="14">
                        <c:v>14.920463085252683</c:v>
                      </c:pt>
                      <c:pt idx="15">
                        <c:v>19.45036201021783</c:v>
                      </c:pt>
                      <c:pt idx="16">
                        <c:v>19.333115678708939</c:v>
                      </c:pt>
                      <c:pt idx="17">
                        <c:v>17.123710446520722</c:v>
                      </c:pt>
                      <c:pt idx="18">
                        <c:v>16.970836344871152</c:v>
                      </c:pt>
                      <c:pt idx="19">
                        <c:v>13.402647552102049</c:v>
                      </c:pt>
                      <c:pt idx="20">
                        <c:v>18.705859006860138</c:v>
                      </c:pt>
                      <c:pt idx="21">
                        <c:v>17.573851121394149</c:v>
                      </c:pt>
                      <c:pt idx="22">
                        <c:v>15.572658598492101</c:v>
                      </c:pt>
                      <c:pt idx="23">
                        <c:v>11.530177497000551</c:v>
                      </c:pt>
                      <c:pt idx="24">
                        <c:v>16.626429291935395</c:v>
                      </c:pt>
                      <c:pt idx="25">
                        <c:v>15.576295454167479</c:v>
                      </c:pt>
                      <c:pt idx="26">
                        <c:v>16.903391442577075</c:v>
                      </c:pt>
                      <c:pt idx="27">
                        <c:v>13.872951806890947</c:v>
                      </c:pt>
                      <c:pt idx="28">
                        <c:v>15.218366557484009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17.013797071417191</c:v>
                </c:pt>
                <c:pt idx="2">
                  <c:v>0.73918160073694761</c:v>
                </c:pt>
                <c:pt idx="3">
                  <c:v>1.5298321172821308</c:v>
                </c:pt>
                <c:pt idx="4">
                  <c:v>6.4468115871880958</c:v>
                </c:pt>
                <c:pt idx="5">
                  <c:v>8.413408471306326</c:v>
                </c:pt>
                <c:pt idx="7">
                  <c:v>15.132113165803824</c:v>
                </c:pt>
                <c:pt idx="8">
                  <c:v>0.46124521604300522</c:v>
                </c:pt>
                <c:pt idx="9">
                  <c:v>0</c:v>
                </c:pt>
                <c:pt idx="10">
                  <c:v>1.425389576625032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19.282810789436269</c:v>
                </c:pt>
                <c:pt idx="4">
                  <c:v>6.4468115871880958</c:v>
                </c:pt>
                <c:pt idx="5">
                  <c:v>8.413408471306326</c:v>
                </c:pt>
                <c:pt idx="6">
                  <c:v>15.59335838184683</c:v>
                </c:pt>
                <c:pt idx="10">
                  <c:v>1.425389576625032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再エネ比較シート!$CO$13:$CO$42</c:f>
              <c:numCache>
                <c:formatCode>0.0%</c:formatCode>
                <c:ptCount val="30"/>
                <c:pt idx="0">
                  <c:v>6.3204747774480707E-2</c:v>
                </c:pt>
                <c:pt idx="1">
                  <c:v>2.0444843855313411E-2</c:v>
                </c:pt>
                <c:pt idx="2">
                  <c:v>2.086015967035797E-2</c:v>
                </c:pt>
                <c:pt idx="3">
                  <c:v>4.0675547098001905E-2</c:v>
                </c:pt>
                <c:pt idx="4">
                  <c:v>5.3684210526315793E-2</c:v>
                </c:pt>
                <c:pt idx="5">
                  <c:v>0.13349588540079244</c:v>
                </c:pt>
                <c:pt idx="6">
                  <c:v>5.6453618502859987E-2</c:v>
                </c:pt>
                <c:pt idx="7">
                  <c:v>7.4635922330097082E-2</c:v>
                </c:pt>
                <c:pt idx="8">
                  <c:v>4.5909358446144792E-2</c:v>
                </c:pt>
                <c:pt idx="9">
                  <c:v>7.240370550950756E-2</c:v>
                </c:pt>
                <c:pt idx="10">
                  <c:v>5.6154977930358022E-2</c:v>
                </c:pt>
                <c:pt idx="11">
                  <c:v>4.5098039215686274E-2</c:v>
                </c:pt>
                <c:pt idx="12">
                  <c:v>6.1614294516327786E-2</c:v>
                </c:pt>
                <c:pt idx="13">
                  <c:v>8.751112429546129E-2</c:v>
                </c:pt>
                <c:pt idx="14">
                  <c:v>7.0143884892086325E-2</c:v>
                </c:pt>
                <c:pt idx="15">
                  <c:v>9.0061112898037948E-2</c:v>
                </c:pt>
                <c:pt idx="16">
                  <c:v>1.9397194867203819E-2</c:v>
                </c:pt>
                <c:pt idx="17">
                  <c:v>3.5777721390510026E-2</c:v>
                </c:pt>
                <c:pt idx="18">
                  <c:v>1.5770609318996417E-2</c:v>
                </c:pt>
                <c:pt idx="19">
                  <c:v>3.7037037037037035E-2</c:v>
                </c:pt>
                <c:pt idx="20">
                  <c:v>0.11168741355463348</c:v>
                </c:pt>
                <c:pt idx="21">
                  <c:v>0.1784133469526728</c:v>
                </c:pt>
                <c:pt idx="22">
                  <c:v>2.548918640576725E-2</c:v>
                </c:pt>
                <c:pt idx="23">
                  <c:v>5.2585451358457495E-3</c:v>
                </c:pt>
                <c:pt idx="24">
                  <c:v>0.10094043887147336</c:v>
                </c:pt>
                <c:pt idx="25">
                  <c:v>0.12118091314795743</c:v>
                </c:pt>
                <c:pt idx="26">
                  <c:v>4.3918918918918921E-2</c:v>
                </c:pt>
                <c:pt idx="27">
                  <c:v>3.4567901234567898E-2</c:v>
                </c:pt>
                <c:pt idx="28">
                  <c:v>1.4305364511691884E-2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再エネ比較シート!$CC$13:$CC$42</c:f>
              <c:numCache>
                <c:formatCode>0.0%</c:formatCode>
                <c:ptCount val="30"/>
                <c:pt idx="0">
                  <c:v>4.9797227375096322E-3</c:v>
                </c:pt>
                <c:pt idx="1">
                  <c:v>1.149176024478266E-2</c:v>
                </c:pt>
                <c:pt idx="2">
                  <c:v>9.8919567388574443E-3</c:v>
                </c:pt>
                <c:pt idx="3">
                  <c:v>2.0606736385633886E-2</c:v>
                </c:pt>
                <c:pt idx="4">
                  <c:v>2.5045907172790621E-2</c:v>
                </c:pt>
                <c:pt idx="5">
                  <c:v>7.6307435435302592E-2</c:v>
                </c:pt>
                <c:pt idx="6">
                  <c:v>3.6679239433398625E-2</c:v>
                </c:pt>
                <c:pt idx="7">
                  <c:v>2.8378410102321214E-2</c:v>
                </c:pt>
                <c:pt idx="8">
                  <c:v>2.4585061140297439E-2</c:v>
                </c:pt>
                <c:pt idx="9">
                  <c:v>4.2156752820787027E-2</c:v>
                </c:pt>
                <c:pt idx="10">
                  <c:v>3.112333024031658E-2</c:v>
                </c:pt>
                <c:pt idx="11">
                  <c:v>3.8079292112344849E-2</c:v>
                </c:pt>
                <c:pt idx="12">
                  <c:v>2.0789649166833506E-2</c:v>
                </c:pt>
                <c:pt idx="13">
                  <c:v>3.3598756769881263E-2</c:v>
                </c:pt>
                <c:pt idx="14">
                  <c:v>3.129732557510384E-2</c:v>
                </c:pt>
                <c:pt idx="15">
                  <c:v>5.8416348102299058E-2</c:v>
                </c:pt>
                <c:pt idx="16">
                  <c:v>7.2756855095456943E-3</c:v>
                </c:pt>
                <c:pt idx="17">
                  <c:v>1.1452585666518984E-2</c:v>
                </c:pt>
                <c:pt idx="18">
                  <c:v>7.3956366738484247E-3</c:v>
                </c:pt>
                <c:pt idx="19">
                  <c:v>1.2961905169913147E-2</c:v>
                </c:pt>
                <c:pt idx="20">
                  <c:v>4.5140698052422421E-2</c:v>
                </c:pt>
                <c:pt idx="21">
                  <c:v>7.1245641161986464E-2</c:v>
                </c:pt>
                <c:pt idx="22">
                  <c:v>1.5028942322116797E-2</c:v>
                </c:pt>
                <c:pt idx="23">
                  <c:v>3.5744407648039419E-3</c:v>
                </c:pt>
                <c:pt idx="24">
                  <c:v>4.3889691939387902E-2</c:v>
                </c:pt>
                <c:pt idx="25">
                  <c:v>1.3729055016868438E-2</c:v>
                </c:pt>
                <c:pt idx="26">
                  <c:v>2.295435745116604E-2</c:v>
                </c:pt>
                <c:pt idx="27">
                  <c:v>1.4264028157902547E-2</c:v>
                </c:pt>
                <c:pt idx="28">
                  <c:v>6.1275029650096702E-3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再エネ比較シート!$CD$13:$CD$42</c:f>
              <c:numCache>
                <c:formatCode>0.0%</c:formatCode>
                <c:ptCount val="30"/>
                <c:pt idx="0">
                  <c:v>4.870390543043876E-2</c:v>
                </c:pt>
                <c:pt idx="1">
                  <c:v>0.14459067544069293</c:v>
                </c:pt>
                <c:pt idx="2">
                  <c:v>5.9454194801310048E-2</c:v>
                </c:pt>
                <c:pt idx="3">
                  <c:v>2.4398494479222658E-2</c:v>
                </c:pt>
                <c:pt idx="4">
                  <c:v>0.50726194721097595</c:v>
                </c:pt>
                <c:pt idx="5">
                  <c:v>0.25524225967309278</c:v>
                </c:pt>
                <c:pt idx="6">
                  <c:v>0.17009919556783457</c:v>
                </c:pt>
                <c:pt idx="7">
                  <c:v>0.41970770437296595</c:v>
                </c:pt>
                <c:pt idx="8">
                  <c:v>0.32058861485172446</c:v>
                </c:pt>
                <c:pt idx="9">
                  <c:v>0.54892867640310639</c:v>
                </c:pt>
                <c:pt idx="10">
                  <c:v>0.1805741238057911</c:v>
                </c:pt>
                <c:pt idx="11">
                  <c:v>0.10794419026611426</c:v>
                </c:pt>
                <c:pt idx="12">
                  <c:v>3.9248540604667065E-2</c:v>
                </c:pt>
                <c:pt idx="13">
                  <c:v>0.36082083988701613</c:v>
                </c:pt>
                <c:pt idx="14">
                  <c:v>7.9957863588424591E-2</c:v>
                </c:pt>
                <c:pt idx="15">
                  <c:v>3.4181759931995539</c:v>
                </c:pt>
                <c:pt idx="16">
                  <c:v>0.12193442118128774</c:v>
                </c:pt>
                <c:pt idx="17">
                  <c:v>2.2737942948368475E-2</c:v>
                </c:pt>
                <c:pt idx="18">
                  <c:v>0.18300492669926621</c:v>
                </c:pt>
                <c:pt idx="19">
                  <c:v>2.8587129124805804E-2</c:v>
                </c:pt>
                <c:pt idx="20">
                  <c:v>2.7984605525815325</c:v>
                </c:pt>
                <c:pt idx="21">
                  <c:v>0.22286476431982802</c:v>
                </c:pt>
                <c:pt idx="22">
                  <c:v>0.83495142601720251</c:v>
                </c:pt>
                <c:pt idx="23">
                  <c:v>0.14479939099431072</c:v>
                </c:pt>
                <c:pt idx="24">
                  <c:v>0.36480557525025453</c:v>
                </c:pt>
                <c:pt idx="25">
                  <c:v>8.7435507770588491E-2</c:v>
                </c:pt>
                <c:pt idx="26">
                  <c:v>0.49968883405030073</c:v>
                </c:pt>
                <c:pt idx="27">
                  <c:v>3.0563939207996396E-2</c:v>
                </c:pt>
                <c:pt idx="28">
                  <c:v>1.7089718610151863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再エネ比較シート!$CE$13:$CE$42</c:f>
              <c:numCache>
                <c:formatCode>0.0%</c:formatCode>
                <c:ptCount val="30"/>
                <c:pt idx="0">
                  <c:v>0</c:v>
                </c:pt>
                <c:pt idx="1">
                  <c:v>3.2319248537467273</c:v>
                </c:pt>
                <c:pt idx="2">
                  <c:v>0</c:v>
                </c:pt>
                <c:pt idx="3">
                  <c:v>0</c:v>
                </c:pt>
                <c:pt idx="4">
                  <c:v>0</c:v>
                </c:pt>
                <c:pt idx="5">
                  <c:v>0.1350813181588591</c:v>
                </c:pt>
                <c:pt idx="6">
                  <c:v>0</c:v>
                </c:pt>
                <c:pt idx="7">
                  <c:v>0</c:v>
                </c:pt>
                <c:pt idx="8">
                  <c:v>0</c:v>
                </c:pt>
                <c:pt idx="9">
                  <c:v>0</c:v>
                </c:pt>
                <c:pt idx="10">
                  <c:v>0</c:v>
                </c:pt>
                <c:pt idx="11">
                  <c:v>0</c:v>
                </c:pt>
                <c:pt idx="12">
                  <c:v>0</c:v>
                </c:pt>
                <c:pt idx="13">
                  <c:v>1.1076197981245648</c:v>
                </c:pt>
                <c:pt idx="14">
                  <c:v>0</c:v>
                </c:pt>
                <c:pt idx="15">
                  <c:v>3.8024588984611878</c:v>
                </c:pt>
                <c:pt idx="16">
                  <c:v>0</c:v>
                </c:pt>
                <c:pt idx="17">
                  <c:v>0</c:v>
                </c:pt>
                <c:pt idx="18">
                  <c:v>0</c:v>
                </c:pt>
                <c:pt idx="19">
                  <c:v>0</c:v>
                </c:pt>
                <c:pt idx="20">
                  <c:v>0</c:v>
                </c:pt>
                <c:pt idx="21">
                  <c:v>0</c:v>
                </c:pt>
                <c:pt idx="22">
                  <c:v>1.8955974482481457</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再エネ比較シート!$CF$13:$CF$42</c:f>
              <c:numCache>
                <c:formatCode>0.0%</c:formatCode>
                <c:ptCount val="30"/>
                <c:pt idx="0">
                  <c:v>0</c:v>
                </c:pt>
                <c:pt idx="1">
                  <c:v>0</c:v>
                </c:pt>
                <c:pt idx="2">
                  <c:v>0</c:v>
                </c:pt>
                <c:pt idx="3">
                  <c:v>0.67215849444655662</c:v>
                </c:pt>
                <c:pt idx="4">
                  <c:v>5.0798479906064764E-3</c:v>
                </c:pt>
                <c:pt idx="5">
                  <c:v>0</c:v>
                </c:pt>
                <c:pt idx="6">
                  <c:v>0</c:v>
                </c:pt>
                <c:pt idx="7">
                  <c:v>5.2127927108117374E-2</c:v>
                </c:pt>
                <c:pt idx="8">
                  <c:v>0</c:v>
                </c:pt>
                <c:pt idx="9">
                  <c:v>0</c:v>
                </c:pt>
                <c:pt idx="10">
                  <c:v>0</c:v>
                </c:pt>
                <c:pt idx="11">
                  <c:v>0</c:v>
                </c:pt>
                <c:pt idx="12">
                  <c:v>1.3295610466760409E-2</c:v>
                </c:pt>
                <c:pt idx="13">
                  <c:v>0</c:v>
                </c:pt>
                <c:pt idx="14">
                  <c:v>0</c:v>
                </c:pt>
                <c:pt idx="15">
                  <c:v>0</c:v>
                </c:pt>
                <c:pt idx="16">
                  <c:v>2.0446538531030138</c:v>
                </c:pt>
                <c:pt idx="17">
                  <c:v>3.5390824748641838E-3</c:v>
                </c:pt>
                <c:pt idx="18">
                  <c:v>5.5869572733844707E-2</c:v>
                </c:pt>
                <c:pt idx="19">
                  <c:v>0</c:v>
                </c:pt>
                <c:pt idx="20">
                  <c:v>0</c:v>
                </c:pt>
                <c:pt idx="21">
                  <c:v>0</c:v>
                </c:pt>
                <c:pt idx="22">
                  <c:v>0</c:v>
                </c:pt>
                <c:pt idx="23">
                  <c:v>2.4352409697339947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再エネ比較シート!$CH$13:$CH$42</c:f>
              <c:numCache>
                <c:formatCode>0.0%</c:formatCode>
                <c:ptCount val="30"/>
                <c:pt idx="0">
                  <c:v>0</c:v>
                </c:pt>
                <c:pt idx="1">
                  <c:v>0</c:v>
                </c:pt>
                <c:pt idx="2">
                  <c:v>0</c:v>
                </c:pt>
                <c:pt idx="3">
                  <c:v>0</c:v>
                </c:pt>
                <c:pt idx="4">
                  <c:v>0</c:v>
                </c:pt>
                <c:pt idx="5">
                  <c:v>0</c:v>
                </c:pt>
                <c:pt idx="6">
                  <c:v>0.20590635979559099</c:v>
                </c:pt>
                <c:pt idx="7">
                  <c:v>0</c:v>
                </c:pt>
                <c:pt idx="8">
                  <c:v>0</c:v>
                </c:pt>
                <c:pt idx="9">
                  <c:v>0</c:v>
                </c:pt>
                <c:pt idx="10">
                  <c:v>0</c:v>
                </c:pt>
                <c:pt idx="11">
                  <c:v>0</c:v>
                </c:pt>
                <c:pt idx="12">
                  <c:v>0</c:v>
                </c:pt>
                <c:pt idx="13">
                  <c:v>0</c:v>
                </c:pt>
                <c:pt idx="14">
                  <c:v>0</c:v>
                </c:pt>
                <c:pt idx="15">
                  <c:v>0</c:v>
                </c:pt>
                <c:pt idx="16">
                  <c:v>0</c:v>
                </c:pt>
                <c:pt idx="17">
                  <c:v>0</c:v>
                </c:pt>
                <c:pt idx="18">
                  <c:v>0.19211291676900988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再エネ比較シート!$CI$13:$CI$42</c:f>
              <c:numCache>
                <c:formatCode>0.0%</c:formatCode>
                <c:ptCount val="30"/>
                <c:pt idx="0">
                  <c:v>5.3683628167948395E-2</c:v>
                </c:pt>
                <c:pt idx="1">
                  <c:v>3.3880072894322031</c:v>
                </c:pt>
                <c:pt idx="2">
                  <c:v>6.9346151540167503E-2</c:v>
                </c:pt>
                <c:pt idx="3">
                  <c:v>0.71716372531141315</c:v>
                </c:pt>
                <c:pt idx="4">
                  <c:v>0.53738770237437306</c:v>
                </c:pt>
                <c:pt idx="5">
                  <c:v>0.46663101326725442</c:v>
                </c:pt>
                <c:pt idx="6">
                  <c:v>0.41268479479682418</c:v>
                </c:pt>
                <c:pt idx="7">
                  <c:v>0.50021404158340455</c:v>
                </c:pt>
                <c:pt idx="8">
                  <c:v>0.34517367599202192</c:v>
                </c:pt>
                <c:pt idx="9">
                  <c:v>0.5910854292238934</c:v>
                </c:pt>
                <c:pt idx="10">
                  <c:v>0.21169745404610765</c:v>
                </c:pt>
                <c:pt idx="11">
                  <c:v>0.14602348237845911</c:v>
                </c:pt>
                <c:pt idx="12">
                  <c:v>7.3333800238260985E-2</c:v>
                </c:pt>
                <c:pt idx="13">
                  <c:v>1.5020393947814623</c:v>
                </c:pt>
                <c:pt idx="14">
                  <c:v>0.11125518916352843</c:v>
                </c:pt>
                <c:pt idx="15">
                  <c:v>7.2790512397630414</c:v>
                </c:pt>
                <c:pt idx="16">
                  <c:v>2.1738639597938469</c:v>
                </c:pt>
                <c:pt idx="17">
                  <c:v>3.772961108975164E-2</c:v>
                </c:pt>
                <c:pt idx="18">
                  <c:v>0.43838305287596924</c:v>
                </c:pt>
                <c:pt idx="19">
                  <c:v>4.1549034294718949E-2</c:v>
                </c:pt>
                <c:pt idx="20">
                  <c:v>2.843601250633955</c:v>
                </c:pt>
                <c:pt idx="21">
                  <c:v>0.2941104054818145</c:v>
                </c:pt>
                <c:pt idx="22">
                  <c:v>2.7455778165874647</c:v>
                </c:pt>
                <c:pt idx="23">
                  <c:v>2.5836148014931095</c:v>
                </c:pt>
                <c:pt idx="24">
                  <c:v>0.4086952671896425</c:v>
                </c:pt>
                <c:pt idx="25">
                  <c:v>0.10116456278745692</c:v>
                </c:pt>
                <c:pt idx="26">
                  <c:v>0.52264319150146676</c:v>
                </c:pt>
                <c:pt idx="27">
                  <c:v>4.4827967365898939E-2</c:v>
                </c:pt>
                <c:pt idx="28">
                  <c:v>1.7150993639801959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再エネ比較シート!$BE$13:$BE$42</c:f>
              <c:numCache>
                <c:formatCode>#,##0_);[Red]\(#,##0\)</c:formatCode>
                <c:ptCount val="30"/>
                <c:pt idx="0">
                  <c:v>1045.5</c:v>
                </c:pt>
                <c:pt idx="1">
                  <c:v>441.48500000000001</c:v>
                </c:pt>
                <c:pt idx="2">
                  <c:v>404.09999999999997</c:v>
                </c:pt>
                <c:pt idx="3">
                  <c:v>805.5999999999998</c:v>
                </c:pt>
                <c:pt idx="4">
                  <c:v>1077.4999999999995</c:v>
                </c:pt>
                <c:pt idx="5">
                  <c:v>2054.9000000000024</c:v>
                </c:pt>
                <c:pt idx="6">
                  <c:v>1664.3320000000003</c:v>
                </c:pt>
                <c:pt idx="7">
                  <c:v>1239.8000000000002</c:v>
                </c:pt>
                <c:pt idx="8">
                  <c:v>903.39999999999986</c:v>
                </c:pt>
                <c:pt idx="9">
                  <c:v>1549.5</c:v>
                </c:pt>
                <c:pt idx="10">
                  <c:v>1152.7999999999995</c:v>
                </c:pt>
                <c:pt idx="11">
                  <c:v>1054.6289999999995</c:v>
                </c:pt>
                <c:pt idx="12">
                  <c:v>897.09999999999957</c:v>
                </c:pt>
                <c:pt idx="13">
                  <c:v>1427.7</c:v>
                </c:pt>
                <c:pt idx="14">
                  <c:v>1245.3</c:v>
                </c:pt>
                <c:pt idx="15">
                  <c:v>1390.4999999999993</c:v>
                </c:pt>
                <c:pt idx="16">
                  <c:v>296.10000000000002</c:v>
                </c:pt>
                <c:pt idx="17">
                  <c:v>707.20299999999986</c:v>
                </c:pt>
                <c:pt idx="18">
                  <c:v>220.30000000000004</c:v>
                </c:pt>
                <c:pt idx="19">
                  <c:v>504.09999999999997</c:v>
                </c:pt>
                <c:pt idx="20">
                  <c:v>1669</c:v>
                </c:pt>
                <c:pt idx="21">
                  <c:v>2492.8000000000029</c:v>
                </c:pt>
                <c:pt idx="22">
                  <c:v>499.59999999999997</c:v>
                </c:pt>
                <c:pt idx="23">
                  <c:v>140.78</c:v>
                </c:pt>
                <c:pt idx="24">
                  <c:v>1627.8099999999995</c:v>
                </c:pt>
                <c:pt idx="25">
                  <c:v>1810.9</c:v>
                </c:pt>
                <c:pt idx="26">
                  <c:v>847.69999999999982</c:v>
                </c:pt>
                <c:pt idx="27">
                  <c:v>468.39999999999986</c:v>
                </c:pt>
                <c:pt idx="28">
                  <c:v>253.96000000000004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再エネ比較シート!$BF$13:$BF$42</c:f>
              <c:numCache>
                <c:formatCode>#,##0_);[Red]\(#,##0\)</c:formatCode>
                <c:ptCount val="30"/>
                <c:pt idx="0">
                  <c:v>9277.4</c:v>
                </c:pt>
                <c:pt idx="1">
                  <c:v>5039.7999999999993</c:v>
                </c:pt>
                <c:pt idx="2">
                  <c:v>2203.6</c:v>
                </c:pt>
                <c:pt idx="3">
                  <c:v>865.4</c:v>
                </c:pt>
                <c:pt idx="4">
                  <c:v>19799.600000000009</c:v>
                </c:pt>
                <c:pt idx="5">
                  <c:v>6236.1999999999989</c:v>
                </c:pt>
                <c:pt idx="6">
                  <c:v>7002.699999999998</c:v>
                </c:pt>
                <c:pt idx="7">
                  <c:v>16636.2</c:v>
                </c:pt>
                <c:pt idx="8">
                  <c:v>10688.099999999997</c:v>
                </c:pt>
                <c:pt idx="9">
                  <c:v>18305.599999999991</c:v>
                </c:pt>
                <c:pt idx="10">
                  <c:v>6068.2999999999993</c:v>
                </c:pt>
                <c:pt idx="11">
                  <c:v>2712.4000000000019</c:v>
                </c:pt>
                <c:pt idx="12">
                  <c:v>1536.6</c:v>
                </c:pt>
                <c:pt idx="13">
                  <c:v>13910.700000000004</c:v>
                </c:pt>
                <c:pt idx="14">
                  <c:v>2886.5</c:v>
                </c:pt>
                <c:pt idx="15">
                  <c:v>73820.099999999933</c:v>
                </c:pt>
                <c:pt idx="16">
                  <c:v>4502.3</c:v>
                </c:pt>
                <c:pt idx="17">
                  <c:v>1273.9000000000001</c:v>
                </c:pt>
                <c:pt idx="18">
                  <c:v>4945.8999999999996</c:v>
                </c:pt>
                <c:pt idx="19">
                  <c:v>1008.7000000000002</c:v>
                </c:pt>
                <c:pt idx="20">
                  <c:v>93875.199999999953</c:v>
                </c:pt>
                <c:pt idx="21">
                  <c:v>7074.8000000000011</c:v>
                </c:pt>
                <c:pt idx="22">
                  <c:v>25182.499999999996</c:v>
                </c:pt>
                <c:pt idx="23">
                  <c:v>5174.2</c:v>
                </c:pt>
                <c:pt idx="24">
                  <c:v>12275.700000000003</c:v>
                </c:pt>
                <c:pt idx="25">
                  <c:v>10463.699999999997</c:v>
                </c:pt>
                <c:pt idx="26">
                  <c:v>16742.5</c:v>
                </c:pt>
                <c:pt idx="27">
                  <c:v>910.6</c:v>
                </c:pt>
                <c:pt idx="28">
                  <c:v>64262.899999999994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再エネ比較シート!$BG$13:$BG$42</c:f>
              <c:numCache>
                <c:formatCode>#,##0_);[Red]\(#,##0\)</c:formatCode>
                <c:ptCount val="30"/>
                <c:pt idx="0">
                  <c:v>0</c:v>
                </c:pt>
                <c:pt idx="1">
                  <c:v>68589.8</c:v>
                </c:pt>
                <c:pt idx="2">
                  <c:v>0</c:v>
                </c:pt>
                <c:pt idx="3">
                  <c:v>0</c:v>
                </c:pt>
                <c:pt idx="4">
                  <c:v>0</c:v>
                </c:pt>
                <c:pt idx="5">
                  <c:v>2009.5</c:v>
                </c:pt>
                <c:pt idx="6">
                  <c:v>0</c:v>
                </c:pt>
                <c:pt idx="7">
                  <c:v>0</c:v>
                </c:pt>
                <c:pt idx="8">
                  <c:v>0</c:v>
                </c:pt>
                <c:pt idx="9">
                  <c:v>0</c:v>
                </c:pt>
                <c:pt idx="10">
                  <c:v>0</c:v>
                </c:pt>
                <c:pt idx="11">
                  <c:v>0</c:v>
                </c:pt>
                <c:pt idx="12">
                  <c:v>0</c:v>
                </c:pt>
                <c:pt idx="13">
                  <c:v>26000</c:v>
                </c:pt>
                <c:pt idx="14">
                  <c:v>0</c:v>
                </c:pt>
                <c:pt idx="15">
                  <c:v>50000</c:v>
                </c:pt>
                <c:pt idx="16">
                  <c:v>0</c:v>
                </c:pt>
                <c:pt idx="17">
                  <c:v>0</c:v>
                </c:pt>
                <c:pt idx="18">
                  <c:v>0</c:v>
                </c:pt>
                <c:pt idx="19">
                  <c:v>0</c:v>
                </c:pt>
                <c:pt idx="20">
                  <c:v>0</c:v>
                </c:pt>
                <c:pt idx="21">
                  <c:v>0</c:v>
                </c:pt>
                <c:pt idx="22">
                  <c:v>34810.400000000001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再エネ比較シート!$BH$13:$BH$42</c:f>
              <c:numCache>
                <c:formatCode>#,##0_);[Red]\(#,##0\)</c:formatCode>
                <c:ptCount val="30"/>
                <c:pt idx="0">
                  <c:v>0</c:v>
                </c:pt>
                <c:pt idx="1">
                  <c:v>0</c:v>
                </c:pt>
                <c:pt idx="2">
                  <c:v>0</c:v>
                </c:pt>
                <c:pt idx="3">
                  <c:v>6000</c:v>
                </c:pt>
                <c:pt idx="4">
                  <c:v>49.9</c:v>
                </c:pt>
                <c:pt idx="5">
                  <c:v>0</c:v>
                </c:pt>
                <c:pt idx="6">
                  <c:v>0</c:v>
                </c:pt>
                <c:pt idx="7">
                  <c:v>520</c:v>
                </c:pt>
                <c:pt idx="8">
                  <c:v>0</c:v>
                </c:pt>
                <c:pt idx="9">
                  <c:v>0</c:v>
                </c:pt>
                <c:pt idx="10">
                  <c:v>0</c:v>
                </c:pt>
                <c:pt idx="11">
                  <c:v>0</c:v>
                </c:pt>
                <c:pt idx="12">
                  <c:v>131</c:v>
                </c:pt>
                <c:pt idx="13">
                  <c:v>0</c:v>
                </c:pt>
                <c:pt idx="14">
                  <c:v>0</c:v>
                </c:pt>
                <c:pt idx="15">
                  <c:v>0</c:v>
                </c:pt>
                <c:pt idx="16">
                  <c:v>19000</c:v>
                </c:pt>
                <c:pt idx="17">
                  <c:v>49.9</c:v>
                </c:pt>
                <c:pt idx="18">
                  <c:v>380</c:v>
                </c:pt>
                <c:pt idx="19">
                  <c:v>0</c:v>
                </c:pt>
                <c:pt idx="20">
                  <c:v>0</c:v>
                </c:pt>
                <c:pt idx="21">
                  <c:v>0</c:v>
                </c:pt>
                <c:pt idx="22">
                  <c:v>0</c:v>
                </c:pt>
                <c:pt idx="23">
                  <c:v>21900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再エネ比較シート!$BJ$13:$BJ$42</c:f>
              <c:numCache>
                <c:formatCode>#,##0_);[Red]\(#,##0\)</c:formatCode>
                <c:ptCount val="30"/>
                <c:pt idx="0">
                  <c:v>0</c:v>
                </c:pt>
                <c:pt idx="1">
                  <c:v>0</c:v>
                </c:pt>
                <c:pt idx="2">
                  <c:v>0</c:v>
                </c:pt>
                <c:pt idx="3">
                  <c:v>0</c:v>
                </c:pt>
                <c:pt idx="4">
                  <c:v>0</c:v>
                </c:pt>
                <c:pt idx="5">
                  <c:v>0</c:v>
                </c:pt>
                <c:pt idx="6">
                  <c:v>1600</c:v>
                </c:pt>
                <c:pt idx="7">
                  <c:v>0</c:v>
                </c:pt>
                <c:pt idx="8">
                  <c:v>0</c:v>
                </c:pt>
                <c:pt idx="9">
                  <c:v>0</c:v>
                </c:pt>
                <c:pt idx="10">
                  <c:v>0</c:v>
                </c:pt>
                <c:pt idx="11">
                  <c:v>0</c:v>
                </c:pt>
                <c:pt idx="12">
                  <c:v>0</c:v>
                </c:pt>
                <c:pt idx="13">
                  <c:v>0</c:v>
                </c:pt>
                <c:pt idx="14">
                  <c:v>0</c:v>
                </c:pt>
                <c:pt idx="15">
                  <c:v>0</c:v>
                </c:pt>
                <c:pt idx="16">
                  <c:v>0</c:v>
                </c:pt>
                <c:pt idx="17">
                  <c:v>0</c:v>
                </c:pt>
                <c:pt idx="18">
                  <c:v>980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再エネ比較シート!$BK$13:$BK$42</c:f>
              <c:numCache>
                <c:formatCode>#,##0_);[Red]\(#,##0\)</c:formatCode>
                <c:ptCount val="30"/>
                <c:pt idx="0">
                  <c:v>10322.9</c:v>
                </c:pt>
                <c:pt idx="1">
                  <c:v>74071.085000000006</c:v>
                </c:pt>
                <c:pt idx="2">
                  <c:v>2607.6999999999998</c:v>
                </c:pt>
                <c:pt idx="3">
                  <c:v>7671</c:v>
                </c:pt>
                <c:pt idx="4">
                  <c:v>20927.000000000011</c:v>
                </c:pt>
                <c:pt idx="5">
                  <c:v>10300.600000000002</c:v>
                </c:pt>
                <c:pt idx="6">
                  <c:v>10267.031999999999</c:v>
                </c:pt>
                <c:pt idx="7">
                  <c:v>18396</c:v>
                </c:pt>
                <c:pt idx="8">
                  <c:v>11591.499999999996</c:v>
                </c:pt>
                <c:pt idx="9">
                  <c:v>19855.099999999991</c:v>
                </c:pt>
                <c:pt idx="10">
                  <c:v>7221.0999999999985</c:v>
                </c:pt>
                <c:pt idx="11">
                  <c:v>3767.0290000000014</c:v>
                </c:pt>
                <c:pt idx="12">
                  <c:v>2564.6999999999994</c:v>
                </c:pt>
                <c:pt idx="13">
                  <c:v>41338.400000000009</c:v>
                </c:pt>
                <c:pt idx="14">
                  <c:v>4131.8</c:v>
                </c:pt>
                <c:pt idx="15">
                  <c:v>125210.59999999993</c:v>
                </c:pt>
                <c:pt idx="16">
                  <c:v>23798.400000000001</c:v>
                </c:pt>
                <c:pt idx="17">
                  <c:v>2031.0030000000002</c:v>
                </c:pt>
                <c:pt idx="18">
                  <c:v>6526.2</c:v>
                </c:pt>
                <c:pt idx="19">
                  <c:v>1512.8000000000002</c:v>
                </c:pt>
                <c:pt idx="20">
                  <c:v>95544.199999999953</c:v>
                </c:pt>
                <c:pt idx="21">
                  <c:v>9567.600000000004</c:v>
                </c:pt>
                <c:pt idx="22">
                  <c:v>60492.5</c:v>
                </c:pt>
                <c:pt idx="23">
                  <c:v>27214.98</c:v>
                </c:pt>
                <c:pt idx="24">
                  <c:v>13903.510000000002</c:v>
                </c:pt>
                <c:pt idx="25">
                  <c:v>12274.599999999997</c:v>
                </c:pt>
                <c:pt idx="26">
                  <c:v>17590.2</c:v>
                </c:pt>
                <c:pt idx="27">
                  <c:v>1379</c:v>
                </c:pt>
                <c:pt idx="28">
                  <c:v>64516.859999999993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再エネ比較シート!$BO$13:$BO$42</c:f>
              <c:numCache>
                <c:formatCode>#,##0_);[Red]\(#,##0\)</c:formatCode>
                <c:ptCount val="30"/>
                <c:pt idx="0">
                  <c:v>1254.7254599999999</c:v>
                </c:pt>
                <c:pt idx="1">
                  <c:v>529.83497820000002</c:v>
                </c:pt>
                <c:pt idx="2">
                  <c:v>484.96849199999991</c:v>
                </c:pt>
                <c:pt idx="3">
                  <c:v>966.8166719999997</c:v>
                </c:pt>
                <c:pt idx="4">
                  <c:v>1293.1292999999994</c:v>
                </c:pt>
                <c:pt idx="5">
                  <c:v>2466.1265880000024</c:v>
                </c:pt>
                <c:pt idx="6">
                  <c:v>1997.3981198400004</c:v>
                </c:pt>
                <c:pt idx="7">
                  <c:v>1487.9087760000002</c:v>
                </c:pt>
                <c:pt idx="8">
                  <c:v>1084.1884079999998</c:v>
                </c:pt>
                <c:pt idx="9">
                  <c:v>1859.5859399999997</c:v>
                </c:pt>
                <c:pt idx="10">
                  <c:v>1383.4983359999994</c:v>
                </c:pt>
                <c:pt idx="11">
                  <c:v>1265.6813554799992</c:v>
                </c:pt>
                <c:pt idx="12">
                  <c:v>1076.6276519999992</c:v>
                </c:pt>
                <c:pt idx="13">
                  <c:v>1713.4113239999997</c:v>
                </c:pt>
                <c:pt idx="14">
                  <c:v>1494.5094359999998</c:v>
                </c:pt>
                <c:pt idx="15">
                  <c:v>1668.7668599999995</c:v>
                </c:pt>
                <c:pt idx="16">
                  <c:v>355.35553199999998</c:v>
                </c:pt>
                <c:pt idx="17">
                  <c:v>848.72846435999986</c:v>
                </c:pt>
                <c:pt idx="18">
                  <c:v>264.38643600000006</c:v>
                </c:pt>
                <c:pt idx="19">
                  <c:v>604.9804919999998</c:v>
                </c:pt>
                <c:pt idx="20">
                  <c:v>2003.00028</c:v>
                </c:pt>
                <c:pt idx="21">
                  <c:v>2991.6591360000039</c:v>
                </c:pt>
                <c:pt idx="22">
                  <c:v>599.57995200000005</c:v>
                </c:pt>
                <c:pt idx="23">
                  <c:v>168.95289360000001</c:v>
                </c:pt>
                <c:pt idx="24">
                  <c:v>1953.5673371999992</c:v>
                </c:pt>
                <c:pt idx="25">
                  <c:v>2173.2973080000002</c:v>
                </c:pt>
                <c:pt idx="26">
                  <c:v>1017.3417239999997</c:v>
                </c:pt>
                <c:pt idx="27">
                  <c:v>562.1362079999999</c:v>
                </c:pt>
                <c:pt idx="28">
                  <c:v>304.78247520000002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再エネ比較シート!$BP$13:$BP$42</c:f>
              <c:numCache>
                <c:formatCode>#,##0_);[Red]\(#,##0\)</c:formatCode>
                <c:ptCount val="30"/>
                <c:pt idx="0">
                  <c:v>12271.773623999998</c:v>
                </c:pt>
                <c:pt idx="1">
                  <c:v>6666.4458479999985</c:v>
                </c:pt>
                <c:pt idx="2">
                  <c:v>2914.833936</c:v>
                </c:pt>
                <c:pt idx="3">
                  <c:v>1144.716504</c:v>
                </c:pt>
                <c:pt idx="4">
                  <c:v>26190.118896000015</c:v>
                </c:pt>
                <c:pt idx="5">
                  <c:v>8248.9959119999985</c:v>
                </c:pt>
                <c:pt idx="6">
                  <c:v>9262.8914519999962</c:v>
                </c:pt>
                <c:pt idx="7">
                  <c:v>22005.699911999996</c:v>
                </c:pt>
                <c:pt idx="8">
                  <c:v>14137.791155999994</c:v>
                </c:pt>
                <c:pt idx="9">
                  <c:v>24213.915455999988</c:v>
                </c:pt>
                <c:pt idx="10">
                  <c:v>8026.9045079999996</c:v>
                </c:pt>
                <c:pt idx="11">
                  <c:v>3587.8542240000024</c:v>
                </c:pt>
                <c:pt idx="12">
                  <c:v>2032.5530160000001</c:v>
                </c:pt>
                <c:pt idx="13">
                  <c:v>18400.517532000009</c:v>
                </c:pt>
                <c:pt idx="14">
                  <c:v>3818.1467400000001</c:v>
                </c:pt>
                <c:pt idx="15">
                  <c:v>97646.275475999922</c:v>
                </c:pt>
                <c:pt idx="16">
                  <c:v>5955.4623479999991</c:v>
                </c:pt>
                <c:pt idx="17">
                  <c:v>1685.0639640000002</c:v>
                </c:pt>
                <c:pt idx="18">
                  <c:v>6542.238683999999</c:v>
                </c:pt>
                <c:pt idx="19">
                  <c:v>1334.2680120000002</c:v>
                </c:pt>
                <c:pt idx="20">
                  <c:v>124174.35955199994</c:v>
                </c:pt>
                <c:pt idx="21">
                  <c:v>9358.2624480000013</c:v>
                </c:pt>
                <c:pt idx="22">
                  <c:v>33310.403699999995</c:v>
                </c:pt>
                <c:pt idx="23">
                  <c:v>6844.224792</c:v>
                </c:pt>
                <c:pt idx="24">
                  <c:v>16237.804932000005</c:v>
                </c:pt>
                <c:pt idx="25">
                  <c:v>13840.963811999996</c:v>
                </c:pt>
                <c:pt idx="26">
                  <c:v>22146.309299999997</c:v>
                </c:pt>
                <c:pt idx="27">
                  <c:v>1204.5052559999999</c:v>
                </c:pt>
                <c:pt idx="28">
                  <c:v>85004.393603999983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再エネ比較シート!$BQ$13:$BQ$42</c:f>
              <c:numCache>
                <c:formatCode>#,##0_);[Red]\(#,##0\)</c:formatCode>
                <c:ptCount val="30"/>
                <c:pt idx="0">
                  <c:v>0</c:v>
                </c:pt>
                <c:pt idx="1">
                  <c:v>149009.968704</c:v>
                </c:pt>
                <c:pt idx="2">
                  <c:v>0</c:v>
                </c:pt>
                <c:pt idx="3">
                  <c:v>0</c:v>
                </c:pt>
                <c:pt idx="4">
                  <c:v>0</c:v>
                </c:pt>
                <c:pt idx="5">
                  <c:v>4365.5985599999995</c:v>
                </c:pt>
                <c:pt idx="6">
                  <c:v>0</c:v>
                </c:pt>
                <c:pt idx="7">
                  <c:v>0</c:v>
                </c:pt>
                <c:pt idx="8">
                  <c:v>0</c:v>
                </c:pt>
                <c:pt idx="9">
                  <c:v>0</c:v>
                </c:pt>
                <c:pt idx="10">
                  <c:v>0</c:v>
                </c:pt>
                <c:pt idx="11">
                  <c:v>0</c:v>
                </c:pt>
                <c:pt idx="12">
                  <c:v>0</c:v>
                </c:pt>
                <c:pt idx="13">
                  <c:v>56484.480000000003</c:v>
                </c:pt>
                <c:pt idx="14">
                  <c:v>0</c:v>
                </c:pt>
                <c:pt idx="15">
                  <c:v>108624</c:v>
                </c:pt>
                <c:pt idx="16">
                  <c:v>0</c:v>
                </c:pt>
                <c:pt idx="17">
                  <c:v>0</c:v>
                </c:pt>
                <c:pt idx="18">
                  <c:v>0</c:v>
                </c:pt>
                <c:pt idx="19">
                  <c:v>0</c:v>
                </c:pt>
                <c:pt idx="20">
                  <c:v>0</c:v>
                </c:pt>
                <c:pt idx="21">
                  <c:v>0</c:v>
                </c:pt>
                <c:pt idx="22">
                  <c:v>75624.897791999989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再エネ比較シート!$BR$13:$BR$42</c:f>
              <c:numCache>
                <c:formatCode>#,##0_);[Red]\(#,##0\)</c:formatCode>
                <c:ptCount val="30"/>
                <c:pt idx="0">
                  <c:v>0</c:v>
                </c:pt>
                <c:pt idx="1">
                  <c:v>0</c:v>
                </c:pt>
                <c:pt idx="2">
                  <c:v>0</c:v>
                </c:pt>
                <c:pt idx="3">
                  <c:v>31536</c:v>
                </c:pt>
                <c:pt idx="4">
                  <c:v>262.27440000000001</c:v>
                </c:pt>
                <c:pt idx="5">
                  <c:v>0</c:v>
                </c:pt>
                <c:pt idx="6">
                  <c:v>0</c:v>
                </c:pt>
                <c:pt idx="7">
                  <c:v>2733.12</c:v>
                </c:pt>
                <c:pt idx="8">
                  <c:v>0</c:v>
                </c:pt>
                <c:pt idx="9">
                  <c:v>0</c:v>
                </c:pt>
                <c:pt idx="10">
                  <c:v>0</c:v>
                </c:pt>
                <c:pt idx="11">
                  <c:v>0</c:v>
                </c:pt>
                <c:pt idx="12">
                  <c:v>688.53599999999994</c:v>
                </c:pt>
                <c:pt idx="13">
                  <c:v>0</c:v>
                </c:pt>
                <c:pt idx="14">
                  <c:v>0</c:v>
                </c:pt>
                <c:pt idx="15">
                  <c:v>0</c:v>
                </c:pt>
                <c:pt idx="16">
                  <c:v>99864</c:v>
                </c:pt>
                <c:pt idx="17">
                  <c:v>262.27440000000001</c:v>
                </c:pt>
                <c:pt idx="18">
                  <c:v>1997.28</c:v>
                </c:pt>
                <c:pt idx="19">
                  <c:v>0</c:v>
                </c:pt>
                <c:pt idx="20">
                  <c:v>0</c:v>
                </c:pt>
                <c:pt idx="21">
                  <c:v>0</c:v>
                </c:pt>
                <c:pt idx="22">
                  <c:v>0</c:v>
                </c:pt>
                <c:pt idx="23">
                  <c:v>115106.4</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再エネ比較シート!$BT$13:$BT$42</c:f>
              <c:numCache>
                <c:formatCode>#,##0_);[Red]\(#,##0\)</c:formatCode>
                <c:ptCount val="30"/>
                <c:pt idx="0">
                  <c:v>0</c:v>
                </c:pt>
                <c:pt idx="1">
                  <c:v>0</c:v>
                </c:pt>
                <c:pt idx="2">
                  <c:v>0</c:v>
                </c:pt>
                <c:pt idx="3">
                  <c:v>0</c:v>
                </c:pt>
                <c:pt idx="4">
                  <c:v>0</c:v>
                </c:pt>
                <c:pt idx="5">
                  <c:v>0</c:v>
                </c:pt>
                <c:pt idx="6">
                  <c:v>11212.8</c:v>
                </c:pt>
                <c:pt idx="7">
                  <c:v>0</c:v>
                </c:pt>
                <c:pt idx="8">
                  <c:v>0</c:v>
                </c:pt>
                <c:pt idx="9">
                  <c:v>0</c:v>
                </c:pt>
                <c:pt idx="10">
                  <c:v>0</c:v>
                </c:pt>
                <c:pt idx="11">
                  <c:v>0</c:v>
                </c:pt>
                <c:pt idx="12">
                  <c:v>0</c:v>
                </c:pt>
                <c:pt idx="13">
                  <c:v>0</c:v>
                </c:pt>
                <c:pt idx="14">
                  <c:v>0</c:v>
                </c:pt>
                <c:pt idx="15">
                  <c:v>0</c:v>
                </c:pt>
                <c:pt idx="16">
                  <c:v>0</c:v>
                </c:pt>
                <c:pt idx="17">
                  <c:v>0</c:v>
                </c:pt>
                <c:pt idx="18">
                  <c:v>6867.84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再エネ比較シート!$BU$13:$BU$42</c:f>
              <c:numCache>
                <c:formatCode>#,##0_);[Red]\(#,##0\)</c:formatCode>
                <c:ptCount val="30"/>
                <c:pt idx="0">
                  <c:v>13526.499083999997</c:v>
                </c:pt>
                <c:pt idx="1">
                  <c:v>156206.2495302</c:v>
                </c:pt>
                <c:pt idx="2">
                  <c:v>3399.802428</c:v>
                </c:pt>
                <c:pt idx="3">
                  <c:v>33647.533175999997</c:v>
                </c:pt>
                <c:pt idx="4">
                  <c:v>27745.522596000013</c:v>
                </c:pt>
                <c:pt idx="5">
                  <c:v>15080.72106</c:v>
                </c:pt>
                <c:pt idx="6">
                  <c:v>22473.089571839995</c:v>
                </c:pt>
                <c:pt idx="7">
                  <c:v>26226.728687999996</c:v>
                </c:pt>
                <c:pt idx="8">
                  <c:v>15221.979563999994</c:v>
                </c:pt>
                <c:pt idx="9">
                  <c:v>26073.501395999989</c:v>
                </c:pt>
                <c:pt idx="10">
                  <c:v>9410.4028439999984</c:v>
                </c:pt>
                <c:pt idx="11">
                  <c:v>4853.5355794800016</c:v>
                </c:pt>
                <c:pt idx="12">
                  <c:v>3797.7166679999991</c:v>
                </c:pt>
                <c:pt idx="13">
                  <c:v>76598.408856000009</c:v>
                </c:pt>
                <c:pt idx="14">
                  <c:v>5312.6561760000004</c:v>
                </c:pt>
                <c:pt idx="15">
                  <c:v>207939.04233599993</c:v>
                </c:pt>
                <c:pt idx="16">
                  <c:v>106174.81788</c:v>
                </c:pt>
                <c:pt idx="17">
                  <c:v>2796.0668283599998</c:v>
                </c:pt>
                <c:pt idx="18">
                  <c:v>15671.74512</c:v>
                </c:pt>
                <c:pt idx="19">
                  <c:v>1939.2485040000001</c:v>
                </c:pt>
                <c:pt idx="20">
                  <c:v>126177.35983199993</c:v>
                </c:pt>
                <c:pt idx="21">
                  <c:v>12349.921584000005</c:v>
                </c:pt>
                <c:pt idx="22">
                  <c:v>109534.88144399998</c:v>
                </c:pt>
                <c:pt idx="23">
                  <c:v>122119.5776856</c:v>
                </c:pt>
                <c:pt idx="24">
                  <c:v>18191.372269200005</c:v>
                </c:pt>
                <c:pt idx="25">
                  <c:v>16014.261119999996</c:v>
                </c:pt>
                <c:pt idx="26">
                  <c:v>23163.651023999995</c:v>
                </c:pt>
                <c:pt idx="27">
                  <c:v>1766.6414639999998</c:v>
                </c:pt>
                <c:pt idx="28">
                  <c:v>85309.176079199984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横瀬町</c:v>
                </c:pt>
              </c:strCache>
            </c:strRef>
          </c:cat>
          <c:val>
            <c:numRef>
              <c:f>①CO2排出量の現状把握!$AX$43:$AX$45</c:f>
              <c:numCache>
                <c:formatCode>0%</c:formatCode>
                <c:ptCount val="3"/>
                <c:pt idx="0">
                  <c:v>0.42072759503743129</c:v>
                </c:pt>
                <c:pt idx="1">
                  <c:v>0.218367789350953</c:v>
                </c:pt>
                <c:pt idx="2">
                  <c:v>0.37689875604995887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横瀬町</c:v>
                </c:pt>
              </c:strCache>
            </c:strRef>
          </c:cat>
          <c:val>
            <c:numRef>
              <c:f>①CO2排出量の現状把握!$AY$43:$AY$45</c:f>
              <c:numCache>
                <c:formatCode>0%</c:formatCode>
                <c:ptCount val="3"/>
                <c:pt idx="0">
                  <c:v>0.19118662390594171</c:v>
                </c:pt>
                <c:pt idx="1">
                  <c:v>0.23908260102886067</c:v>
                </c:pt>
                <c:pt idx="2">
                  <c:v>0.12600835501797139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横瀬町</c:v>
                </c:pt>
              </c:strCache>
            </c:strRef>
          </c:cat>
          <c:val>
            <c:numRef>
              <c:f>①CO2排出量の現状把握!$AZ$43:$AZ$45</c:f>
              <c:numCache>
                <c:formatCode>0%</c:formatCode>
                <c:ptCount val="3"/>
                <c:pt idx="0">
                  <c:v>0.18034974026133399</c:v>
                </c:pt>
                <c:pt idx="1">
                  <c:v>0.26224726524673692</c:v>
                </c:pt>
                <c:pt idx="2">
                  <c:v>0.16444714526331999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横瀬町</c:v>
                </c:pt>
              </c:strCache>
            </c:strRef>
          </c:cat>
          <c:val>
            <c:numRef>
              <c:f>①CO2排出量の現状把握!$BA$43:$BA$45</c:f>
              <c:numCache>
                <c:formatCode>0%</c:formatCode>
                <c:ptCount val="3"/>
                <c:pt idx="0">
                  <c:v>0.19226168778726088</c:v>
                </c:pt>
                <c:pt idx="1">
                  <c:v>0.25600828878001175</c:v>
                </c:pt>
                <c:pt idx="2">
                  <c:v>0.3047853054690004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横瀬町</c:v>
                </c:pt>
              </c:strCache>
            </c:strRef>
          </c:cat>
          <c:val>
            <c:numRef>
              <c:f>①CO2排出量の現状把握!$BB$43:$BB$45</c:f>
              <c:numCache>
                <c:formatCode>0%</c:formatCode>
                <c:ptCount val="3"/>
                <c:pt idx="0">
                  <c:v>1.5474353008032191E-2</c:v>
                </c:pt>
                <c:pt idx="1">
                  <c:v>2.4294055593437516E-2</c:v>
                </c:pt>
                <c:pt idx="2">
                  <c:v>2.7860438199749503E-2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1858</c:v>
                </c:pt>
                <c:pt idx="1">
                  <c:v>1858</c:v>
                </c:pt>
                <c:pt idx="2">
                  <c:v>1858</c:v>
                </c:pt>
                <c:pt idx="3">
                  <c:v>1858</c:v>
                </c:pt>
                <c:pt idx="4">
                  <c:v>1858</c:v>
                </c:pt>
                <c:pt idx="5">
                  <c:v>2065</c:v>
                </c:pt>
                <c:pt idx="6">
                  <c:v>2065</c:v>
                </c:pt>
                <c:pt idx="7">
                  <c:v>2065</c:v>
                </c:pt>
                <c:pt idx="8">
                  <c:v>2065</c:v>
                </c:pt>
                <c:pt idx="9">
                  <c:v>2065</c:v>
                </c:pt>
                <c:pt idx="10">
                  <c:v>2065</c:v>
                </c:pt>
                <c:pt idx="11">
                  <c:v>1746</c:v>
                </c:pt>
                <c:pt idx="12">
                  <c:v>1746</c:v>
                </c:pt>
                <c:pt idx="13">
                  <c:v>1746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1.280846193511439</c:v>
                </c:pt>
                <c:pt idx="1">
                  <c:v>1.12202091877685</c:v>
                </c:pt>
                <c:pt idx="2">
                  <c:v>1.0540902412530739</c:v>
                </c:pt>
                <c:pt idx="3">
                  <c:v>0.91075866163283781</c:v>
                </c:pt>
                <c:pt idx="4">
                  <c:v>1.140910522679031</c:v>
                </c:pt>
                <c:pt idx="5">
                  <c:v>1.6992670671711769</c:v>
                </c:pt>
                <c:pt idx="6">
                  <c:v>1.1964703850889229</c:v>
                </c:pt>
                <c:pt idx="7">
                  <c:v>1.3596041020012291</c:v>
                </c:pt>
                <c:pt idx="8">
                  <c:v>1.324846087729576</c:v>
                </c:pt>
                <c:pt idx="9">
                  <c:v>1.567881050670884</c:v>
                </c:pt>
                <c:pt idx="10">
                  <c:v>1.51145384827135</c:v>
                </c:pt>
                <c:pt idx="11">
                  <c:v>1.2084757540760971</c:v>
                </c:pt>
                <c:pt idx="12">
                  <c:v>1.23461119613821</c:v>
                </c:pt>
                <c:pt idx="13">
                  <c:v>1.425389576625032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9275</c:v>
                </c:pt>
                <c:pt idx="1">
                  <c:v>9121</c:v>
                </c:pt>
                <c:pt idx="2">
                  <c:v>9041</c:v>
                </c:pt>
                <c:pt idx="3">
                  <c:v>8927</c:v>
                </c:pt>
                <c:pt idx="4">
                  <c:v>8926</c:v>
                </c:pt>
                <c:pt idx="5">
                  <c:v>8792</c:v>
                </c:pt>
                <c:pt idx="6">
                  <c:v>8656</c:v>
                </c:pt>
                <c:pt idx="7">
                  <c:v>8518</c:v>
                </c:pt>
                <c:pt idx="8">
                  <c:v>8420</c:v>
                </c:pt>
                <c:pt idx="9">
                  <c:v>8322</c:v>
                </c:pt>
                <c:pt idx="10">
                  <c:v>8194</c:v>
                </c:pt>
                <c:pt idx="11">
                  <c:v>8131</c:v>
                </c:pt>
                <c:pt idx="12">
                  <c:v>7976</c:v>
                </c:pt>
                <c:pt idx="13">
                  <c:v>7835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横瀬町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1741</v>
      </c>
      <c r="B9" s="70">
        <v>137</v>
      </c>
      <c r="C9" s="70">
        <v>1</v>
      </c>
      <c r="D9" s="70">
        <v>9</v>
      </c>
      <c r="E9" s="70">
        <v>1990</v>
      </c>
      <c r="F9" s="70" t="s">
        <v>787</v>
      </c>
      <c r="G9" s="70" t="s">
        <v>1742</v>
      </c>
      <c r="H9" s="70" t="s">
        <v>1743</v>
      </c>
      <c r="I9" s="148"/>
      <c r="J9" s="71">
        <v>446.95407331704251</v>
      </c>
      <c r="K9" s="71">
        <v>2.1626439934138162</v>
      </c>
      <c r="L9" s="71">
        <v>0.9419177660037843</v>
      </c>
      <c r="M9" s="71">
        <v>5.4672079119928618</v>
      </c>
      <c r="N9" s="71">
        <v>7.2103402019130733</v>
      </c>
      <c r="O9" s="71">
        <v>7.6195256485131591</v>
      </c>
      <c r="P9" s="71">
        <v>12.647692314198309</v>
      </c>
      <c r="Q9" s="71">
        <v>0.58312672133926402</v>
      </c>
      <c r="R9" s="71">
        <v>0</v>
      </c>
      <c r="S9" s="71">
        <v>0.56841574444485843</v>
      </c>
      <c r="T9" s="72"/>
      <c r="U9" s="71">
        <v>18858422</v>
      </c>
      <c r="V9" s="71">
        <v>765</v>
      </c>
      <c r="W9" s="71">
        <v>10</v>
      </c>
      <c r="X9" s="71">
        <v>1955</v>
      </c>
      <c r="Y9" s="71">
        <v>2378</v>
      </c>
      <c r="Z9" s="71">
        <v>3134</v>
      </c>
      <c r="AA9" s="71">
        <v>3071</v>
      </c>
      <c r="AB9" s="71">
        <v>9468</v>
      </c>
      <c r="AC9" s="71">
        <v>0</v>
      </c>
      <c r="AD9" s="71">
        <v>0.56841574444485843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1744</v>
      </c>
      <c r="B10" s="70">
        <v>138</v>
      </c>
      <c r="C10" s="70">
        <v>2</v>
      </c>
      <c r="D10" s="70">
        <v>9</v>
      </c>
      <c r="E10" s="70">
        <v>2005</v>
      </c>
      <c r="F10" s="70" t="s">
        <v>789</v>
      </c>
      <c r="G10" s="70" t="s">
        <v>1742</v>
      </c>
      <c r="H10" s="70" t="s">
        <v>1743</v>
      </c>
      <c r="I10" s="148"/>
      <c r="J10" s="71">
        <v>312.92777422720758</v>
      </c>
      <c r="K10" s="71">
        <v>1.8754030396670189</v>
      </c>
      <c r="L10" s="71">
        <v>0.50068101984814195</v>
      </c>
      <c r="M10" s="71">
        <v>18.395718559389771</v>
      </c>
      <c r="N10" s="71">
        <v>11.07655271072765</v>
      </c>
      <c r="O10" s="71">
        <v>12.39584198007822</v>
      </c>
      <c r="P10" s="71">
        <v>16.011264609580959</v>
      </c>
      <c r="Q10" s="71">
        <v>0.59055711301133995</v>
      </c>
      <c r="R10" s="71">
        <v>0</v>
      </c>
      <c r="S10" s="71">
        <v>1.2406092922553731</v>
      </c>
      <c r="T10" s="72"/>
      <c r="U10" s="71">
        <v>13813914</v>
      </c>
      <c r="V10" s="71">
        <v>851</v>
      </c>
      <c r="W10" s="71">
        <v>6</v>
      </c>
      <c r="X10" s="71">
        <v>3094</v>
      </c>
      <c r="Y10" s="71">
        <v>2991</v>
      </c>
      <c r="Z10" s="71">
        <v>5900</v>
      </c>
      <c r="AA10" s="71">
        <v>3184</v>
      </c>
      <c r="AB10" s="71">
        <v>10024</v>
      </c>
      <c r="AC10" s="71">
        <v>0</v>
      </c>
      <c r="AD10" s="71">
        <v>1.2406092922553731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1745</v>
      </c>
      <c r="B11" s="70">
        <v>139</v>
      </c>
      <c r="C11" s="70">
        <v>3</v>
      </c>
      <c r="D11" s="70">
        <v>9</v>
      </c>
      <c r="E11" s="70">
        <v>2006</v>
      </c>
      <c r="F11" s="70" t="s">
        <v>790</v>
      </c>
      <c r="G11" s="70" t="s">
        <v>1742</v>
      </c>
      <c r="H11" s="70" t="s">
        <v>1743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1746</v>
      </c>
      <c r="B12" s="70">
        <v>140</v>
      </c>
      <c r="C12" s="70">
        <v>4</v>
      </c>
      <c r="D12" s="70">
        <v>9</v>
      </c>
      <c r="E12" s="70">
        <v>2007</v>
      </c>
      <c r="F12" s="70" t="s">
        <v>791</v>
      </c>
      <c r="G12" s="70" t="s">
        <v>1742</v>
      </c>
      <c r="H12" s="70" t="s">
        <v>1743</v>
      </c>
      <c r="I12" s="148"/>
      <c r="J12" s="71">
        <v>344.98023688666888</v>
      </c>
      <c r="K12" s="71">
        <v>1.8324557954061871</v>
      </c>
      <c r="L12" s="71">
        <v>0.51164380543637988</v>
      </c>
      <c r="M12" s="71">
        <v>12.977138302057121</v>
      </c>
      <c r="N12" s="71">
        <v>11.40208259391035</v>
      </c>
      <c r="O12" s="71">
        <v>12.30417803832859</v>
      </c>
      <c r="P12" s="71">
        <v>17.18337724595489</v>
      </c>
      <c r="Q12" s="71">
        <v>0.60884908773072699</v>
      </c>
      <c r="R12" s="71">
        <v>0</v>
      </c>
      <c r="S12" s="71">
        <v>1.4860918286038891</v>
      </c>
      <c r="T12" s="72"/>
      <c r="U12" s="71">
        <v>16934888</v>
      </c>
      <c r="V12" s="71">
        <v>774</v>
      </c>
      <c r="W12" s="71">
        <v>6</v>
      </c>
      <c r="X12" s="71">
        <v>2638</v>
      </c>
      <c r="Y12" s="71">
        <v>3025</v>
      </c>
      <c r="Z12" s="71">
        <v>6088</v>
      </c>
      <c r="AA12" s="71">
        <v>3365</v>
      </c>
      <c r="AB12" s="71">
        <v>9788</v>
      </c>
      <c r="AC12" s="71">
        <v>0</v>
      </c>
      <c r="AD12" s="71">
        <v>1.4860918286038891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1747</v>
      </c>
      <c r="B13" s="70">
        <v>141</v>
      </c>
      <c r="C13" s="70">
        <v>5</v>
      </c>
      <c r="D13" s="70">
        <v>9</v>
      </c>
      <c r="E13" s="70">
        <v>2008</v>
      </c>
      <c r="F13" s="70" t="s">
        <v>792</v>
      </c>
      <c r="G13" s="70" t="s">
        <v>1742</v>
      </c>
      <c r="H13" s="70" t="s">
        <v>1743</v>
      </c>
      <c r="I13" s="148"/>
      <c r="J13" s="71">
        <v>357.21218980463459</v>
      </c>
      <c r="K13" s="71">
        <v>1.375160075572845</v>
      </c>
      <c r="L13" s="71">
        <v>0.45726419555410491</v>
      </c>
      <c r="M13" s="71">
        <v>13.38234469092148</v>
      </c>
      <c r="N13" s="71">
        <v>11.100392521975211</v>
      </c>
      <c r="O13" s="71">
        <v>11.961162264597821</v>
      </c>
      <c r="P13" s="71">
        <v>16.618021291894479</v>
      </c>
      <c r="Q13" s="71">
        <v>0.59171441599666097</v>
      </c>
      <c r="R13" s="71">
        <v>0</v>
      </c>
      <c r="S13" s="71">
        <v>1.572999932681258</v>
      </c>
      <c r="T13" s="72"/>
      <c r="U13" s="71">
        <v>18381644</v>
      </c>
      <c r="V13" s="71">
        <v>774</v>
      </c>
      <c r="W13" s="71">
        <v>6</v>
      </c>
      <c r="X13" s="71">
        <v>2638</v>
      </c>
      <c r="Y13" s="71">
        <v>3028</v>
      </c>
      <c r="Z13" s="71">
        <v>6126</v>
      </c>
      <c r="AA13" s="71">
        <v>3258</v>
      </c>
      <c r="AB13" s="71">
        <v>9669</v>
      </c>
      <c r="AC13" s="71">
        <v>0</v>
      </c>
      <c r="AD13" s="71">
        <v>1.572999932681258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1748</v>
      </c>
      <c r="B14" s="70">
        <v>142</v>
      </c>
      <c r="C14" s="70">
        <v>6</v>
      </c>
      <c r="D14" s="70">
        <v>9</v>
      </c>
      <c r="E14" s="70">
        <v>2009</v>
      </c>
      <c r="F14" s="70" t="s">
        <v>176</v>
      </c>
      <c r="G14" s="70" t="s">
        <v>1742</v>
      </c>
      <c r="H14" s="70" t="s">
        <v>1743</v>
      </c>
      <c r="I14" s="148"/>
      <c r="J14" s="71">
        <v>395.74235327122472</v>
      </c>
      <c r="K14" s="71">
        <v>1.241526984249482</v>
      </c>
      <c r="L14" s="71">
        <v>1.3718015837937589</v>
      </c>
      <c r="M14" s="71">
        <v>14.363100522342419</v>
      </c>
      <c r="N14" s="71">
        <v>9.5495241687073946</v>
      </c>
      <c r="O14" s="71">
        <v>12.08052412307957</v>
      </c>
      <c r="P14" s="71">
        <v>15.96862040711002</v>
      </c>
      <c r="Q14" s="71">
        <v>0.55644828551369396</v>
      </c>
      <c r="R14" s="71">
        <v>0</v>
      </c>
      <c r="S14" s="71">
        <v>1.547132738099255</v>
      </c>
      <c r="T14" s="72"/>
      <c r="U14" s="71">
        <v>17771667</v>
      </c>
      <c r="V14" s="71">
        <v>769</v>
      </c>
      <c r="W14" s="71">
        <v>28</v>
      </c>
      <c r="X14" s="71">
        <v>3067</v>
      </c>
      <c r="Y14" s="71">
        <v>3018</v>
      </c>
      <c r="Z14" s="71">
        <v>6107</v>
      </c>
      <c r="AA14" s="71">
        <v>3214</v>
      </c>
      <c r="AB14" s="71">
        <v>9545</v>
      </c>
      <c r="AC14" s="71">
        <v>0</v>
      </c>
      <c r="AD14" s="71">
        <v>1.547132738099255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124.173</v>
      </c>
      <c r="BK14" s="71">
        <v>0</v>
      </c>
      <c r="BL14" s="71">
        <v>0</v>
      </c>
      <c r="BM14" s="71">
        <v>0</v>
      </c>
      <c r="BN14" s="72"/>
      <c r="BO14" s="71">
        <v>0</v>
      </c>
      <c r="BP14" s="71">
        <v>0</v>
      </c>
      <c r="BQ14" s="71">
        <v>13</v>
      </c>
      <c r="BR14" s="71">
        <v>0</v>
      </c>
      <c r="BS14" s="71">
        <v>0</v>
      </c>
      <c r="BT14" s="71">
        <v>0</v>
      </c>
      <c r="BU14"/>
      <c r="BV14" s="70">
        <v>124.173</v>
      </c>
      <c r="BW14" s="70">
        <v>0</v>
      </c>
      <c r="BX14" s="70">
        <v>0</v>
      </c>
      <c r="BY14" s="70">
        <v>0</v>
      </c>
      <c r="BZ14" s="70">
        <v>0</v>
      </c>
      <c r="CA14" s="70">
        <v>0</v>
      </c>
      <c r="CB14" s="70">
        <v>0</v>
      </c>
      <c r="CC14" s="70">
        <v>0</v>
      </c>
      <c r="CD14" s="70">
        <v>0</v>
      </c>
    </row>
    <row r="15" spans="1:82">
      <c r="A15" s="70" t="s">
        <v>1749</v>
      </c>
      <c r="B15" s="70">
        <v>143</v>
      </c>
      <c r="C15" s="70">
        <v>7</v>
      </c>
      <c r="D15" s="70">
        <v>9</v>
      </c>
      <c r="E15" s="70">
        <v>2010</v>
      </c>
      <c r="F15" s="70" t="s">
        <v>177</v>
      </c>
      <c r="G15" s="70" t="s">
        <v>1742</v>
      </c>
      <c r="H15" s="70" t="s">
        <v>1743</v>
      </c>
      <c r="I15" s="148"/>
      <c r="J15" s="71">
        <v>324.72124570302822</v>
      </c>
      <c r="K15" s="71">
        <v>1.3294425559828049</v>
      </c>
      <c r="L15" s="71">
        <v>1.3174790889761481</v>
      </c>
      <c r="M15" s="71">
        <v>13.741123253231461</v>
      </c>
      <c r="N15" s="71">
        <v>10.7336931986507</v>
      </c>
      <c r="O15" s="71">
        <v>12.06796586829026</v>
      </c>
      <c r="P15" s="71">
        <v>15.83748439585691</v>
      </c>
      <c r="Q15" s="71">
        <v>0.57535410336322401</v>
      </c>
      <c r="R15" s="71">
        <v>0</v>
      </c>
      <c r="S15" s="71">
        <v>1.4025587521911429</v>
      </c>
      <c r="T15" s="72"/>
      <c r="U15" s="71">
        <v>15927558</v>
      </c>
      <c r="V15" s="71">
        <v>769</v>
      </c>
      <c r="W15" s="71">
        <v>28</v>
      </c>
      <c r="X15" s="71">
        <v>3067</v>
      </c>
      <c r="Y15" s="71">
        <v>3049</v>
      </c>
      <c r="Z15" s="71">
        <v>6129</v>
      </c>
      <c r="AA15" s="71">
        <v>3108</v>
      </c>
      <c r="AB15" s="71">
        <v>9457</v>
      </c>
      <c r="AC15" s="71">
        <v>0</v>
      </c>
      <c r="AD15" s="71">
        <v>1.4025587521911429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81.209000000000003</v>
      </c>
      <c r="BK15" s="71">
        <v>0</v>
      </c>
      <c r="BL15" s="71">
        <v>0</v>
      </c>
      <c r="BM15" s="71">
        <v>0</v>
      </c>
      <c r="BN15" s="72"/>
      <c r="BO15" s="71">
        <v>0</v>
      </c>
      <c r="BP15" s="71">
        <v>0</v>
      </c>
      <c r="BQ15" s="71">
        <v>13</v>
      </c>
      <c r="BR15" s="71">
        <v>0</v>
      </c>
      <c r="BS15" s="71">
        <v>0</v>
      </c>
      <c r="BT15" s="71">
        <v>0</v>
      </c>
      <c r="BU15"/>
      <c r="BV15" s="70">
        <v>81.209000000000003</v>
      </c>
      <c r="BW15" s="70">
        <v>0</v>
      </c>
      <c r="BX15" s="70">
        <v>0</v>
      </c>
      <c r="BY15" s="70">
        <v>0</v>
      </c>
      <c r="BZ15" s="70">
        <v>0</v>
      </c>
      <c r="CA15" s="70">
        <v>0</v>
      </c>
      <c r="CB15" s="70">
        <v>0</v>
      </c>
      <c r="CC15" s="70">
        <v>0</v>
      </c>
      <c r="CD15" s="70">
        <v>0</v>
      </c>
    </row>
    <row r="16" spans="1:82">
      <c r="A16" s="70" t="s">
        <v>1750</v>
      </c>
      <c r="B16" s="70">
        <v>144</v>
      </c>
      <c r="C16" s="70">
        <v>8</v>
      </c>
      <c r="D16" s="70">
        <v>9</v>
      </c>
      <c r="E16" s="70">
        <v>2011</v>
      </c>
      <c r="F16" s="70" t="s">
        <v>178</v>
      </c>
      <c r="G16" s="70" t="s">
        <v>1742</v>
      </c>
      <c r="H16" s="70" t="s">
        <v>1743</v>
      </c>
      <c r="I16" s="148"/>
      <c r="J16" s="71">
        <v>279.74561202531891</v>
      </c>
      <c r="K16" s="71">
        <v>1.909122444236427</v>
      </c>
      <c r="L16" s="71">
        <v>1.403745266471782</v>
      </c>
      <c r="M16" s="71">
        <v>16.72904586081874</v>
      </c>
      <c r="N16" s="71">
        <v>11.715389846092471</v>
      </c>
      <c r="O16" s="71">
        <v>11.82485389546583</v>
      </c>
      <c r="P16" s="71">
        <v>14.899806249699692</v>
      </c>
      <c r="Q16" s="71">
        <v>0.65720799649113804</v>
      </c>
      <c r="R16" s="71">
        <v>0</v>
      </c>
      <c r="S16" s="71">
        <v>1.438961572976063</v>
      </c>
      <c r="T16" s="72"/>
      <c r="U16" s="71">
        <v>12727282</v>
      </c>
      <c r="V16" s="71">
        <v>769</v>
      </c>
      <c r="W16" s="71">
        <v>28</v>
      </c>
      <c r="X16" s="71">
        <v>3067</v>
      </c>
      <c r="Y16" s="71">
        <v>3113</v>
      </c>
      <c r="Z16" s="71">
        <v>6136</v>
      </c>
      <c r="AA16" s="71">
        <v>3011</v>
      </c>
      <c r="AB16" s="71">
        <v>9365</v>
      </c>
      <c r="AC16" s="71">
        <v>0</v>
      </c>
      <c r="AD16" s="71">
        <v>1.438961572976063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70.64</v>
      </c>
      <c r="BK16" s="71">
        <v>0</v>
      </c>
      <c r="BL16" s="71">
        <v>0</v>
      </c>
      <c r="BM16" s="71">
        <v>0</v>
      </c>
      <c r="BN16" s="72"/>
      <c r="BO16" s="71">
        <v>0</v>
      </c>
      <c r="BP16" s="71">
        <v>0</v>
      </c>
      <c r="BQ16" s="71">
        <v>12</v>
      </c>
      <c r="BR16" s="71">
        <v>0</v>
      </c>
      <c r="BS16" s="71">
        <v>0</v>
      </c>
      <c r="BT16" s="71">
        <v>0</v>
      </c>
      <c r="BU16"/>
      <c r="BV16" s="70">
        <v>70.64</v>
      </c>
      <c r="BW16" s="70">
        <v>0</v>
      </c>
      <c r="BX16" s="70">
        <v>0</v>
      </c>
      <c r="BY16" s="70">
        <v>0</v>
      </c>
      <c r="BZ16" s="70">
        <v>0</v>
      </c>
      <c r="CA16" s="70">
        <v>0</v>
      </c>
      <c r="CB16" s="70">
        <v>0</v>
      </c>
      <c r="CC16" s="70">
        <v>0</v>
      </c>
      <c r="CD16" s="70">
        <v>0</v>
      </c>
    </row>
    <row r="17" spans="1:82">
      <c r="A17" s="70" t="s">
        <v>1751</v>
      </c>
      <c r="B17" s="70">
        <v>145</v>
      </c>
      <c r="C17" s="70">
        <v>9</v>
      </c>
      <c r="D17" s="70">
        <v>9</v>
      </c>
      <c r="E17" s="70">
        <v>2012</v>
      </c>
      <c r="F17" s="70" t="s">
        <v>179</v>
      </c>
      <c r="G17" s="70" t="s">
        <v>1742</v>
      </c>
      <c r="H17" s="70" t="s">
        <v>1743</v>
      </c>
      <c r="I17" s="148"/>
      <c r="J17" s="71">
        <v>407.464032262724</v>
      </c>
      <c r="K17" s="71">
        <v>1.8089998831078611</v>
      </c>
      <c r="L17" s="71">
        <v>1.4065543392138939</v>
      </c>
      <c r="M17" s="71">
        <v>18.28848231011888</v>
      </c>
      <c r="N17" s="71">
        <v>13.179684018219881</v>
      </c>
      <c r="O17" s="71">
        <v>11.810192773899724</v>
      </c>
      <c r="P17" s="71">
        <v>14.770584444921006</v>
      </c>
      <c r="Q17" s="71">
        <v>0.714881950813817</v>
      </c>
      <c r="R17" s="71">
        <v>0</v>
      </c>
      <c r="S17" s="71">
        <v>1.5848219453513921</v>
      </c>
      <c r="T17" s="72"/>
      <c r="U17" s="71">
        <v>18184374</v>
      </c>
      <c r="V17" s="71">
        <v>769</v>
      </c>
      <c r="W17" s="71">
        <v>28</v>
      </c>
      <c r="X17" s="71">
        <v>3067</v>
      </c>
      <c r="Y17" s="71">
        <v>3207</v>
      </c>
      <c r="Z17" s="71">
        <v>6177</v>
      </c>
      <c r="AA17" s="71">
        <v>2968</v>
      </c>
      <c r="AB17" s="71">
        <v>9376</v>
      </c>
      <c r="AC17" s="71">
        <v>0</v>
      </c>
      <c r="AD17" s="71">
        <v>1.5848219453513921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73.585999999999999</v>
      </c>
      <c r="BK17" s="71">
        <v>0</v>
      </c>
      <c r="BL17" s="71">
        <v>0</v>
      </c>
      <c r="BM17" s="71">
        <v>0</v>
      </c>
      <c r="BN17" s="72"/>
      <c r="BO17" s="71">
        <v>0</v>
      </c>
      <c r="BP17" s="71">
        <v>0</v>
      </c>
      <c r="BQ17" s="71">
        <v>11</v>
      </c>
      <c r="BR17" s="71">
        <v>0</v>
      </c>
      <c r="BS17" s="71">
        <v>0</v>
      </c>
      <c r="BT17" s="71">
        <v>0</v>
      </c>
      <c r="BU17"/>
      <c r="BV17" s="70">
        <v>73.585999999999999</v>
      </c>
      <c r="BW17" s="70">
        <v>0</v>
      </c>
      <c r="BX17" s="70">
        <v>0</v>
      </c>
      <c r="BY17" s="70">
        <v>0</v>
      </c>
      <c r="BZ17" s="70">
        <v>0</v>
      </c>
      <c r="CA17" s="70">
        <v>0</v>
      </c>
      <c r="CB17" s="70">
        <v>0</v>
      </c>
      <c r="CC17" s="70">
        <v>0</v>
      </c>
      <c r="CD17" s="70">
        <v>0</v>
      </c>
    </row>
    <row r="18" spans="1:82">
      <c r="A18" s="70" t="s">
        <v>1752</v>
      </c>
      <c r="B18" s="70">
        <v>146</v>
      </c>
      <c r="C18" s="70">
        <v>10</v>
      </c>
      <c r="D18" s="70">
        <v>9</v>
      </c>
      <c r="E18" s="70">
        <v>2013</v>
      </c>
      <c r="F18" s="70" t="s">
        <v>180</v>
      </c>
      <c r="G18" s="70" t="s">
        <v>1742</v>
      </c>
      <c r="H18" s="70" t="s">
        <v>1743</v>
      </c>
      <c r="I18" s="148"/>
      <c r="J18" s="71">
        <v>441.64739408936367</v>
      </c>
      <c r="K18" s="71">
        <v>1.612895013689934</v>
      </c>
      <c r="L18" s="71">
        <v>1.349664942914979</v>
      </c>
      <c r="M18" s="71">
        <v>17.849513919225291</v>
      </c>
      <c r="N18" s="71">
        <v>12.99416343055058</v>
      </c>
      <c r="O18" s="71">
        <v>11.428052771811267</v>
      </c>
      <c r="P18" s="71">
        <v>14.52152291511247</v>
      </c>
      <c r="Q18" s="71">
        <v>0.71731193018886796</v>
      </c>
      <c r="R18" s="71">
        <v>0</v>
      </c>
      <c r="S18" s="71">
        <v>1.623640604024007</v>
      </c>
      <c r="T18" s="72"/>
      <c r="U18" s="71">
        <v>18469506</v>
      </c>
      <c r="V18" s="71">
        <v>769</v>
      </c>
      <c r="W18" s="71">
        <v>28</v>
      </c>
      <c r="X18" s="71">
        <v>3067</v>
      </c>
      <c r="Y18" s="71">
        <v>3199</v>
      </c>
      <c r="Z18" s="71">
        <v>6244</v>
      </c>
      <c r="AA18" s="71">
        <v>2907</v>
      </c>
      <c r="AB18" s="71">
        <v>9273</v>
      </c>
      <c r="AC18" s="71">
        <v>0</v>
      </c>
      <c r="AD18" s="71">
        <v>1.623640604024007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81.728999999999999</v>
      </c>
      <c r="BK18" s="71">
        <v>0</v>
      </c>
      <c r="BL18" s="71">
        <v>0</v>
      </c>
      <c r="BM18" s="71">
        <v>0</v>
      </c>
      <c r="BN18" s="72"/>
      <c r="BO18" s="71">
        <v>0</v>
      </c>
      <c r="BP18" s="71">
        <v>0</v>
      </c>
      <c r="BQ18" s="71">
        <v>11</v>
      </c>
      <c r="BR18" s="71">
        <v>0</v>
      </c>
      <c r="BS18" s="71">
        <v>0</v>
      </c>
      <c r="BT18" s="71">
        <v>0</v>
      </c>
      <c r="BU18"/>
      <c r="BV18" s="70">
        <v>81.728999999999999</v>
      </c>
      <c r="BW18" s="70">
        <v>0</v>
      </c>
      <c r="BX18" s="70">
        <v>0</v>
      </c>
      <c r="BY18" s="70">
        <v>0</v>
      </c>
      <c r="BZ18" s="70">
        <v>0</v>
      </c>
      <c r="CA18" s="70">
        <v>0</v>
      </c>
      <c r="CB18" s="70">
        <v>0</v>
      </c>
      <c r="CC18" s="70">
        <v>0</v>
      </c>
      <c r="CD18" s="70">
        <v>0</v>
      </c>
    </row>
    <row r="19" spans="1:82">
      <c r="A19" s="70" t="s">
        <v>1753</v>
      </c>
      <c r="B19" s="70">
        <v>147</v>
      </c>
      <c r="C19" s="70">
        <v>11</v>
      </c>
      <c r="D19" s="70">
        <v>9</v>
      </c>
      <c r="E19" s="70">
        <v>2014</v>
      </c>
      <c r="F19" s="70" t="s">
        <v>181</v>
      </c>
      <c r="G19" s="70" t="s">
        <v>1742</v>
      </c>
      <c r="H19" s="70" t="s">
        <v>1743</v>
      </c>
      <c r="I19" s="148"/>
      <c r="J19" s="71">
        <v>467.18121070859291</v>
      </c>
      <c r="K19" s="71">
        <v>1.6619241339121049</v>
      </c>
      <c r="L19" s="71">
        <v>1.4227431948119289</v>
      </c>
      <c r="M19" s="71">
        <v>15.95977747139006</v>
      </c>
      <c r="N19" s="71">
        <v>12.637281368209729</v>
      </c>
      <c r="O19" s="71">
        <v>10.869673743947873</v>
      </c>
      <c r="P19" s="71">
        <v>14.43632104349142</v>
      </c>
      <c r="Q19" s="71">
        <v>0.67738232923672903</v>
      </c>
      <c r="R19" s="71">
        <v>0</v>
      </c>
      <c r="S19" s="71">
        <v>1.5720024310523819</v>
      </c>
      <c r="T19" s="72"/>
      <c r="U19" s="71">
        <v>21716849</v>
      </c>
      <c r="V19" s="71">
        <v>686</v>
      </c>
      <c r="W19" s="71">
        <v>25</v>
      </c>
      <c r="X19" s="71">
        <v>2831</v>
      </c>
      <c r="Y19" s="71">
        <v>3204</v>
      </c>
      <c r="Z19" s="71">
        <v>6255</v>
      </c>
      <c r="AA19" s="71">
        <v>2875</v>
      </c>
      <c r="AB19" s="71">
        <v>9127</v>
      </c>
      <c r="AC19" s="71">
        <v>0</v>
      </c>
      <c r="AD19" s="71">
        <v>1.5720024310523819</v>
      </c>
      <c r="AE19" s="72"/>
      <c r="AF19" s="71"/>
      <c r="AG19" s="71"/>
      <c r="AH19" s="71"/>
      <c r="AI19" s="71"/>
      <c r="AJ19" s="71"/>
      <c r="AK19" s="71"/>
      <c r="AL19" s="71"/>
      <c r="AM19" s="71"/>
      <c r="AN19" s="71"/>
      <c r="AO19" s="71"/>
      <c r="AP19" s="71"/>
      <c r="AQ19" s="72"/>
      <c r="AR19" s="71">
        <v>91</v>
      </c>
      <c r="AS19" s="71">
        <v>32</v>
      </c>
      <c r="AT19" s="71">
        <v>0</v>
      </c>
      <c r="AU19" s="71">
        <v>0</v>
      </c>
      <c r="AV19" s="71">
        <v>0</v>
      </c>
      <c r="AW19" s="71">
        <v>0</v>
      </c>
      <c r="AX19" s="71"/>
      <c r="AY19" s="72"/>
      <c r="AZ19" s="71">
        <v>424.7</v>
      </c>
      <c r="BA19" s="71">
        <v>2208.6</v>
      </c>
      <c r="BB19" s="71">
        <v>0</v>
      </c>
      <c r="BC19" s="71">
        <v>0</v>
      </c>
      <c r="BD19" s="71">
        <v>0</v>
      </c>
      <c r="BE19" s="71">
        <v>0</v>
      </c>
      <c r="BF19" s="71"/>
      <c r="BG19" s="72"/>
      <c r="BH19" s="71">
        <v>0</v>
      </c>
      <c r="BI19" s="71">
        <v>0</v>
      </c>
      <c r="BJ19" s="71">
        <v>91.180999999999997</v>
      </c>
      <c r="BK19" s="71">
        <v>0</v>
      </c>
      <c r="BL19" s="71">
        <v>0</v>
      </c>
      <c r="BM19" s="71">
        <v>0</v>
      </c>
      <c r="BN19" s="72"/>
      <c r="BO19" s="71">
        <v>0</v>
      </c>
      <c r="BP19" s="71">
        <v>0</v>
      </c>
      <c r="BQ19" s="71">
        <v>13</v>
      </c>
      <c r="BR19" s="71">
        <v>0</v>
      </c>
      <c r="BS19" s="71">
        <v>0</v>
      </c>
      <c r="BT19" s="71">
        <v>0</v>
      </c>
      <c r="BU19"/>
      <c r="BV19" s="70">
        <v>91.180999999999997</v>
      </c>
      <c r="BW19" s="70">
        <v>0</v>
      </c>
      <c r="BX19" s="70">
        <v>0</v>
      </c>
      <c r="BY19" s="70">
        <v>0</v>
      </c>
      <c r="BZ19" s="70">
        <v>0</v>
      </c>
      <c r="CA19" s="70">
        <v>0</v>
      </c>
      <c r="CB19" s="70">
        <v>0</v>
      </c>
      <c r="CC19" s="70">
        <v>0</v>
      </c>
      <c r="CD19" s="70">
        <v>0</v>
      </c>
    </row>
    <row r="20" spans="1:82">
      <c r="A20" s="70" t="s">
        <v>1754</v>
      </c>
      <c r="B20" s="70">
        <v>148</v>
      </c>
      <c r="C20" s="70">
        <v>12</v>
      </c>
      <c r="D20" s="70">
        <v>9</v>
      </c>
      <c r="E20" s="70">
        <v>2015</v>
      </c>
      <c r="F20" s="70" t="s">
        <v>182</v>
      </c>
      <c r="G20" s="70" t="s">
        <v>1742</v>
      </c>
      <c r="H20" s="70" t="s">
        <v>1743</v>
      </c>
      <c r="I20" s="148"/>
      <c r="J20" s="71">
        <v>451.52741470658668</v>
      </c>
      <c r="K20" s="71">
        <v>1.590149228790543</v>
      </c>
      <c r="L20" s="71">
        <v>1.4326643621716399</v>
      </c>
      <c r="M20" s="71">
        <v>17.758272097831721</v>
      </c>
      <c r="N20" s="71">
        <v>11.7925955114464</v>
      </c>
      <c r="O20" s="71">
        <v>10.834909781178405</v>
      </c>
      <c r="P20" s="71">
        <v>14.23666414023567</v>
      </c>
      <c r="Q20" s="71">
        <v>0.65098041510822602</v>
      </c>
      <c r="R20" s="71">
        <v>0</v>
      </c>
      <c r="S20" s="71">
        <v>1.72211826776746</v>
      </c>
      <c r="T20" s="72"/>
      <c r="U20" s="71">
        <v>23450905</v>
      </c>
      <c r="V20" s="71">
        <v>686</v>
      </c>
      <c r="W20" s="71">
        <v>25</v>
      </c>
      <c r="X20" s="71">
        <v>2831</v>
      </c>
      <c r="Y20" s="71">
        <v>3170</v>
      </c>
      <c r="Z20" s="71">
        <v>6295</v>
      </c>
      <c r="AA20" s="71">
        <v>2833</v>
      </c>
      <c r="AB20" s="71">
        <v>8960</v>
      </c>
      <c r="AC20" s="71">
        <v>0</v>
      </c>
      <c r="AD20" s="71">
        <v>1.72211826776746</v>
      </c>
      <c r="AE20" s="72"/>
      <c r="AF20" s="71">
        <v>253387790.7730839</v>
      </c>
      <c r="AG20" s="71">
        <v>1245776.8950373901</v>
      </c>
      <c r="AH20" s="71">
        <v>274220.53173806821</v>
      </c>
      <c r="AI20" s="71">
        <v>21712832.17813272</v>
      </c>
      <c r="AJ20" s="71">
        <v>17379218.971686821</v>
      </c>
      <c r="AK20" s="71">
        <v>0</v>
      </c>
      <c r="AL20" s="71">
        <v>0</v>
      </c>
      <c r="AM20" s="71">
        <v>1227930.414213629</v>
      </c>
      <c r="AN20" s="71">
        <v>0</v>
      </c>
      <c r="AO20" s="71">
        <v>0</v>
      </c>
      <c r="AP20" s="71">
        <v>295227769.76389259</v>
      </c>
      <c r="AQ20" s="72"/>
      <c r="AR20" s="71">
        <v>113</v>
      </c>
      <c r="AS20" s="71">
        <v>41</v>
      </c>
      <c r="AT20" s="71">
        <v>0</v>
      </c>
      <c r="AU20" s="71">
        <v>0</v>
      </c>
      <c r="AV20" s="71">
        <v>0</v>
      </c>
      <c r="AW20" s="71">
        <v>0</v>
      </c>
      <c r="AX20" s="71"/>
      <c r="AY20" s="72"/>
      <c r="AZ20" s="71">
        <v>530.29999999999995</v>
      </c>
      <c r="BA20" s="71">
        <v>2476.6</v>
      </c>
      <c r="BB20" s="71">
        <v>0</v>
      </c>
      <c r="BC20" s="71">
        <v>0</v>
      </c>
      <c r="BD20" s="71">
        <v>0</v>
      </c>
      <c r="BE20" s="71">
        <v>0</v>
      </c>
      <c r="BF20" s="71"/>
      <c r="BG20" s="72"/>
      <c r="BH20" s="71">
        <v>0</v>
      </c>
      <c r="BI20" s="71">
        <v>0</v>
      </c>
      <c r="BJ20" s="71">
        <v>85.635000000000005</v>
      </c>
      <c r="BK20" s="71">
        <v>0</v>
      </c>
      <c r="BL20" s="71">
        <v>0</v>
      </c>
      <c r="BM20" s="71">
        <v>0</v>
      </c>
      <c r="BN20" s="72"/>
      <c r="BO20" s="71">
        <v>0</v>
      </c>
      <c r="BP20" s="71">
        <v>0</v>
      </c>
      <c r="BQ20" s="71">
        <v>13</v>
      </c>
      <c r="BR20" s="71">
        <v>0</v>
      </c>
      <c r="BS20" s="71">
        <v>0</v>
      </c>
      <c r="BT20" s="71">
        <v>0</v>
      </c>
      <c r="BU20"/>
      <c r="BV20" s="70">
        <v>85.635000000000005</v>
      </c>
      <c r="BW20" s="70">
        <v>0</v>
      </c>
      <c r="BX20" s="70">
        <v>0</v>
      </c>
      <c r="BY20" s="70">
        <v>0</v>
      </c>
      <c r="BZ20" s="70">
        <v>0</v>
      </c>
      <c r="CA20" s="70">
        <v>0</v>
      </c>
      <c r="CB20" s="70">
        <v>0</v>
      </c>
      <c r="CC20" s="70">
        <v>0</v>
      </c>
      <c r="CD20" s="70">
        <v>0</v>
      </c>
    </row>
    <row r="21" spans="1:82">
      <c r="A21" s="70" t="s">
        <v>1755</v>
      </c>
      <c r="B21" s="70">
        <v>149</v>
      </c>
      <c r="C21" s="70">
        <v>13</v>
      </c>
      <c r="D21" s="70">
        <v>9</v>
      </c>
      <c r="E21" s="70">
        <v>2016</v>
      </c>
      <c r="F21" s="70" t="s">
        <v>155</v>
      </c>
      <c r="G21" s="70" t="s">
        <v>1742</v>
      </c>
      <c r="H21" s="70" t="s">
        <v>1743</v>
      </c>
      <c r="I21" s="148"/>
      <c r="J21" s="71">
        <v>466.38926461776168</v>
      </c>
      <c r="K21" s="71">
        <v>1.4772507640815935</v>
      </c>
      <c r="L21" s="71">
        <v>1.4225809822536701</v>
      </c>
      <c r="M21" s="71">
        <v>12.989717585965488</v>
      </c>
      <c r="N21" s="71">
        <v>10.444965606127738</v>
      </c>
      <c r="O21" s="71">
        <v>10.701635966837239</v>
      </c>
      <c r="P21" s="71">
        <v>13.827922624336805</v>
      </c>
      <c r="Q21" s="71">
        <v>0.62565850270686929</v>
      </c>
      <c r="R21" s="71">
        <v>0</v>
      </c>
      <c r="S21" s="71">
        <v>1.5967263989790375</v>
      </c>
      <c r="T21" s="72"/>
      <c r="U21" s="71">
        <v>21827738</v>
      </c>
      <c r="V21" s="71">
        <v>686</v>
      </c>
      <c r="W21" s="71">
        <v>25</v>
      </c>
      <c r="X21" s="71">
        <v>2831</v>
      </c>
      <c r="Y21" s="71">
        <v>3189</v>
      </c>
      <c r="Z21" s="71">
        <v>6294</v>
      </c>
      <c r="AA21" s="71">
        <v>2846</v>
      </c>
      <c r="AB21" s="71">
        <v>8858</v>
      </c>
      <c r="AC21" s="71">
        <v>0</v>
      </c>
      <c r="AD21" s="71">
        <v>1.596726398979037</v>
      </c>
      <c r="AE21" s="72"/>
      <c r="AF21" s="71">
        <v>262162868.0657396</v>
      </c>
      <c r="AG21" s="71">
        <v>1110684.303056662</v>
      </c>
      <c r="AH21" s="71">
        <v>245894.20885933659</v>
      </c>
      <c r="AI21" s="71">
        <v>20206919.866510581</v>
      </c>
      <c r="AJ21" s="71">
        <v>15007536.357986581</v>
      </c>
      <c r="AK21" s="71">
        <v>0</v>
      </c>
      <c r="AL21" s="71">
        <v>0</v>
      </c>
      <c r="AM21" s="71">
        <v>1214894.8634792611</v>
      </c>
      <c r="AN21" s="71">
        <v>0</v>
      </c>
      <c r="AO21" s="71">
        <v>0</v>
      </c>
      <c r="AP21" s="71">
        <v>299948797.66563201</v>
      </c>
      <c r="AQ21" s="72"/>
      <c r="AR21" s="71">
        <v>125</v>
      </c>
      <c r="AS21" s="71">
        <v>52</v>
      </c>
      <c r="AT21" s="71">
        <v>0</v>
      </c>
      <c r="AU21" s="71">
        <v>0</v>
      </c>
      <c r="AV21" s="71">
        <v>0</v>
      </c>
      <c r="AW21" s="71">
        <v>0</v>
      </c>
      <c r="AX21" s="71"/>
      <c r="AY21" s="72"/>
      <c r="AZ21" s="71">
        <v>608.70000000000005</v>
      </c>
      <c r="BA21" s="71">
        <v>2789.3</v>
      </c>
      <c r="BB21" s="71">
        <v>0</v>
      </c>
      <c r="BC21" s="71">
        <v>0</v>
      </c>
      <c r="BD21" s="71">
        <v>0</v>
      </c>
      <c r="BE21" s="71">
        <v>0</v>
      </c>
      <c r="BF21" s="71"/>
      <c r="BG21" s="72"/>
      <c r="BH21" s="71">
        <v>0</v>
      </c>
      <c r="BI21" s="71">
        <v>0</v>
      </c>
      <c r="BJ21" s="71">
        <v>89.575000000000003</v>
      </c>
      <c r="BK21" s="71">
        <v>0</v>
      </c>
      <c r="BL21" s="71">
        <v>0</v>
      </c>
      <c r="BM21" s="71">
        <v>0</v>
      </c>
      <c r="BN21" s="72"/>
      <c r="BO21" s="71">
        <v>0</v>
      </c>
      <c r="BP21" s="71">
        <v>0</v>
      </c>
      <c r="BQ21" s="71">
        <v>13</v>
      </c>
      <c r="BR21" s="71">
        <v>0</v>
      </c>
      <c r="BS21" s="71">
        <v>0</v>
      </c>
      <c r="BT21" s="71">
        <v>0</v>
      </c>
      <c r="BU21"/>
      <c r="BV21" s="70">
        <v>89.575000000000003</v>
      </c>
      <c r="BW21" s="70">
        <v>0</v>
      </c>
      <c r="BX21" s="70">
        <v>0</v>
      </c>
      <c r="BY21" s="70">
        <v>0</v>
      </c>
      <c r="BZ21" s="70">
        <v>0</v>
      </c>
      <c r="CA21" s="70">
        <v>0</v>
      </c>
      <c r="CB21" s="70">
        <v>0</v>
      </c>
      <c r="CC21" s="70">
        <v>0</v>
      </c>
      <c r="CD21" s="70">
        <v>0</v>
      </c>
    </row>
    <row r="22" spans="1:82">
      <c r="A22" s="70" t="s">
        <v>1756</v>
      </c>
      <c r="B22" s="70">
        <v>150</v>
      </c>
      <c r="C22" s="70">
        <v>14</v>
      </c>
      <c r="D22" s="70">
        <v>9</v>
      </c>
      <c r="E22" s="70">
        <v>2017</v>
      </c>
      <c r="F22" s="70" t="s">
        <v>156</v>
      </c>
      <c r="G22" s="70" t="s">
        <v>1742</v>
      </c>
      <c r="H22" s="70" t="s">
        <v>1743</v>
      </c>
      <c r="I22" s="148"/>
      <c r="J22" s="71">
        <v>408.30441487067992</v>
      </c>
      <c r="K22" s="71">
        <v>1.4708148486751018</v>
      </c>
      <c r="L22" s="71">
        <v>1.4165962818671634</v>
      </c>
      <c r="M22" s="71">
        <v>11.813714722422491</v>
      </c>
      <c r="N22" s="71">
        <v>11.294841648110678</v>
      </c>
      <c r="O22" s="71">
        <v>10.510285297196296</v>
      </c>
      <c r="P22" s="71">
        <v>13.725843841287571</v>
      </c>
      <c r="Q22" s="71">
        <v>0.59696597495815595</v>
      </c>
      <c r="R22" s="71">
        <v>0</v>
      </c>
      <c r="S22" s="71">
        <v>1.639080821015465</v>
      </c>
      <c r="T22" s="72"/>
      <c r="U22" s="71">
        <v>22545806</v>
      </c>
      <c r="V22" s="71">
        <v>686</v>
      </c>
      <c r="W22" s="71">
        <v>25</v>
      </c>
      <c r="X22" s="71">
        <v>2831</v>
      </c>
      <c r="Y22" s="71">
        <v>3200</v>
      </c>
      <c r="Z22" s="71">
        <v>6284</v>
      </c>
      <c r="AA22" s="71">
        <v>2843</v>
      </c>
      <c r="AB22" s="71">
        <v>8740</v>
      </c>
      <c r="AC22" s="71">
        <v>0</v>
      </c>
      <c r="AD22" s="71">
        <v>1.639080821015465</v>
      </c>
      <c r="AE22" s="72"/>
      <c r="AF22" s="71">
        <v>252604848.8717244</v>
      </c>
      <c r="AG22" s="71">
        <v>1119226.3187773619</v>
      </c>
      <c r="AH22" s="71">
        <v>294325.76842863928</v>
      </c>
      <c r="AI22" s="71">
        <v>19121585.102508601</v>
      </c>
      <c r="AJ22" s="71">
        <v>16621588.597114841</v>
      </c>
      <c r="AK22" s="71">
        <v>0</v>
      </c>
      <c r="AL22" s="71">
        <v>0</v>
      </c>
      <c r="AM22" s="71">
        <v>1200586.5502132501</v>
      </c>
      <c r="AN22" s="71">
        <v>0</v>
      </c>
      <c r="AO22" s="71">
        <v>0</v>
      </c>
      <c r="AP22" s="71">
        <v>290962161.20876712</v>
      </c>
      <c r="AQ22" s="72"/>
      <c r="AR22" s="71">
        <v>139</v>
      </c>
      <c r="AS22" s="71">
        <v>57</v>
      </c>
      <c r="AT22" s="71">
        <v>0</v>
      </c>
      <c r="AU22" s="71">
        <v>0</v>
      </c>
      <c r="AV22" s="71">
        <v>0</v>
      </c>
      <c r="AW22" s="71">
        <v>0</v>
      </c>
      <c r="AX22" s="71"/>
      <c r="AY22" s="72"/>
      <c r="AZ22" s="71">
        <v>669.6</v>
      </c>
      <c r="BA22" s="71">
        <v>2958.400000000001</v>
      </c>
      <c r="BB22" s="71">
        <v>0</v>
      </c>
      <c r="BC22" s="71">
        <v>0</v>
      </c>
      <c r="BD22" s="71">
        <v>0</v>
      </c>
      <c r="BE22" s="71">
        <v>0</v>
      </c>
      <c r="BF22" s="71"/>
      <c r="BG22" s="72"/>
      <c r="BH22" s="71">
        <v>0</v>
      </c>
      <c r="BI22" s="71">
        <v>0</v>
      </c>
      <c r="BJ22" s="71">
        <v>86.918000000000006</v>
      </c>
      <c r="BK22" s="71">
        <v>0</v>
      </c>
      <c r="BL22" s="71">
        <v>0</v>
      </c>
      <c r="BM22" s="71">
        <v>0</v>
      </c>
      <c r="BN22" s="72"/>
      <c r="BO22" s="71">
        <v>0</v>
      </c>
      <c r="BP22" s="71">
        <v>0</v>
      </c>
      <c r="BQ22" s="71">
        <v>13</v>
      </c>
      <c r="BR22" s="71">
        <v>0</v>
      </c>
      <c r="BS22" s="71">
        <v>0</v>
      </c>
      <c r="BT22" s="71">
        <v>0</v>
      </c>
      <c r="BU22"/>
      <c r="BV22" s="70">
        <v>86.918000000000006</v>
      </c>
      <c r="BW22" s="70">
        <v>0</v>
      </c>
      <c r="BX22" s="70">
        <v>0</v>
      </c>
      <c r="BY22" s="70">
        <v>0</v>
      </c>
      <c r="BZ22" s="70">
        <v>0</v>
      </c>
      <c r="CA22" s="70">
        <v>0</v>
      </c>
      <c r="CB22" s="70">
        <v>0</v>
      </c>
      <c r="CC22" s="70">
        <v>0</v>
      </c>
      <c r="CD22" s="70">
        <v>0</v>
      </c>
    </row>
    <row r="23" spans="1:82">
      <c r="A23" s="70" t="s">
        <v>1757</v>
      </c>
      <c r="B23" s="70">
        <v>151</v>
      </c>
      <c r="C23" s="70">
        <v>15</v>
      </c>
      <c r="D23" s="70">
        <v>9</v>
      </c>
      <c r="E23" s="70">
        <v>2018</v>
      </c>
      <c r="F23" s="70" t="s">
        <v>183</v>
      </c>
      <c r="G23" s="70" t="s">
        <v>1742</v>
      </c>
      <c r="H23" s="70" t="s">
        <v>1743</v>
      </c>
      <c r="I23" s="148"/>
      <c r="J23" s="71">
        <v>425.12441680584442</v>
      </c>
      <c r="K23" s="71">
        <v>1.3878228706730011</v>
      </c>
      <c r="L23" s="71">
        <v>1.3287284350251092</v>
      </c>
      <c r="M23" s="71">
        <v>12.537628258096589</v>
      </c>
      <c r="N23" s="71">
        <v>10.777301989786174</v>
      </c>
      <c r="O23" s="71">
        <v>10.227481553388261</v>
      </c>
      <c r="P23" s="71">
        <v>13.550974452420467</v>
      </c>
      <c r="Q23" s="71">
        <v>0.54589911790365597</v>
      </c>
      <c r="R23" s="71">
        <v>0</v>
      </c>
      <c r="S23" s="71">
        <v>1.8379714219993655</v>
      </c>
      <c r="T23" s="72"/>
      <c r="U23" s="71">
        <v>23391753</v>
      </c>
      <c r="V23" s="71">
        <v>686</v>
      </c>
      <c r="W23" s="71">
        <v>25</v>
      </c>
      <c r="X23" s="71">
        <v>2831</v>
      </c>
      <c r="Y23" s="71">
        <v>3215</v>
      </c>
      <c r="Z23" s="71">
        <v>6232</v>
      </c>
      <c r="AA23" s="71">
        <v>2835</v>
      </c>
      <c r="AB23" s="71">
        <v>8613</v>
      </c>
      <c r="AC23" s="71">
        <v>0</v>
      </c>
      <c r="AD23" s="71">
        <v>1.837971421999365</v>
      </c>
      <c r="AE23" s="72"/>
      <c r="AF23" s="71">
        <v>258706614.67043099</v>
      </c>
      <c r="AG23" s="71">
        <v>993878.90607507271</v>
      </c>
      <c r="AH23" s="71">
        <v>282752.08100229863</v>
      </c>
      <c r="AI23" s="71">
        <v>19814955.041094199</v>
      </c>
      <c r="AJ23" s="71">
        <v>15884227.565062899</v>
      </c>
      <c r="AK23" s="71">
        <v>0</v>
      </c>
      <c r="AL23" s="71">
        <v>0</v>
      </c>
      <c r="AM23" s="71">
        <v>1185589.016559432</v>
      </c>
      <c r="AN23" s="71">
        <v>0</v>
      </c>
      <c r="AO23" s="71">
        <v>0</v>
      </c>
      <c r="AP23" s="71">
        <v>296868017.28022486</v>
      </c>
      <c r="AQ23" s="72"/>
      <c r="AR23" s="71">
        <v>152</v>
      </c>
      <c r="AS23" s="71">
        <v>66</v>
      </c>
      <c r="AT23" s="71">
        <v>0</v>
      </c>
      <c r="AU23" s="71">
        <v>0</v>
      </c>
      <c r="AV23" s="71">
        <v>0</v>
      </c>
      <c r="AW23" s="71">
        <v>0</v>
      </c>
      <c r="AX23" s="71"/>
      <c r="AY23" s="72"/>
      <c r="AZ23" s="71">
        <v>728</v>
      </c>
      <c r="BA23" s="71">
        <v>6128</v>
      </c>
      <c r="BB23" s="71">
        <v>0</v>
      </c>
      <c r="BC23" s="71">
        <v>0</v>
      </c>
      <c r="BD23" s="71">
        <v>0</v>
      </c>
      <c r="BE23" s="71">
        <v>0</v>
      </c>
      <c r="BF23" s="71"/>
      <c r="BG23" s="72"/>
      <c r="BH23" s="71">
        <v>0</v>
      </c>
      <c r="BI23" s="71">
        <v>0</v>
      </c>
      <c r="BJ23" s="71">
        <v>88.578000000000003</v>
      </c>
      <c r="BK23" s="71">
        <v>0</v>
      </c>
      <c r="BL23" s="71">
        <v>0</v>
      </c>
      <c r="BM23" s="71">
        <v>0</v>
      </c>
      <c r="BN23" s="72"/>
      <c r="BO23" s="71">
        <v>0</v>
      </c>
      <c r="BP23" s="71">
        <v>0</v>
      </c>
      <c r="BQ23" s="71">
        <v>13</v>
      </c>
      <c r="BR23" s="71">
        <v>0</v>
      </c>
      <c r="BS23" s="71">
        <v>0</v>
      </c>
      <c r="BT23" s="71">
        <v>0</v>
      </c>
      <c r="BU23"/>
      <c r="BV23" s="70">
        <v>88.578000000000003</v>
      </c>
      <c r="BW23" s="70">
        <v>0</v>
      </c>
      <c r="BX23" s="70">
        <v>0</v>
      </c>
      <c r="BY23" s="70">
        <v>0</v>
      </c>
      <c r="BZ23" s="70">
        <v>0</v>
      </c>
      <c r="CA23" s="70">
        <v>0</v>
      </c>
      <c r="CB23" s="70">
        <v>0</v>
      </c>
      <c r="CC23" s="70">
        <v>0</v>
      </c>
      <c r="CD23" s="70">
        <v>0</v>
      </c>
    </row>
    <row r="24" spans="1:82">
      <c r="A24" s="70" t="s">
        <v>1758</v>
      </c>
      <c r="B24" s="70">
        <v>152</v>
      </c>
      <c r="C24" s="70">
        <v>16</v>
      </c>
      <c r="D24" s="70">
        <v>9</v>
      </c>
      <c r="E24" s="70">
        <v>2019</v>
      </c>
      <c r="F24" s="70" t="s">
        <v>158</v>
      </c>
      <c r="G24" s="70" t="s">
        <v>1742</v>
      </c>
      <c r="H24" s="70" t="s">
        <v>1743</v>
      </c>
      <c r="I24" s="148"/>
      <c r="J24" s="71">
        <v>393.93757433421808</v>
      </c>
      <c r="K24" s="71">
        <v>1.2673388310378753</v>
      </c>
      <c r="L24" s="71">
        <v>1.3401607494398162</v>
      </c>
      <c r="M24" s="71">
        <v>12.255502315334825</v>
      </c>
      <c r="N24" s="71">
        <v>10.500012090418743</v>
      </c>
      <c r="O24" s="71">
        <v>9.97656777327194</v>
      </c>
      <c r="P24" s="71">
        <v>13.369029349110368</v>
      </c>
      <c r="Q24" s="71">
        <v>0.52527738875830998</v>
      </c>
      <c r="R24" s="71">
        <v>0</v>
      </c>
      <c r="S24" s="71">
        <v>1.740455394598275</v>
      </c>
      <c r="T24" s="72"/>
      <c r="U24" s="71">
        <v>21741396</v>
      </c>
      <c r="V24" s="71">
        <v>686</v>
      </c>
      <c r="W24" s="71">
        <v>25</v>
      </c>
      <c r="X24" s="71">
        <v>2831</v>
      </c>
      <c r="Y24" s="71">
        <v>3285</v>
      </c>
      <c r="Z24" s="71">
        <v>6246</v>
      </c>
      <c r="AA24" s="71">
        <v>2776</v>
      </c>
      <c r="AB24" s="71">
        <v>8512</v>
      </c>
      <c r="AC24" s="71">
        <v>0</v>
      </c>
      <c r="AD24" s="71">
        <v>1.740455394598275</v>
      </c>
      <c r="AE24" s="72"/>
      <c r="AF24" s="71">
        <v>238188932.418466</v>
      </c>
      <c r="AG24" s="71">
        <v>959684.05391884723</v>
      </c>
      <c r="AH24" s="71">
        <v>299293.4784262316</v>
      </c>
      <c r="AI24" s="71">
        <v>20161452.951089378</v>
      </c>
      <c r="AJ24" s="71">
        <v>15571728.01672161</v>
      </c>
      <c r="AK24" s="71">
        <v>0</v>
      </c>
      <c r="AL24" s="71">
        <v>0</v>
      </c>
      <c r="AM24" s="71">
        <v>1159270.3216983073</v>
      </c>
      <c r="AN24" s="71">
        <v>0</v>
      </c>
      <c r="AO24" s="71">
        <v>0</v>
      </c>
      <c r="AP24" s="71">
        <v>276340361.24032038</v>
      </c>
      <c r="AQ24" s="72"/>
      <c r="AR24" s="71">
        <v>166</v>
      </c>
      <c r="AS24" s="71">
        <v>75</v>
      </c>
      <c r="AT24" s="71">
        <v>0</v>
      </c>
      <c r="AU24" s="71">
        <v>0</v>
      </c>
      <c r="AV24" s="71">
        <v>0</v>
      </c>
      <c r="AW24" s="71">
        <v>0</v>
      </c>
      <c r="AX24" s="71"/>
      <c r="AY24" s="72"/>
      <c r="AZ24" s="71">
        <v>789.5999999999998</v>
      </c>
      <c r="BA24" s="71">
        <v>6884.2999999999993</v>
      </c>
      <c r="BB24" s="71">
        <v>0</v>
      </c>
      <c r="BC24" s="71">
        <v>0</v>
      </c>
      <c r="BD24" s="71">
        <v>0</v>
      </c>
      <c r="BE24" s="71">
        <v>0</v>
      </c>
      <c r="BF24" s="71"/>
      <c r="BG24" s="72"/>
      <c r="BH24" s="71">
        <v>0</v>
      </c>
      <c r="BI24" s="71">
        <v>0</v>
      </c>
      <c r="BJ24" s="71">
        <v>73.772000000000006</v>
      </c>
      <c r="BK24" s="71">
        <v>0</v>
      </c>
      <c r="BL24" s="71">
        <v>0</v>
      </c>
      <c r="BM24" s="71">
        <v>0</v>
      </c>
      <c r="BN24" s="72"/>
      <c r="BO24" s="71">
        <v>0</v>
      </c>
      <c r="BP24" s="71">
        <v>0</v>
      </c>
      <c r="BQ24" s="71">
        <v>12</v>
      </c>
      <c r="BR24" s="71">
        <v>0</v>
      </c>
      <c r="BS24" s="71">
        <v>0</v>
      </c>
      <c r="BT24" s="71">
        <v>0</v>
      </c>
      <c r="BU24"/>
      <c r="BV24" s="70">
        <v>73.772000000000006</v>
      </c>
      <c r="BW24" s="70">
        <v>0</v>
      </c>
      <c r="BX24" s="70">
        <v>0</v>
      </c>
      <c r="BY24" s="70">
        <v>0</v>
      </c>
      <c r="BZ24" s="70">
        <v>0</v>
      </c>
      <c r="CA24" s="70">
        <v>0</v>
      </c>
      <c r="CB24" s="70">
        <v>0</v>
      </c>
      <c r="CC24" s="70">
        <v>0</v>
      </c>
      <c r="CD24" s="70">
        <v>0</v>
      </c>
    </row>
    <row r="25" spans="1:82">
      <c r="A25" s="70" t="s">
        <v>1759</v>
      </c>
      <c r="B25" s="70">
        <v>153</v>
      </c>
      <c r="C25" s="70">
        <v>17</v>
      </c>
      <c r="D25" s="70">
        <v>9</v>
      </c>
      <c r="E25" s="70">
        <v>2020</v>
      </c>
      <c r="F25" s="70" t="s">
        <v>159</v>
      </c>
      <c r="G25" s="70" t="s">
        <v>1742</v>
      </c>
      <c r="H25" s="70" t="s">
        <v>1743</v>
      </c>
      <c r="I25" s="148"/>
      <c r="J25" s="71">
        <v>345.3584373587077</v>
      </c>
      <c r="K25" s="71">
        <v>1.1570758436710677</v>
      </c>
      <c r="L25" s="71">
        <v>2.1258892961036691</v>
      </c>
      <c r="M25" s="71">
        <v>10.116523548942562</v>
      </c>
      <c r="N25" s="71">
        <v>10.137658836406629</v>
      </c>
      <c r="O25" s="71">
        <v>8.6891047150538316</v>
      </c>
      <c r="P25" s="71">
        <v>12.577943739762095</v>
      </c>
      <c r="Q25" s="71">
        <v>0.49438566569994302</v>
      </c>
      <c r="R25" s="71">
        <v>0</v>
      </c>
      <c r="S25" s="71">
        <v>1.8702163662402751</v>
      </c>
      <c r="T25" s="72"/>
      <c r="U25" s="71">
        <v>23094152</v>
      </c>
      <c r="V25" s="71">
        <v>533</v>
      </c>
      <c r="W25" s="71">
        <v>43</v>
      </c>
      <c r="X25" s="71">
        <v>2599</v>
      </c>
      <c r="Y25" s="71">
        <v>3324</v>
      </c>
      <c r="Z25" s="71">
        <v>6209</v>
      </c>
      <c r="AA25" s="71">
        <v>2776</v>
      </c>
      <c r="AB25" s="71">
        <v>8385</v>
      </c>
      <c r="AC25" s="71">
        <v>0</v>
      </c>
      <c r="AD25" s="71">
        <v>1.8702163662402751</v>
      </c>
      <c r="AE25" s="72"/>
      <c r="AF25" s="71">
        <v>248018231.023215</v>
      </c>
      <c r="AG25" s="71">
        <v>826514.83696136274</v>
      </c>
      <c r="AH25" s="71">
        <v>384881.41691666353</v>
      </c>
      <c r="AI25" s="71">
        <v>16906190.762508482</v>
      </c>
      <c r="AJ25" s="71">
        <v>15731962.86140959</v>
      </c>
      <c r="AK25" s="71"/>
      <c r="AL25" s="71"/>
      <c r="AM25" s="71">
        <v>1094335.6592930278</v>
      </c>
      <c r="AN25" s="71"/>
      <c r="AO25" s="71"/>
      <c r="AP25" s="71">
        <v>282962116.56030416</v>
      </c>
      <c r="AQ25" s="72"/>
      <c r="AR25" s="71">
        <v>181</v>
      </c>
      <c r="AS25" s="71">
        <v>80</v>
      </c>
      <c r="AT25" s="71">
        <v>0</v>
      </c>
      <c r="AU25" s="71">
        <v>0</v>
      </c>
      <c r="AV25" s="71">
        <v>0</v>
      </c>
      <c r="AW25" s="71">
        <v>0</v>
      </c>
      <c r="AX25" s="71"/>
      <c r="AY25" s="72"/>
      <c r="AZ25" s="71">
        <v>863.2</v>
      </c>
      <c r="BA25" s="71">
        <v>8683.4</v>
      </c>
      <c r="BB25" s="71">
        <v>0</v>
      </c>
      <c r="BC25" s="71">
        <v>0</v>
      </c>
      <c r="BD25" s="71">
        <v>0</v>
      </c>
      <c r="BE25" s="71">
        <v>0</v>
      </c>
      <c r="BF25" s="71"/>
      <c r="BG25" s="72"/>
      <c r="BH25" s="71">
        <v>0</v>
      </c>
      <c r="BI25" s="71">
        <v>0</v>
      </c>
      <c r="BJ25" s="71">
        <v>81.168000000000006</v>
      </c>
      <c r="BK25" s="71">
        <v>0</v>
      </c>
      <c r="BL25" s="71">
        <v>0</v>
      </c>
      <c r="BM25" s="71">
        <v>0</v>
      </c>
      <c r="BN25" s="72"/>
      <c r="BO25" s="71">
        <v>0</v>
      </c>
      <c r="BP25" s="71">
        <v>0</v>
      </c>
      <c r="BQ25" s="71">
        <v>13</v>
      </c>
      <c r="BR25" s="71">
        <v>0</v>
      </c>
      <c r="BS25" s="71">
        <v>0</v>
      </c>
      <c r="BT25" s="71">
        <v>0</v>
      </c>
      <c r="BU25"/>
      <c r="BV25" s="70">
        <v>81.168000000000006</v>
      </c>
      <c r="BW25" s="70">
        <v>0</v>
      </c>
      <c r="BX25" s="70">
        <v>0</v>
      </c>
      <c r="BY25" s="70">
        <v>0</v>
      </c>
      <c r="BZ25" s="70">
        <v>0</v>
      </c>
      <c r="CA25" s="70">
        <v>0</v>
      </c>
      <c r="CB25" s="70">
        <v>0</v>
      </c>
      <c r="CC25" s="70">
        <v>0</v>
      </c>
      <c r="CD25" s="70">
        <v>0</v>
      </c>
    </row>
    <row r="26" spans="1:82">
      <c r="A26" s="70" t="s">
        <v>1760</v>
      </c>
      <c r="B26" s="70">
        <v>153</v>
      </c>
      <c r="C26" s="70">
        <v>18</v>
      </c>
      <c r="D26" s="70">
        <v>9</v>
      </c>
      <c r="E26" s="70">
        <v>2021</v>
      </c>
      <c r="F26" s="70" t="s">
        <v>160</v>
      </c>
      <c r="G26" s="1064" t="s">
        <v>1742</v>
      </c>
      <c r="H26" s="70" t="s">
        <v>1743</v>
      </c>
      <c r="I26" s="148"/>
      <c r="J26" s="71">
        <v>364.71425848718349</v>
      </c>
      <c r="K26" s="71">
        <v>1.2321925438851498</v>
      </c>
      <c r="L26" s="71">
        <v>1.7611479176265106</v>
      </c>
      <c r="M26" s="71">
        <v>10.760208014465583</v>
      </c>
      <c r="N26" s="71">
        <v>10.801877360693053</v>
      </c>
      <c r="O26" s="71">
        <v>8.3573252179057853</v>
      </c>
      <c r="P26" s="71">
        <v>12.922222136427319</v>
      </c>
      <c r="Q26" s="71">
        <v>0.48210234578062899</v>
      </c>
      <c r="R26" s="71">
        <v>0</v>
      </c>
      <c r="S26" s="71">
        <v>1.6885497488082151</v>
      </c>
      <c r="T26" s="72"/>
      <c r="U26" s="71">
        <v>22066370</v>
      </c>
      <c r="V26" s="71">
        <v>533</v>
      </c>
      <c r="W26" s="71">
        <v>43</v>
      </c>
      <c r="X26" s="71">
        <v>2599</v>
      </c>
      <c r="Y26" s="71">
        <v>3357</v>
      </c>
      <c r="Z26" s="71">
        <v>6149</v>
      </c>
      <c r="AA26" s="71">
        <v>2781</v>
      </c>
      <c r="AB26" s="71">
        <v>8257</v>
      </c>
      <c r="AC26" s="71">
        <v>0</v>
      </c>
      <c r="AD26" s="71">
        <v>1.6885497488082151</v>
      </c>
      <c r="AE26" s="72"/>
      <c r="AF26" s="71">
        <v>223216428.59071377</v>
      </c>
      <c r="AG26" s="71">
        <v>875909.8813262668</v>
      </c>
      <c r="AH26" s="71">
        <v>307088.81958703935</v>
      </c>
      <c r="AI26" s="71">
        <v>17769492.237682238</v>
      </c>
      <c r="AJ26" s="71">
        <v>15887334.70103569</v>
      </c>
      <c r="AK26" s="71">
        <v>0</v>
      </c>
      <c r="AL26" s="71">
        <v>0</v>
      </c>
      <c r="AM26" s="71">
        <v>1083845.9216290289</v>
      </c>
      <c r="AN26" s="71">
        <v>0</v>
      </c>
      <c r="AO26" s="71">
        <v>0</v>
      </c>
      <c r="AP26" s="71">
        <v>259140100.15197405</v>
      </c>
      <c r="AQ26" s="72"/>
      <c r="AR26" s="71">
        <v>186</v>
      </c>
      <c r="AS26" s="71">
        <v>83</v>
      </c>
      <c r="AT26" s="71">
        <v>0</v>
      </c>
      <c r="AU26" s="71">
        <v>0</v>
      </c>
      <c r="AV26" s="71">
        <v>0</v>
      </c>
      <c r="AW26" s="71">
        <v>0</v>
      </c>
      <c r="AX26" s="71"/>
      <c r="AY26" s="72"/>
      <c r="AZ26" s="71">
        <v>887.7</v>
      </c>
      <c r="BA26" s="71">
        <v>8831.9</v>
      </c>
      <c r="BB26" s="71">
        <v>0</v>
      </c>
      <c r="BC26" s="71">
        <v>0</v>
      </c>
      <c r="BD26" s="71">
        <v>0</v>
      </c>
      <c r="BE26" s="71">
        <v>0</v>
      </c>
      <c r="BF26" s="71"/>
      <c r="BG26" s="72"/>
      <c r="BH26" s="71">
        <v>0</v>
      </c>
      <c r="BI26" s="71">
        <v>0</v>
      </c>
      <c r="BJ26" s="71">
        <v>84.149000000000001</v>
      </c>
      <c r="BK26" s="71">
        <v>0</v>
      </c>
      <c r="BL26" s="71">
        <v>0</v>
      </c>
      <c r="BM26" s="71">
        <v>0</v>
      </c>
      <c r="BN26" s="72"/>
      <c r="BO26" s="71">
        <v>0</v>
      </c>
      <c r="BP26" s="71">
        <v>0</v>
      </c>
      <c r="BQ26" s="71">
        <v>13</v>
      </c>
      <c r="BR26" s="71">
        <v>0</v>
      </c>
      <c r="BS26" s="71">
        <v>0</v>
      </c>
      <c r="BT26" s="71">
        <v>0</v>
      </c>
      <c r="BU26"/>
      <c r="BV26" s="70">
        <v>84.149000000000001</v>
      </c>
      <c r="BW26" s="70">
        <v>0</v>
      </c>
      <c r="BX26" s="70">
        <v>0</v>
      </c>
      <c r="BY26" s="70">
        <v>0</v>
      </c>
      <c r="BZ26" s="70">
        <v>0</v>
      </c>
      <c r="CA26" s="70">
        <v>0</v>
      </c>
      <c r="CB26" s="70">
        <v>0</v>
      </c>
      <c r="CC26" s="70">
        <v>0</v>
      </c>
      <c r="CD26" s="70">
        <v>0</v>
      </c>
    </row>
    <row r="27" spans="1:82">
      <c r="A27" s="70" t="s">
        <v>1761</v>
      </c>
      <c r="B27" s="70">
        <v>153</v>
      </c>
      <c r="C27" s="70">
        <v>19</v>
      </c>
      <c r="D27" s="70">
        <v>9</v>
      </c>
      <c r="E27" s="70">
        <v>2022</v>
      </c>
      <c r="F27" s="70" t="s">
        <v>161</v>
      </c>
      <c r="G27" s="1064" t="s">
        <v>1742</v>
      </c>
      <c r="H27" s="70" t="s">
        <v>1743</v>
      </c>
      <c r="I27" s="148"/>
      <c r="J27" s="71">
        <v>341.53106298553155</v>
      </c>
      <c r="K27" s="71">
        <v>1.1054913505586754</v>
      </c>
      <c r="L27" s="71">
        <v>1.6200278183392327</v>
      </c>
      <c r="M27" s="71">
        <v>10.343010075990742</v>
      </c>
      <c r="N27" s="71">
        <v>11.332855447131186</v>
      </c>
      <c r="O27" s="71">
        <v>8.7217993848596524</v>
      </c>
      <c r="P27" s="71">
        <v>12.732765111466527</v>
      </c>
      <c r="Q27" s="71">
        <v>0.47755216241746751</v>
      </c>
      <c r="R27" s="71">
        <v>0</v>
      </c>
      <c r="S27" s="71">
        <v>1.3372848986590631</v>
      </c>
      <c r="T27" s="72"/>
      <c r="U27" s="71">
        <v>23841821</v>
      </c>
      <c r="V27" s="71">
        <v>533</v>
      </c>
      <c r="W27" s="71">
        <v>43</v>
      </c>
      <c r="X27" s="71">
        <v>2599</v>
      </c>
      <c r="Y27" s="71">
        <v>3370</v>
      </c>
      <c r="Z27" s="71">
        <v>6097</v>
      </c>
      <c r="AA27" s="71">
        <v>2782</v>
      </c>
      <c r="AB27" s="71">
        <v>8112</v>
      </c>
      <c r="AC27" s="71">
        <v>0</v>
      </c>
      <c r="AD27" s="71">
        <v>1.3372848986590631</v>
      </c>
      <c r="AE27" s="72"/>
      <c r="AF27" s="71">
        <v>215749675.13100067</v>
      </c>
      <c r="AG27" s="71">
        <v>831048.70667564543</v>
      </c>
      <c r="AH27" s="71">
        <v>334609.95042831439</v>
      </c>
      <c r="AI27" s="71">
        <v>16760073.91710387</v>
      </c>
      <c r="AJ27" s="71">
        <v>17244043.606062084</v>
      </c>
      <c r="AK27" s="71">
        <v>0</v>
      </c>
      <c r="AL27" s="71">
        <v>0</v>
      </c>
      <c r="AM27" s="71">
        <v>1047480.6122305214</v>
      </c>
      <c r="AN27" s="71">
        <v>0</v>
      </c>
      <c r="AO27" s="71">
        <v>0</v>
      </c>
      <c r="AP27" s="71">
        <v>251966931.92350107</v>
      </c>
      <c r="AQ27" s="72"/>
      <c r="AR27" s="71">
        <v>198</v>
      </c>
      <c r="AS27" s="71">
        <v>86</v>
      </c>
      <c r="AT27" s="71">
        <v>0</v>
      </c>
      <c r="AU27" s="71">
        <v>0</v>
      </c>
      <c r="AV27" s="71">
        <v>0</v>
      </c>
      <c r="AW27" s="71">
        <v>0</v>
      </c>
      <c r="AX27" s="71"/>
      <c r="AY27" s="72"/>
      <c r="AZ27" s="71">
        <v>960.10000000000014</v>
      </c>
      <c r="BA27" s="71">
        <v>9128.9</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1762</v>
      </c>
      <c r="B28" s="70">
        <v>153</v>
      </c>
      <c r="C28" s="70">
        <v>20</v>
      </c>
      <c r="D28" s="70">
        <v>9</v>
      </c>
      <c r="E28" s="70">
        <v>2023</v>
      </c>
      <c r="F28" s="70" t="s">
        <v>1539</v>
      </c>
      <c r="G28" s="70" t="s">
        <v>1742</v>
      </c>
      <c r="H28" s="70" t="s">
        <v>1743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213</v>
      </c>
      <c r="AS28" s="71">
        <v>89</v>
      </c>
      <c r="AT28" s="71">
        <v>0</v>
      </c>
      <c r="AU28" s="71">
        <v>0</v>
      </c>
      <c r="AV28" s="71">
        <v>0</v>
      </c>
      <c r="AW28" s="71">
        <v>0</v>
      </c>
      <c r="AX28" s="71"/>
      <c r="AY28" s="72"/>
      <c r="AZ28" s="71">
        <v>1045.5</v>
      </c>
      <c r="BA28" s="71">
        <v>9277.4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1763</v>
      </c>
      <c r="B29" s="70">
        <v>153</v>
      </c>
      <c r="C29" s="70">
        <v>21</v>
      </c>
      <c r="D29" s="70">
        <v>9</v>
      </c>
      <c r="E29" s="70">
        <v>2024</v>
      </c>
      <c r="F29" s="70" t="s">
        <v>1554</v>
      </c>
      <c r="G29" s="70" t="s">
        <v>1742</v>
      </c>
      <c r="H29" s="70" t="s">
        <v>1743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1764</v>
      </c>
      <c r="B30" s="70">
        <v>120</v>
      </c>
      <c r="C30" s="70">
        <v>1</v>
      </c>
      <c r="D30" s="70">
        <v>8</v>
      </c>
      <c r="E30" s="70">
        <v>1990</v>
      </c>
      <c r="F30" s="70" t="s">
        <v>787</v>
      </c>
      <c r="G30" s="70" t="s">
        <v>1765</v>
      </c>
      <c r="H30" s="70" t="s">
        <v>1766</v>
      </c>
      <c r="I30" s="148"/>
      <c r="J30" s="71">
        <v>10.34339564650287</v>
      </c>
      <c r="K30" s="71">
        <v>3.679471430979989</v>
      </c>
      <c r="L30" s="71">
        <v>14.542532696072641</v>
      </c>
      <c r="M30" s="71">
        <v>7.901605793083033</v>
      </c>
      <c r="N30" s="71">
        <v>13.801834426795709</v>
      </c>
      <c r="O30" s="71">
        <v>6.3504151225004382</v>
      </c>
      <c r="P30" s="71">
        <v>16.103053386035629</v>
      </c>
      <c r="Q30" s="71">
        <v>0.98912285009596301</v>
      </c>
      <c r="R30" s="71">
        <v>18.581192585258741</v>
      </c>
      <c r="S30" s="71">
        <v>1.020523969175426</v>
      </c>
      <c r="T30" s="72"/>
      <c r="U30" s="71">
        <v>266341</v>
      </c>
      <c r="V30" s="71">
        <v>1245</v>
      </c>
      <c r="W30" s="71">
        <v>164</v>
      </c>
      <c r="X30" s="71">
        <v>3100</v>
      </c>
      <c r="Y30" s="71">
        <v>5993</v>
      </c>
      <c r="Z30" s="71">
        <v>2612</v>
      </c>
      <c r="AA30" s="71">
        <v>3910</v>
      </c>
      <c r="AB30" s="71">
        <v>16060</v>
      </c>
      <c r="AC30" s="71">
        <v>3218296</v>
      </c>
      <c r="AD30" s="71">
        <v>1.020523969175426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1767</v>
      </c>
      <c r="B31" s="70">
        <v>121</v>
      </c>
      <c r="C31" s="70">
        <v>2</v>
      </c>
      <c r="D31" s="70">
        <v>8</v>
      </c>
      <c r="E31" s="70">
        <v>2005</v>
      </c>
      <c r="F31" s="70" t="s">
        <v>789</v>
      </c>
      <c r="G31" s="70" t="s">
        <v>1765</v>
      </c>
      <c r="H31" s="70" t="s">
        <v>1766</v>
      </c>
      <c r="I31" s="148"/>
      <c r="J31" s="71">
        <v>6.9384247555122212</v>
      </c>
      <c r="K31" s="71">
        <v>3.2187721323028429</v>
      </c>
      <c r="L31" s="71">
        <v>8.8398383991845453</v>
      </c>
      <c r="M31" s="71">
        <v>10.666495658844481</v>
      </c>
      <c r="N31" s="71">
        <v>16.238824236000319</v>
      </c>
      <c r="O31" s="71">
        <v>9.7864121937634465</v>
      </c>
      <c r="P31" s="71">
        <v>17.016997311187801</v>
      </c>
      <c r="Q31" s="71">
        <v>0.74679788153748505</v>
      </c>
      <c r="R31" s="71">
        <v>34.226664933023251</v>
      </c>
      <c r="S31" s="71">
        <v>0</v>
      </c>
      <c r="T31" s="72"/>
      <c r="U31" s="71">
        <v>216861</v>
      </c>
      <c r="V31" s="71">
        <v>1467</v>
      </c>
      <c r="W31" s="71">
        <v>104</v>
      </c>
      <c r="X31" s="71">
        <v>2395</v>
      </c>
      <c r="Y31" s="71">
        <v>5253</v>
      </c>
      <c r="Z31" s="71">
        <v>4658</v>
      </c>
      <c r="AA31" s="71">
        <v>3384</v>
      </c>
      <c r="AB31" s="71">
        <v>12676</v>
      </c>
      <c r="AC31" s="71">
        <v>6052277</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1768</v>
      </c>
      <c r="B32" s="70">
        <v>122</v>
      </c>
      <c r="C32" s="70">
        <v>3</v>
      </c>
      <c r="D32" s="70">
        <v>8</v>
      </c>
      <c r="E32" s="70">
        <v>2006</v>
      </c>
      <c r="F32" s="70" t="s">
        <v>790</v>
      </c>
      <c r="G32" s="70" t="s">
        <v>1765</v>
      </c>
      <c r="H32" s="70" t="s">
        <v>1766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1769</v>
      </c>
      <c r="B33" s="70">
        <v>123</v>
      </c>
      <c r="C33" s="70">
        <v>4</v>
      </c>
      <c r="D33" s="70">
        <v>8</v>
      </c>
      <c r="E33" s="70">
        <v>2007</v>
      </c>
      <c r="F33" s="70" t="s">
        <v>791</v>
      </c>
      <c r="G33" s="70" t="s">
        <v>1765</v>
      </c>
      <c r="H33" s="70" t="s">
        <v>1766</v>
      </c>
      <c r="I33" s="148"/>
      <c r="J33" s="71">
        <v>6.4298925787681256</v>
      </c>
      <c r="K33" s="71">
        <v>2.5092574805944841</v>
      </c>
      <c r="L33" s="71">
        <v>8.8553597831354516</v>
      </c>
      <c r="M33" s="71">
        <v>11.81660161181096</v>
      </c>
      <c r="N33" s="71">
        <v>16.06085229520837</v>
      </c>
      <c r="O33" s="71">
        <v>9.4726810883124379</v>
      </c>
      <c r="P33" s="71">
        <v>16.299952501957812</v>
      </c>
      <c r="Q33" s="71">
        <v>0.75589845873557404</v>
      </c>
      <c r="R33" s="71">
        <v>32.46373398155972</v>
      </c>
      <c r="S33" s="71">
        <v>0</v>
      </c>
      <c r="T33" s="72"/>
      <c r="U33" s="71">
        <v>259682</v>
      </c>
      <c r="V33" s="71">
        <v>1129</v>
      </c>
      <c r="W33" s="71">
        <v>100</v>
      </c>
      <c r="X33" s="71">
        <v>2998</v>
      </c>
      <c r="Y33" s="71">
        <v>5170</v>
      </c>
      <c r="Z33" s="71">
        <v>4687</v>
      </c>
      <c r="AA33" s="71">
        <v>3192</v>
      </c>
      <c r="AB33" s="71">
        <v>12152</v>
      </c>
      <c r="AC33" s="71">
        <v>5905250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1770</v>
      </c>
      <c r="B34" s="70">
        <v>124</v>
      </c>
      <c r="C34" s="70">
        <v>5</v>
      </c>
      <c r="D34" s="70">
        <v>8</v>
      </c>
      <c r="E34" s="70">
        <v>2008</v>
      </c>
      <c r="F34" s="70" t="s">
        <v>792</v>
      </c>
      <c r="G34" s="70" t="s">
        <v>1765</v>
      </c>
      <c r="H34" s="70" t="s">
        <v>1766</v>
      </c>
      <c r="I34" s="148"/>
      <c r="J34" s="71">
        <v>6.0997857162091744</v>
      </c>
      <c r="K34" s="71">
        <v>1.8570771792846339</v>
      </c>
      <c r="L34" s="71">
        <v>7.6887243281332411</v>
      </c>
      <c r="M34" s="71">
        <v>12.560878052361939</v>
      </c>
      <c r="N34" s="71">
        <v>16.828169414955649</v>
      </c>
      <c r="O34" s="71">
        <v>9.2002932730631635</v>
      </c>
      <c r="P34" s="71">
        <v>15.89372447683953</v>
      </c>
      <c r="Q34" s="71">
        <v>0.72946900803394299</v>
      </c>
      <c r="R34" s="71">
        <v>28.924531361802241</v>
      </c>
      <c r="S34" s="71">
        <v>0</v>
      </c>
      <c r="T34" s="72"/>
      <c r="U34" s="71">
        <v>267452</v>
      </c>
      <c r="V34" s="71">
        <v>1129</v>
      </c>
      <c r="W34" s="71">
        <v>100</v>
      </c>
      <c r="X34" s="71">
        <v>2998</v>
      </c>
      <c r="Y34" s="71">
        <v>5132</v>
      </c>
      <c r="Z34" s="71">
        <v>4712</v>
      </c>
      <c r="AA34" s="71">
        <v>3116</v>
      </c>
      <c r="AB34" s="71">
        <v>11920</v>
      </c>
      <c r="AC34" s="71">
        <v>5463446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1771</v>
      </c>
      <c r="B35" s="70">
        <v>125</v>
      </c>
      <c r="C35" s="70">
        <v>6</v>
      </c>
      <c r="D35" s="70">
        <v>8</v>
      </c>
      <c r="E35" s="70">
        <v>2009</v>
      </c>
      <c r="F35" s="70" t="s">
        <v>176</v>
      </c>
      <c r="G35" s="70" t="s">
        <v>1765</v>
      </c>
      <c r="H35" s="70" t="s">
        <v>1766</v>
      </c>
      <c r="I35" s="148"/>
      <c r="J35" s="71">
        <v>6.8778181848811739</v>
      </c>
      <c r="K35" s="71">
        <v>1.962582913997279</v>
      </c>
      <c r="L35" s="71">
        <v>9.827754466812852</v>
      </c>
      <c r="M35" s="71">
        <v>12.525196544199661</v>
      </c>
      <c r="N35" s="71">
        <v>15.35484042848487</v>
      </c>
      <c r="O35" s="71">
        <v>9.3803578502772744</v>
      </c>
      <c r="P35" s="71">
        <v>15.0991404533937</v>
      </c>
      <c r="Q35" s="71">
        <v>0.68266206635572102</v>
      </c>
      <c r="R35" s="71">
        <v>24.87030319973784</v>
      </c>
      <c r="S35" s="71">
        <v>0</v>
      </c>
      <c r="T35" s="72"/>
      <c r="U35" s="71">
        <v>257964</v>
      </c>
      <c r="V35" s="71">
        <v>1078</v>
      </c>
      <c r="W35" s="71">
        <v>153</v>
      </c>
      <c r="X35" s="71">
        <v>2963</v>
      </c>
      <c r="Y35" s="71">
        <v>5078</v>
      </c>
      <c r="Z35" s="71">
        <v>4742</v>
      </c>
      <c r="AA35" s="71">
        <v>3039</v>
      </c>
      <c r="AB35" s="71">
        <v>11710</v>
      </c>
      <c r="AC35" s="71">
        <v>4582942</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1772</v>
      </c>
      <c r="B36" s="70">
        <v>126</v>
      </c>
      <c r="C36" s="70">
        <v>7</v>
      </c>
      <c r="D36" s="70">
        <v>8</v>
      </c>
      <c r="E36" s="70">
        <v>2010</v>
      </c>
      <c r="F36" s="70" t="s">
        <v>177</v>
      </c>
      <c r="G36" s="70" t="s">
        <v>1765</v>
      </c>
      <c r="H36" s="70" t="s">
        <v>1766</v>
      </c>
      <c r="I36" s="148"/>
      <c r="J36" s="71">
        <v>5.5513227428686811</v>
      </c>
      <c r="K36" s="71">
        <v>1.8930118829712981</v>
      </c>
      <c r="L36" s="71">
        <v>9.1556607496770859</v>
      </c>
      <c r="M36" s="71">
        <v>11.182627269238459</v>
      </c>
      <c r="N36" s="71">
        <v>13.81806100454739</v>
      </c>
      <c r="O36" s="71">
        <v>9.4137615950882285</v>
      </c>
      <c r="P36" s="71">
        <v>15.14446706064567</v>
      </c>
      <c r="Q36" s="71">
        <v>0.69648448506949201</v>
      </c>
      <c r="R36" s="71">
        <v>25.676612397796472</v>
      </c>
      <c r="S36" s="71">
        <v>0</v>
      </c>
      <c r="T36" s="72"/>
      <c r="U36" s="71">
        <v>229141</v>
      </c>
      <c r="V36" s="71">
        <v>1078</v>
      </c>
      <c r="W36" s="71">
        <v>153</v>
      </c>
      <c r="X36" s="71">
        <v>2963</v>
      </c>
      <c r="Y36" s="71">
        <v>5041</v>
      </c>
      <c r="Z36" s="71">
        <v>4781</v>
      </c>
      <c r="AA36" s="71">
        <v>2972</v>
      </c>
      <c r="AB36" s="71">
        <v>11448</v>
      </c>
      <c r="AC36" s="71">
        <v>4483870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1773</v>
      </c>
      <c r="B37" s="70">
        <v>127</v>
      </c>
      <c r="C37" s="70">
        <v>8</v>
      </c>
      <c r="D37" s="70">
        <v>8</v>
      </c>
      <c r="E37" s="70">
        <v>2011</v>
      </c>
      <c r="F37" s="70" t="s">
        <v>178</v>
      </c>
      <c r="G37" s="70" t="s">
        <v>1765</v>
      </c>
      <c r="H37" s="70" t="s">
        <v>1766</v>
      </c>
      <c r="I37" s="148"/>
      <c r="J37" s="71">
        <v>0</v>
      </c>
      <c r="K37" s="71">
        <v>2.721841244197527</v>
      </c>
      <c r="L37" s="71">
        <v>7.3374745008779634</v>
      </c>
      <c r="M37" s="71">
        <v>15.51872446076554</v>
      </c>
      <c r="N37" s="71">
        <v>19.396028752606089</v>
      </c>
      <c r="O37" s="71">
        <v>9.2926084556610569</v>
      </c>
      <c r="P37" s="71">
        <v>14.404960475880372</v>
      </c>
      <c r="Q37" s="71">
        <v>0.78022835077292796</v>
      </c>
      <c r="R37" s="71">
        <v>24.870380690070888</v>
      </c>
      <c r="S37" s="71">
        <v>0</v>
      </c>
      <c r="T37" s="72"/>
      <c r="U37" s="71">
        <v>0</v>
      </c>
      <c r="V37" s="71">
        <v>1078</v>
      </c>
      <c r="W37" s="71">
        <v>153</v>
      </c>
      <c r="X37" s="71">
        <v>2963</v>
      </c>
      <c r="Y37" s="71">
        <v>4943</v>
      </c>
      <c r="Z37" s="71">
        <v>4822</v>
      </c>
      <c r="AA37" s="71">
        <v>2911</v>
      </c>
      <c r="AB37" s="71">
        <v>11118</v>
      </c>
      <c r="AC37" s="71">
        <v>4335896</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1774</v>
      </c>
      <c r="B38" s="70">
        <v>128</v>
      </c>
      <c r="C38" s="70">
        <v>9</v>
      </c>
      <c r="D38" s="70">
        <v>8</v>
      </c>
      <c r="E38" s="70">
        <v>2012</v>
      </c>
      <c r="F38" s="70" t="s">
        <v>179</v>
      </c>
      <c r="G38" s="70" t="s">
        <v>1765</v>
      </c>
      <c r="H38" s="70" t="s">
        <v>1766</v>
      </c>
      <c r="I38" s="148"/>
      <c r="J38" s="71">
        <v>9.1868220505338591</v>
      </c>
      <c r="K38" s="71">
        <v>2.7393016945640638</v>
      </c>
      <c r="L38" s="71">
        <v>7.2924927571424512</v>
      </c>
      <c r="M38" s="71">
        <v>17.4011843502328</v>
      </c>
      <c r="N38" s="71">
        <v>22.13856864450257</v>
      </c>
      <c r="O38" s="71">
        <v>9.2730184480190481</v>
      </c>
      <c r="P38" s="71">
        <v>14.248040183897858</v>
      </c>
      <c r="Q38" s="71">
        <v>0.83100452025594995</v>
      </c>
      <c r="R38" s="71">
        <v>27.989925363605831</v>
      </c>
      <c r="S38" s="71">
        <v>0</v>
      </c>
      <c r="T38" s="72"/>
      <c r="U38" s="71">
        <v>280251</v>
      </c>
      <c r="V38" s="71">
        <v>1078</v>
      </c>
      <c r="W38" s="71">
        <v>153</v>
      </c>
      <c r="X38" s="71">
        <v>2963</v>
      </c>
      <c r="Y38" s="71">
        <v>4962</v>
      </c>
      <c r="Z38" s="71">
        <v>4850</v>
      </c>
      <c r="AA38" s="71">
        <v>2863</v>
      </c>
      <c r="AB38" s="71">
        <v>10899</v>
      </c>
      <c r="AC38" s="71">
        <v>4753367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15.7</v>
      </c>
      <c r="BL38" s="71">
        <v>0</v>
      </c>
      <c r="BM38" s="71">
        <v>0</v>
      </c>
      <c r="BN38" s="72"/>
      <c r="BO38" s="71">
        <v>0</v>
      </c>
      <c r="BP38" s="71">
        <v>0</v>
      </c>
      <c r="BQ38" s="71">
        <v>0</v>
      </c>
      <c r="BR38" s="71">
        <v>1</v>
      </c>
      <c r="BS38" s="71">
        <v>0</v>
      </c>
      <c r="BT38" s="71">
        <v>0</v>
      </c>
      <c r="BU38"/>
      <c r="BV38" s="70">
        <v>15.7</v>
      </c>
      <c r="BW38" s="70">
        <v>0</v>
      </c>
      <c r="BX38" s="70">
        <v>0</v>
      </c>
      <c r="BY38" s="70">
        <v>0</v>
      </c>
      <c r="BZ38" s="70">
        <v>0</v>
      </c>
      <c r="CA38" s="70">
        <v>0</v>
      </c>
      <c r="CB38" s="70">
        <v>0</v>
      </c>
      <c r="CC38" s="70">
        <v>0</v>
      </c>
      <c r="CD38" s="70">
        <v>0</v>
      </c>
    </row>
    <row r="39" spans="1:82">
      <c r="A39" s="70" t="s">
        <v>1775</v>
      </c>
      <c r="B39" s="70">
        <v>129</v>
      </c>
      <c r="C39" s="70">
        <v>10</v>
      </c>
      <c r="D39" s="70">
        <v>8</v>
      </c>
      <c r="E39" s="70">
        <v>2013</v>
      </c>
      <c r="F39" s="70" t="s">
        <v>180</v>
      </c>
      <c r="G39" s="70" t="s">
        <v>1765</v>
      </c>
      <c r="H39" s="70" t="s">
        <v>1766</v>
      </c>
      <c r="I39" s="148"/>
      <c r="J39" s="71">
        <v>8.8789950818727625</v>
      </c>
      <c r="K39" s="71">
        <v>2.283154235269949</v>
      </c>
      <c r="L39" s="71">
        <v>7.5375434954252007</v>
      </c>
      <c r="M39" s="71">
        <v>17.670079833991931</v>
      </c>
      <c r="N39" s="71">
        <v>23.074128089605079</v>
      </c>
      <c r="O39" s="71">
        <v>8.9517306385216067</v>
      </c>
      <c r="P39" s="71">
        <v>14.226796443839119</v>
      </c>
      <c r="Q39" s="71">
        <v>0.83295749641687999</v>
      </c>
      <c r="R39" s="71">
        <v>29.416358595676289</v>
      </c>
      <c r="S39" s="71">
        <v>0</v>
      </c>
      <c r="T39" s="72"/>
      <c r="U39" s="71">
        <v>299667</v>
      </c>
      <c r="V39" s="71">
        <v>1078</v>
      </c>
      <c r="W39" s="71">
        <v>153</v>
      </c>
      <c r="X39" s="71">
        <v>2963</v>
      </c>
      <c r="Y39" s="71">
        <v>4944</v>
      </c>
      <c r="Z39" s="71">
        <v>4891</v>
      </c>
      <c r="AA39" s="71">
        <v>2848</v>
      </c>
      <c r="AB39" s="71">
        <v>10768</v>
      </c>
      <c r="AC39" s="71">
        <v>4876403</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10.4</v>
      </c>
      <c r="BL39" s="71">
        <v>0</v>
      </c>
      <c r="BM39" s="71">
        <v>0</v>
      </c>
      <c r="BN39" s="72"/>
      <c r="BO39" s="71">
        <v>0</v>
      </c>
      <c r="BP39" s="71">
        <v>0</v>
      </c>
      <c r="BQ39" s="71">
        <v>0</v>
      </c>
      <c r="BR39" s="71">
        <v>1</v>
      </c>
      <c r="BS39" s="71">
        <v>0</v>
      </c>
      <c r="BT39" s="71">
        <v>0</v>
      </c>
      <c r="BU39"/>
      <c r="BV39" s="70">
        <v>10.4</v>
      </c>
      <c r="BW39" s="70">
        <v>0</v>
      </c>
      <c r="BX39" s="70">
        <v>0</v>
      </c>
      <c r="BY39" s="70">
        <v>0</v>
      </c>
      <c r="BZ39" s="70">
        <v>0</v>
      </c>
      <c r="CA39" s="70">
        <v>0</v>
      </c>
      <c r="CB39" s="70">
        <v>0</v>
      </c>
      <c r="CC39" s="70">
        <v>0</v>
      </c>
      <c r="CD39" s="70">
        <v>0</v>
      </c>
    </row>
    <row r="40" spans="1:82">
      <c r="A40" s="70" t="s">
        <v>1776</v>
      </c>
      <c r="B40" s="70">
        <v>130</v>
      </c>
      <c r="C40" s="70">
        <v>11</v>
      </c>
      <c r="D40" s="70">
        <v>8</v>
      </c>
      <c r="E40" s="70">
        <v>2014</v>
      </c>
      <c r="F40" s="70" t="s">
        <v>181</v>
      </c>
      <c r="G40" s="70" t="s">
        <v>1765</v>
      </c>
      <c r="H40" s="70" t="s">
        <v>1766</v>
      </c>
      <c r="I40" s="148"/>
      <c r="J40" s="71">
        <v>8.217186890487298</v>
      </c>
      <c r="K40" s="71">
        <v>2.2543324444969541</v>
      </c>
      <c r="L40" s="71">
        <v>7.3383677284539148</v>
      </c>
      <c r="M40" s="71">
        <v>16.6821013581534</v>
      </c>
      <c r="N40" s="71">
        <v>20.903926831387551</v>
      </c>
      <c r="O40" s="71">
        <v>8.5462918421639689</v>
      </c>
      <c r="P40" s="71">
        <v>14.22542522302998</v>
      </c>
      <c r="Q40" s="71">
        <v>0.77846644585998204</v>
      </c>
      <c r="R40" s="71">
        <v>28.898127468864288</v>
      </c>
      <c r="S40" s="71">
        <v>0</v>
      </c>
      <c r="T40" s="72"/>
      <c r="U40" s="71">
        <v>318351</v>
      </c>
      <c r="V40" s="71">
        <v>899</v>
      </c>
      <c r="W40" s="71">
        <v>127</v>
      </c>
      <c r="X40" s="71">
        <v>2917</v>
      </c>
      <c r="Y40" s="71">
        <v>4878</v>
      </c>
      <c r="Z40" s="71">
        <v>4918</v>
      </c>
      <c r="AA40" s="71">
        <v>2833</v>
      </c>
      <c r="AB40" s="71">
        <v>10489</v>
      </c>
      <c r="AC40" s="71">
        <v>4805558</v>
      </c>
      <c r="AD40" s="71">
        <v>0</v>
      </c>
      <c r="AE40" s="72"/>
      <c r="AF40" s="71"/>
      <c r="AG40" s="71"/>
      <c r="AH40" s="71"/>
      <c r="AI40" s="71"/>
      <c r="AJ40" s="71"/>
      <c r="AK40" s="71"/>
      <c r="AL40" s="71"/>
      <c r="AM40" s="71"/>
      <c r="AN40" s="71"/>
      <c r="AO40" s="71"/>
      <c r="AP40" s="71"/>
      <c r="AQ40" s="72"/>
      <c r="AR40" s="71">
        <v>53</v>
      </c>
      <c r="AS40" s="71">
        <v>20</v>
      </c>
      <c r="AT40" s="71">
        <v>6</v>
      </c>
      <c r="AU40" s="71">
        <v>0</v>
      </c>
      <c r="AV40" s="71">
        <v>0</v>
      </c>
      <c r="AW40" s="71">
        <v>0</v>
      </c>
      <c r="AX40" s="71"/>
      <c r="AY40" s="72"/>
      <c r="AZ40" s="71">
        <v>218.417</v>
      </c>
      <c r="BA40" s="71">
        <v>518.70000000000005</v>
      </c>
      <c r="BB40" s="71">
        <v>67700</v>
      </c>
      <c r="BC40" s="71">
        <v>0</v>
      </c>
      <c r="BD40" s="71">
        <v>0</v>
      </c>
      <c r="BE40" s="71">
        <v>0</v>
      </c>
      <c r="BF40" s="71"/>
      <c r="BG40" s="72"/>
      <c r="BH40" s="71">
        <v>0</v>
      </c>
      <c r="BI40" s="71">
        <v>0</v>
      </c>
      <c r="BJ40" s="71">
        <v>0</v>
      </c>
      <c r="BK40" s="71">
        <v>10.6</v>
      </c>
      <c r="BL40" s="71">
        <v>0</v>
      </c>
      <c r="BM40" s="71">
        <v>0</v>
      </c>
      <c r="BN40" s="72"/>
      <c r="BO40" s="71">
        <v>0</v>
      </c>
      <c r="BP40" s="71">
        <v>0</v>
      </c>
      <c r="BQ40" s="71">
        <v>0</v>
      </c>
      <c r="BR40" s="71">
        <v>1</v>
      </c>
      <c r="BS40" s="71">
        <v>0</v>
      </c>
      <c r="BT40" s="71">
        <v>0</v>
      </c>
      <c r="BU40"/>
      <c r="BV40" s="70">
        <v>10.6</v>
      </c>
      <c r="BW40" s="70">
        <v>0</v>
      </c>
      <c r="BX40" s="70">
        <v>0</v>
      </c>
      <c r="BY40" s="70">
        <v>0</v>
      </c>
      <c r="BZ40" s="70">
        <v>0</v>
      </c>
      <c r="CA40" s="70">
        <v>0</v>
      </c>
      <c r="CB40" s="70">
        <v>0</v>
      </c>
      <c r="CC40" s="70">
        <v>0</v>
      </c>
      <c r="CD40" s="70">
        <v>0</v>
      </c>
    </row>
    <row r="41" spans="1:82">
      <c r="A41" s="70" t="s">
        <v>1777</v>
      </c>
      <c r="B41" s="70">
        <v>131</v>
      </c>
      <c r="C41" s="70">
        <v>12</v>
      </c>
      <c r="D41" s="70">
        <v>8</v>
      </c>
      <c r="E41" s="70">
        <v>2015</v>
      </c>
      <c r="F41" s="70" t="s">
        <v>182</v>
      </c>
      <c r="G41" s="70" t="s">
        <v>1765</v>
      </c>
      <c r="H41" s="70" t="s">
        <v>1766</v>
      </c>
      <c r="I41" s="148"/>
      <c r="J41" s="71">
        <v>0</v>
      </c>
      <c r="K41" s="71">
        <v>2.1163455474457091</v>
      </c>
      <c r="L41" s="71">
        <v>5.8885867034349886</v>
      </c>
      <c r="M41" s="71">
        <v>15.674287949038449</v>
      </c>
      <c r="N41" s="71">
        <v>17.93801678292909</v>
      </c>
      <c r="O41" s="71">
        <v>8.4613846678749862</v>
      </c>
      <c r="P41" s="71">
        <v>13.945196960520288</v>
      </c>
      <c r="Q41" s="71">
        <v>0.74281515223956496</v>
      </c>
      <c r="R41" s="71">
        <v>28.386347914074449</v>
      </c>
      <c r="S41" s="71">
        <v>0</v>
      </c>
      <c r="T41" s="72"/>
      <c r="U41" s="71">
        <v>0</v>
      </c>
      <c r="V41" s="71">
        <v>899</v>
      </c>
      <c r="W41" s="71">
        <v>127</v>
      </c>
      <c r="X41" s="71">
        <v>2917</v>
      </c>
      <c r="Y41" s="71">
        <v>4806</v>
      </c>
      <c r="Z41" s="71">
        <v>4916</v>
      </c>
      <c r="AA41" s="71">
        <v>2775</v>
      </c>
      <c r="AB41" s="71">
        <v>10224</v>
      </c>
      <c r="AC41" s="71">
        <v>4852183</v>
      </c>
      <c r="AD41" s="71">
        <v>0</v>
      </c>
      <c r="AE41" s="72"/>
      <c r="AF41" s="71">
        <v>0</v>
      </c>
      <c r="AG41" s="71">
        <v>1522342.8316155409</v>
      </c>
      <c r="AH41" s="71">
        <v>1231807.546320827</v>
      </c>
      <c r="AI41" s="71">
        <v>17138668.925712168</v>
      </c>
      <c r="AJ41" s="71">
        <v>24022239.74822874</v>
      </c>
      <c r="AK41" s="71">
        <v>0</v>
      </c>
      <c r="AL41" s="71">
        <v>0</v>
      </c>
      <c r="AM41" s="71">
        <v>1401156.3119330511</v>
      </c>
      <c r="AN41" s="71">
        <v>0</v>
      </c>
      <c r="AO41" s="71">
        <v>0</v>
      </c>
      <c r="AP41" s="71">
        <v>45316215.363810323</v>
      </c>
      <c r="AQ41" s="72"/>
      <c r="AR41" s="71">
        <v>59</v>
      </c>
      <c r="AS41" s="71">
        <v>23</v>
      </c>
      <c r="AT41" s="71">
        <v>6</v>
      </c>
      <c r="AU41" s="71">
        <v>0</v>
      </c>
      <c r="AV41" s="71">
        <v>0</v>
      </c>
      <c r="AW41" s="71">
        <v>0</v>
      </c>
      <c r="AX41" s="71"/>
      <c r="AY41" s="72"/>
      <c r="AZ41" s="71">
        <v>252.21700000000001</v>
      </c>
      <c r="BA41" s="71">
        <v>552.70000000000005</v>
      </c>
      <c r="BB41" s="71">
        <v>67700</v>
      </c>
      <c r="BC41" s="71">
        <v>0</v>
      </c>
      <c r="BD41" s="71">
        <v>0</v>
      </c>
      <c r="BE41" s="71">
        <v>0</v>
      </c>
      <c r="BF41" s="71"/>
      <c r="BG41" s="72"/>
      <c r="BH41" s="71">
        <v>0</v>
      </c>
      <c r="BI41" s="71">
        <v>0</v>
      </c>
      <c r="BJ41" s="71">
        <v>0</v>
      </c>
      <c r="BK41" s="71">
        <v>11</v>
      </c>
      <c r="BL41" s="71">
        <v>0</v>
      </c>
      <c r="BM41" s="71">
        <v>0</v>
      </c>
      <c r="BN41" s="72"/>
      <c r="BO41" s="71">
        <v>0</v>
      </c>
      <c r="BP41" s="71">
        <v>0</v>
      </c>
      <c r="BQ41" s="71">
        <v>0</v>
      </c>
      <c r="BR41" s="71">
        <v>1</v>
      </c>
      <c r="BS41" s="71">
        <v>0</v>
      </c>
      <c r="BT41" s="71">
        <v>0</v>
      </c>
      <c r="BU41"/>
      <c r="BV41" s="70">
        <v>11</v>
      </c>
      <c r="BW41" s="70">
        <v>0</v>
      </c>
      <c r="BX41" s="70">
        <v>0</v>
      </c>
      <c r="BY41" s="70">
        <v>0</v>
      </c>
      <c r="BZ41" s="70">
        <v>0</v>
      </c>
      <c r="CA41" s="70">
        <v>0</v>
      </c>
      <c r="CB41" s="70">
        <v>0</v>
      </c>
      <c r="CC41" s="70">
        <v>0</v>
      </c>
      <c r="CD41" s="70">
        <v>0</v>
      </c>
    </row>
    <row r="42" spans="1:82">
      <c r="A42" s="70" t="s">
        <v>1778</v>
      </c>
      <c r="B42" s="70">
        <v>132</v>
      </c>
      <c r="C42" s="70">
        <v>13</v>
      </c>
      <c r="D42" s="70">
        <v>8</v>
      </c>
      <c r="E42" s="70">
        <v>2016</v>
      </c>
      <c r="F42" s="70" t="s">
        <v>155</v>
      </c>
      <c r="G42" s="70" t="s">
        <v>1765</v>
      </c>
      <c r="H42" s="70" t="s">
        <v>1766</v>
      </c>
      <c r="I42" s="148"/>
      <c r="J42" s="71">
        <v>0</v>
      </c>
      <c r="K42" s="71">
        <v>1.9645379223904627</v>
      </c>
      <c r="L42" s="71">
        <v>5.8859360702235666</v>
      </c>
      <c r="M42" s="71">
        <v>11.931323084232941</v>
      </c>
      <c r="N42" s="71">
        <v>14.843889758397108</v>
      </c>
      <c r="O42" s="71">
        <v>8.2787202927439658</v>
      </c>
      <c r="P42" s="71">
        <v>13.473235923150373</v>
      </c>
      <c r="Q42" s="71">
        <v>0.70045782020140235</v>
      </c>
      <c r="R42" s="71">
        <v>29.087901079056557</v>
      </c>
      <c r="S42" s="71">
        <v>0</v>
      </c>
      <c r="T42" s="72"/>
      <c r="U42" s="71">
        <v>0</v>
      </c>
      <c r="V42" s="71">
        <v>899</v>
      </c>
      <c r="W42" s="71">
        <v>127</v>
      </c>
      <c r="X42" s="71">
        <v>2917</v>
      </c>
      <c r="Y42" s="71">
        <v>4737</v>
      </c>
      <c r="Z42" s="71">
        <v>4869</v>
      </c>
      <c r="AA42" s="71">
        <v>2773</v>
      </c>
      <c r="AB42" s="71">
        <v>9917</v>
      </c>
      <c r="AC42" s="71">
        <v>4967927.1781289671</v>
      </c>
      <c r="AD42" s="71">
        <v>0</v>
      </c>
      <c r="AE42" s="72"/>
      <c r="AF42" s="71">
        <v>0</v>
      </c>
      <c r="AG42" s="71">
        <v>1481527.8809667069</v>
      </c>
      <c r="AH42" s="71">
        <v>999928.15768527682</v>
      </c>
      <c r="AI42" s="71">
        <v>17215751.907031331</v>
      </c>
      <c r="AJ42" s="71">
        <v>24766689.44971944</v>
      </c>
      <c r="AK42" s="71">
        <v>0</v>
      </c>
      <c r="AL42" s="71">
        <v>0</v>
      </c>
      <c r="AM42" s="71">
        <v>1360139.1240826179</v>
      </c>
      <c r="AN42" s="71">
        <v>0</v>
      </c>
      <c r="AO42" s="71">
        <v>0</v>
      </c>
      <c r="AP42" s="71">
        <v>45824036.519485377</v>
      </c>
      <c r="AQ42" s="72"/>
      <c r="AR42" s="71">
        <v>59</v>
      </c>
      <c r="AS42" s="71">
        <v>24</v>
      </c>
      <c r="AT42" s="71">
        <v>7</v>
      </c>
      <c r="AU42" s="71">
        <v>0</v>
      </c>
      <c r="AV42" s="71">
        <v>0</v>
      </c>
      <c r="AW42" s="71">
        <v>0</v>
      </c>
      <c r="AX42" s="71"/>
      <c r="AY42" s="72"/>
      <c r="AZ42" s="71">
        <v>257.017</v>
      </c>
      <c r="BA42" s="71">
        <v>602.20000000000005</v>
      </c>
      <c r="BB42" s="71">
        <v>67709.8</v>
      </c>
      <c r="BC42" s="71">
        <v>0</v>
      </c>
      <c r="BD42" s="71">
        <v>0</v>
      </c>
      <c r="BE42" s="71">
        <v>0</v>
      </c>
      <c r="BF42" s="71"/>
      <c r="BG42" s="72"/>
      <c r="BH42" s="71">
        <v>0</v>
      </c>
      <c r="BI42" s="71">
        <v>0</v>
      </c>
      <c r="BJ42" s="71">
        <v>0</v>
      </c>
      <c r="BK42" s="71">
        <v>9.07</v>
      </c>
      <c r="BL42" s="71">
        <v>0</v>
      </c>
      <c r="BM42" s="71">
        <v>0</v>
      </c>
      <c r="BN42" s="72"/>
      <c r="BO42" s="71">
        <v>0</v>
      </c>
      <c r="BP42" s="71">
        <v>0</v>
      </c>
      <c r="BQ42" s="71">
        <v>0</v>
      </c>
      <c r="BR42" s="71">
        <v>1</v>
      </c>
      <c r="BS42" s="71">
        <v>0</v>
      </c>
      <c r="BT42" s="71">
        <v>0</v>
      </c>
      <c r="BU42"/>
      <c r="BV42" s="70">
        <v>9.07</v>
      </c>
      <c r="BW42" s="70">
        <v>0</v>
      </c>
      <c r="BX42" s="70">
        <v>0</v>
      </c>
      <c r="BY42" s="70">
        <v>0</v>
      </c>
      <c r="BZ42" s="70">
        <v>0</v>
      </c>
      <c r="CA42" s="70">
        <v>0</v>
      </c>
      <c r="CB42" s="70">
        <v>0</v>
      </c>
      <c r="CC42" s="70">
        <v>0</v>
      </c>
      <c r="CD42" s="70">
        <v>0</v>
      </c>
    </row>
    <row r="43" spans="1:82">
      <c r="A43" s="70" t="s">
        <v>1779</v>
      </c>
      <c r="B43" s="70">
        <v>133</v>
      </c>
      <c r="C43" s="70">
        <v>14</v>
      </c>
      <c r="D43" s="70">
        <v>8</v>
      </c>
      <c r="E43" s="70">
        <v>2017</v>
      </c>
      <c r="F43" s="70" t="s">
        <v>156</v>
      </c>
      <c r="G43" s="70" t="s">
        <v>1765</v>
      </c>
      <c r="H43" s="70" t="s">
        <v>1766</v>
      </c>
      <c r="I43" s="148"/>
      <c r="J43" s="71">
        <v>11.063108680555345</v>
      </c>
      <c r="K43" s="71">
        <v>1.9747946740679025</v>
      </c>
      <c r="L43" s="71">
        <v>5.3891477245008303</v>
      </c>
      <c r="M43" s="71">
        <v>11.580930931547499</v>
      </c>
      <c r="N43" s="71">
        <v>15.616900623785094</v>
      </c>
      <c r="O43" s="71">
        <v>8.0482961250968454</v>
      </c>
      <c r="P43" s="71">
        <v>13.218909756400057</v>
      </c>
      <c r="Q43" s="71">
        <v>0.65877995749100904</v>
      </c>
      <c r="R43" s="71">
        <v>30.658307501055109</v>
      </c>
      <c r="S43" s="71">
        <v>0</v>
      </c>
      <c r="T43" s="72"/>
      <c r="U43" s="71">
        <v>475113</v>
      </c>
      <c r="V43" s="71">
        <v>899</v>
      </c>
      <c r="W43" s="71">
        <v>127</v>
      </c>
      <c r="X43" s="71">
        <v>2917</v>
      </c>
      <c r="Y43" s="71">
        <v>4678</v>
      </c>
      <c r="Z43" s="71">
        <v>4812</v>
      </c>
      <c r="AA43" s="71">
        <v>2738</v>
      </c>
      <c r="AB43" s="71">
        <v>9645</v>
      </c>
      <c r="AC43" s="71">
        <v>5340032.9999999981</v>
      </c>
      <c r="AD43" s="71">
        <v>0</v>
      </c>
      <c r="AE43" s="72"/>
      <c r="AF43" s="71">
        <v>4923776.5505698398</v>
      </c>
      <c r="AG43" s="71">
        <v>1491487.3357109691</v>
      </c>
      <c r="AH43" s="71">
        <v>1167234.402100594</v>
      </c>
      <c r="AI43" s="71">
        <v>16874432.725731909</v>
      </c>
      <c r="AJ43" s="71">
        <v>25718633.194685251</v>
      </c>
      <c r="AK43" s="71">
        <v>0</v>
      </c>
      <c r="AL43" s="71">
        <v>0</v>
      </c>
      <c r="AM43" s="71">
        <v>1324903.578582013</v>
      </c>
      <c r="AN43" s="71">
        <v>0</v>
      </c>
      <c r="AO43" s="71">
        <v>0</v>
      </c>
      <c r="AP43" s="71">
        <v>51500467.787380576</v>
      </c>
      <c r="AQ43" s="72"/>
      <c r="AR43" s="71">
        <v>66</v>
      </c>
      <c r="AS43" s="71">
        <v>29</v>
      </c>
      <c r="AT43" s="71">
        <v>7</v>
      </c>
      <c r="AU43" s="71">
        <v>0</v>
      </c>
      <c r="AV43" s="71">
        <v>0</v>
      </c>
      <c r="AW43" s="71">
        <v>0</v>
      </c>
      <c r="AX43" s="71"/>
      <c r="AY43" s="72"/>
      <c r="AZ43" s="71">
        <v>295.41699999999997</v>
      </c>
      <c r="BA43" s="71">
        <v>812.2</v>
      </c>
      <c r="BB43" s="71">
        <v>67709.8</v>
      </c>
      <c r="BC43" s="71">
        <v>0</v>
      </c>
      <c r="BD43" s="71">
        <v>0</v>
      </c>
      <c r="BE43" s="71">
        <v>0</v>
      </c>
      <c r="BF43" s="71"/>
      <c r="BG43" s="72"/>
      <c r="BH43" s="71">
        <v>0</v>
      </c>
      <c r="BI43" s="71">
        <v>0</v>
      </c>
      <c r="BJ43" s="71">
        <v>0</v>
      </c>
      <c r="BK43" s="71">
        <v>6.11</v>
      </c>
      <c r="BL43" s="71">
        <v>0</v>
      </c>
      <c r="BM43" s="71">
        <v>0</v>
      </c>
      <c r="BN43" s="72"/>
      <c r="BO43" s="71">
        <v>0</v>
      </c>
      <c r="BP43" s="71">
        <v>0</v>
      </c>
      <c r="BQ43" s="71">
        <v>0</v>
      </c>
      <c r="BR43" s="71">
        <v>1</v>
      </c>
      <c r="BS43" s="71">
        <v>0</v>
      </c>
      <c r="BT43" s="71">
        <v>0</v>
      </c>
      <c r="BU43"/>
      <c r="BV43" s="70">
        <v>6.11</v>
      </c>
      <c r="BW43" s="70">
        <v>0</v>
      </c>
      <c r="BX43" s="70">
        <v>0</v>
      </c>
      <c r="BY43" s="70">
        <v>0</v>
      </c>
      <c r="BZ43" s="70">
        <v>0</v>
      </c>
      <c r="CA43" s="70">
        <v>0</v>
      </c>
      <c r="CB43" s="70">
        <v>0</v>
      </c>
      <c r="CC43" s="70">
        <v>0</v>
      </c>
      <c r="CD43" s="70">
        <v>0</v>
      </c>
    </row>
    <row r="44" spans="1:82">
      <c r="A44" s="70" t="s">
        <v>1780</v>
      </c>
      <c r="B44" s="70">
        <v>134</v>
      </c>
      <c r="C44" s="70">
        <v>15</v>
      </c>
      <c r="D44" s="70">
        <v>8</v>
      </c>
      <c r="E44" s="70">
        <v>2018</v>
      </c>
      <c r="F44" s="70" t="s">
        <v>183</v>
      </c>
      <c r="G44" s="70" t="s">
        <v>1765</v>
      </c>
      <c r="H44" s="70" t="s">
        <v>1766</v>
      </c>
      <c r="I44" s="148"/>
      <c r="J44" s="71">
        <v>10.852880629966952</v>
      </c>
      <c r="K44" s="71">
        <v>1.8588901694314375</v>
      </c>
      <c r="L44" s="71">
        <v>4.870525525436018</v>
      </c>
      <c r="M44" s="71">
        <v>11.566784026246482</v>
      </c>
      <c r="N44" s="71">
        <v>13.273867469748527</v>
      </c>
      <c r="O44" s="71">
        <v>7.8330823899746749</v>
      </c>
      <c r="P44" s="71">
        <v>12.7766330551393</v>
      </c>
      <c r="Q44" s="71">
        <v>0.595779833773872</v>
      </c>
      <c r="R44" s="71">
        <v>30.705520769928285</v>
      </c>
      <c r="S44" s="71">
        <v>0</v>
      </c>
      <c r="T44" s="72"/>
      <c r="U44" s="71">
        <v>482393.99999999988</v>
      </c>
      <c r="V44" s="71">
        <v>899</v>
      </c>
      <c r="W44" s="71">
        <v>127</v>
      </c>
      <c r="X44" s="71">
        <v>2917</v>
      </c>
      <c r="Y44" s="71">
        <v>4621</v>
      </c>
      <c r="Z44" s="71">
        <v>4773</v>
      </c>
      <c r="AA44" s="71">
        <v>2673</v>
      </c>
      <c r="AB44" s="71">
        <v>9400</v>
      </c>
      <c r="AC44" s="71">
        <v>5327296</v>
      </c>
      <c r="AD44" s="71">
        <v>0</v>
      </c>
      <c r="AE44" s="72"/>
      <c r="AF44" s="71">
        <v>5263600.1509847185</v>
      </c>
      <c r="AG44" s="71">
        <v>1330015.2740819929</v>
      </c>
      <c r="AH44" s="71">
        <v>1021909.223080482</v>
      </c>
      <c r="AI44" s="71">
        <v>16577944.770271629</v>
      </c>
      <c r="AJ44" s="71">
        <v>21476222.28809962</v>
      </c>
      <c r="AK44" s="71">
        <v>0</v>
      </c>
      <c r="AL44" s="71">
        <v>0</v>
      </c>
      <c r="AM44" s="71">
        <v>1293920.440689499</v>
      </c>
      <c r="AN44" s="71">
        <v>0</v>
      </c>
      <c r="AO44" s="71">
        <v>0</v>
      </c>
      <c r="AP44" s="71">
        <v>46963612.147207938</v>
      </c>
      <c r="AQ44" s="72"/>
      <c r="AR44" s="71">
        <v>76</v>
      </c>
      <c r="AS44" s="71">
        <v>34</v>
      </c>
      <c r="AT44" s="71">
        <v>19</v>
      </c>
      <c r="AU44" s="71">
        <v>0</v>
      </c>
      <c r="AV44" s="71">
        <v>0</v>
      </c>
      <c r="AW44" s="71">
        <v>0</v>
      </c>
      <c r="AX44" s="71"/>
      <c r="AY44" s="72"/>
      <c r="AZ44" s="71">
        <v>346.21699999999998</v>
      </c>
      <c r="BA44" s="71">
        <v>1357</v>
      </c>
      <c r="BB44" s="71">
        <v>67947</v>
      </c>
      <c r="BC44" s="71">
        <v>0</v>
      </c>
      <c r="BD44" s="71">
        <v>0</v>
      </c>
      <c r="BE44" s="71">
        <v>0</v>
      </c>
      <c r="BF44" s="71"/>
      <c r="BG44" s="72"/>
      <c r="BH44" s="71">
        <v>0</v>
      </c>
      <c r="BI44" s="71">
        <v>0</v>
      </c>
      <c r="BJ44" s="71">
        <v>0</v>
      </c>
      <c r="BK44" s="71">
        <v>11.4</v>
      </c>
      <c r="BL44" s="71">
        <v>0</v>
      </c>
      <c r="BM44" s="71">
        <v>0</v>
      </c>
      <c r="BN44" s="72"/>
      <c r="BO44" s="71">
        <v>0</v>
      </c>
      <c r="BP44" s="71">
        <v>0</v>
      </c>
      <c r="BQ44" s="71">
        <v>0</v>
      </c>
      <c r="BR44" s="71">
        <v>1</v>
      </c>
      <c r="BS44" s="71">
        <v>0</v>
      </c>
      <c r="BT44" s="71">
        <v>0</v>
      </c>
      <c r="BU44"/>
      <c r="BV44" s="70">
        <v>11.4</v>
      </c>
      <c r="BW44" s="70">
        <v>0</v>
      </c>
      <c r="BX44" s="70">
        <v>0</v>
      </c>
      <c r="BY44" s="70">
        <v>0</v>
      </c>
      <c r="BZ44" s="70">
        <v>0</v>
      </c>
      <c r="CA44" s="70">
        <v>0</v>
      </c>
      <c r="CB44" s="70">
        <v>0</v>
      </c>
      <c r="CC44" s="70">
        <v>0</v>
      </c>
      <c r="CD44" s="70">
        <v>0</v>
      </c>
    </row>
    <row r="45" spans="1:82">
      <c r="A45" s="70" t="s">
        <v>1781</v>
      </c>
      <c r="B45" s="70">
        <v>135</v>
      </c>
      <c r="C45" s="70">
        <v>16</v>
      </c>
      <c r="D45" s="70">
        <v>8</v>
      </c>
      <c r="E45" s="70">
        <v>2019</v>
      </c>
      <c r="F45" s="70" t="s">
        <v>158</v>
      </c>
      <c r="G45" s="1064" t="s">
        <v>1765</v>
      </c>
      <c r="H45" s="70" t="s">
        <v>1766</v>
      </c>
      <c r="I45" s="148"/>
      <c r="J45" s="71">
        <v>0</v>
      </c>
      <c r="K45" s="71">
        <v>1.5584761853668034</v>
      </c>
      <c r="L45" s="71">
        <v>4.7950978434526768</v>
      </c>
      <c r="M45" s="71">
        <v>9.2845391026223414</v>
      </c>
      <c r="N45" s="71">
        <v>10.706950281469711</v>
      </c>
      <c r="O45" s="71">
        <v>7.4912108319957396</v>
      </c>
      <c r="P45" s="71">
        <v>12.511793317359054</v>
      </c>
      <c r="Q45" s="71">
        <v>0.56255036136286996</v>
      </c>
      <c r="R45" s="71">
        <v>30.487361626668566</v>
      </c>
      <c r="S45" s="71">
        <v>0</v>
      </c>
      <c r="T45" s="72"/>
      <c r="U45" s="71">
        <v>0</v>
      </c>
      <c r="V45" s="71">
        <v>899</v>
      </c>
      <c r="W45" s="71">
        <v>127</v>
      </c>
      <c r="X45" s="71">
        <v>2917</v>
      </c>
      <c r="Y45" s="71">
        <v>4552</v>
      </c>
      <c r="Z45" s="71">
        <v>4690</v>
      </c>
      <c r="AA45" s="71">
        <v>2598</v>
      </c>
      <c r="AB45" s="71">
        <v>9116</v>
      </c>
      <c r="AC45" s="71">
        <v>5376081</v>
      </c>
      <c r="AD45" s="71">
        <v>0</v>
      </c>
      <c r="AE45" s="72"/>
      <c r="AF45" s="71">
        <v>0</v>
      </c>
      <c r="AG45" s="71">
        <v>1283742.6952511431</v>
      </c>
      <c r="AH45" s="71">
        <v>1192746.9925573231</v>
      </c>
      <c r="AI45" s="71">
        <v>16632406.396235431</v>
      </c>
      <c r="AJ45" s="71">
        <v>21079415.642497189</v>
      </c>
      <c r="AK45" s="71">
        <v>0</v>
      </c>
      <c r="AL45" s="71">
        <v>0</v>
      </c>
      <c r="AM45" s="71">
        <v>1241530.5747887418</v>
      </c>
      <c r="AN45" s="71">
        <v>0</v>
      </c>
      <c r="AO45" s="71">
        <v>0</v>
      </c>
      <c r="AP45" s="71">
        <v>41429842.301329829</v>
      </c>
      <c r="AQ45" s="72"/>
      <c r="AR45" s="71">
        <v>78</v>
      </c>
      <c r="AS45" s="71">
        <v>39</v>
      </c>
      <c r="AT45" s="71">
        <v>24</v>
      </c>
      <c r="AU45" s="71">
        <v>0</v>
      </c>
      <c r="AV45" s="71">
        <v>0</v>
      </c>
      <c r="AW45" s="71">
        <v>0</v>
      </c>
      <c r="AX45" s="71"/>
      <c r="AY45" s="72"/>
      <c r="AZ45" s="71">
        <v>359.17700000000002</v>
      </c>
      <c r="BA45" s="71">
        <v>2605.8000000000002</v>
      </c>
      <c r="BB45" s="71">
        <v>68046.399999999994</v>
      </c>
      <c r="BC45" s="71">
        <v>0</v>
      </c>
      <c r="BD45" s="71">
        <v>0</v>
      </c>
      <c r="BE45" s="71">
        <v>0</v>
      </c>
      <c r="BF45" s="71"/>
      <c r="BG45" s="72"/>
      <c r="BH45" s="71">
        <v>0</v>
      </c>
      <c r="BI45" s="71">
        <v>0</v>
      </c>
      <c r="BJ45" s="71">
        <v>0</v>
      </c>
      <c r="BK45" s="71">
        <v>4.6100000000000003</v>
      </c>
      <c r="BL45" s="71">
        <v>0</v>
      </c>
      <c r="BM45" s="71">
        <v>0</v>
      </c>
      <c r="BN45" s="72"/>
      <c r="BO45" s="71">
        <v>0</v>
      </c>
      <c r="BP45" s="71">
        <v>0</v>
      </c>
      <c r="BQ45" s="71">
        <v>0</v>
      </c>
      <c r="BR45" s="71">
        <v>1</v>
      </c>
      <c r="BS45" s="71">
        <v>0</v>
      </c>
      <c r="BT45" s="71">
        <v>0</v>
      </c>
      <c r="BU45"/>
      <c r="BV45" s="70">
        <v>4.6100000000000003</v>
      </c>
      <c r="BW45" s="70">
        <v>0</v>
      </c>
      <c r="BX45" s="70">
        <v>0</v>
      </c>
      <c r="BY45" s="70">
        <v>0</v>
      </c>
      <c r="BZ45" s="70">
        <v>0</v>
      </c>
      <c r="CA45" s="70">
        <v>0</v>
      </c>
      <c r="CB45" s="70">
        <v>0</v>
      </c>
      <c r="CC45" s="70">
        <v>0</v>
      </c>
      <c r="CD45" s="70">
        <v>0</v>
      </c>
    </row>
    <row r="46" spans="1:82">
      <c r="A46" s="70" t="s">
        <v>1782</v>
      </c>
      <c r="B46" s="70">
        <v>136</v>
      </c>
      <c r="C46" s="70">
        <v>17</v>
      </c>
      <c r="D46" s="70">
        <v>8</v>
      </c>
      <c r="E46" s="70">
        <v>2020</v>
      </c>
      <c r="F46" s="70" t="s">
        <v>159</v>
      </c>
      <c r="G46" s="1064" t="s">
        <v>1765</v>
      </c>
      <c r="H46" s="70" t="s">
        <v>1766</v>
      </c>
      <c r="I46" s="148"/>
      <c r="J46" s="71">
        <v>8.2280293865605536</v>
      </c>
      <c r="K46" s="71">
        <v>2.0319199066546703</v>
      </c>
      <c r="L46" s="71">
        <v>7.4029875980644606</v>
      </c>
      <c r="M46" s="71">
        <v>9.7329657006387631</v>
      </c>
      <c r="N46" s="71">
        <v>14.580795020611179</v>
      </c>
      <c r="O46" s="71">
        <v>6.5073823361250307</v>
      </c>
      <c r="P46" s="71">
        <v>11.707999504158952</v>
      </c>
      <c r="Q46" s="71">
        <v>0.52480939897378598</v>
      </c>
      <c r="R46" s="71">
        <v>29.392220115730353</v>
      </c>
      <c r="S46" s="71">
        <v>0</v>
      </c>
      <c r="T46" s="72"/>
      <c r="U46" s="71">
        <v>336049</v>
      </c>
      <c r="V46" s="71">
        <v>940</v>
      </c>
      <c r="W46" s="71">
        <v>161</v>
      </c>
      <c r="X46" s="71">
        <v>2433</v>
      </c>
      <c r="Y46" s="71">
        <v>4523</v>
      </c>
      <c r="Z46" s="71">
        <v>4650</v>
      </c>
      <c r="AA46" s="71">
        <v>2584</v>
      </c>
      <c r="AB46" s="71">
        <v>8901</v>
      </c>
      <c r="AC46" s="71">
        <v>5210351.9999999991</v>
      </c>
      <c r="AD46" s="71">
        <v>0</v>
      </c>
      <c r="AE46" s="72"/>
      <c r="AF46" s="71">
        <v>3949975.6108613042</v>
      </c>
      <c r="AG46" s="71">
        <v>1386099.4893400276</v>
      </c>
      <c r="AH46" s="71">
        <v>2098033.813289653</v>
      </c>
      <c r="AI46" s="71">
        <v>13455443.898732305</v>
      </c>
      <c r="AJ46" s="71">
        <v>23161554.495016821</v>
      </c>
      <c r="AK46" s="71"/>
      <c r="AL46" s="71"/>
      <c r="AM46" s="71">
        <v>1161679.3921725985</v>
      </c>
      <c r="AN46" s="71"/>
      <c r="AO46" s="71"/>
      <c r="AP46" s="71">
        <v>45212786.699412711</v>
      </c>
      <c r="AQ46" s="72"/>
      <c r="AR46" s="71">
        <v>81</v>
      </c>
      <c r="AS46" s="71">
        <v>47</v>
      </c>
      <c r="AT46" s="71">
        <v>26</v>
      </c>
      <c r="AU46" s="71">
        <v>0</v>
      </c>
      <c r="AV46" s="71">
        <v>0</v>
      </c>
      <c r="AW46" s="71">
        <v>0</v>
      </c>
      <c r="AX46" s="71"/>
      <c r="AY46" s="72"/>
      <c r="AZ46" s="71">
        <v>373.8850000000001</v>
      </c>
      <c r="BA46" s="71">
        <v>3352.3</v>
      </c>
      <c r="BB46" s="71">
        <v>68086</v>
      </c>
      <c r="BC46" s="71">
        <v>0</v>
      </c>
      <c r="BD46" s="71">
        <v>0</v>
      </c>
      <c r="BE46" s="71">
        <v>0</v>
      </c>
      <c r="BF46" s="71"/>
      <c r="BG46" s="72"/>
      <c r="BH46" s="71">
        <v>0</v>
      </c>
      <c r="BI46" s="71">
        <v>0</v>
      </c>
      <c r="BJ46" s="71">
        <v>0</v>
      </c>
      <c r="BK46" s="71">
        <v>13.4</v>
      </c>
      <c r="BL46" s="71">
        <v>0</v>
      </c>
      <c r="BM46" s="71">
        <v>0</v>
      </c>
      <c r="BN46" s="72"/>
      <c r="BO46" s="71">
        <v>0</v>
      </c>
      <c r="BP46" s="71">
        <v>0</v>
      </c>
      <c r="BQ46" s="71">
        <v>0</v>
      </c>
      <c r="BR46" s="71">
        <v>1</v>
      </c>
      <c r="BS46" s="71">
        <v>0</v>
      </c>
      <c r="BT46" s="71">
        <v>0</v>
      </c>
      <c r="BU46"/>
      <c r="BV46" s="70">
        <v>13.4</v>
      </c>
      <c r="BW46" s="70">
        <v>0</v>
      </c>
      <c r="BX46" s="70">
        <v>0</v>
      </c>
      <c r="BY46" s="70">
        <v>0</v>
      </c>
      <c r="BZ46" s="70">
        <v>0</v>
      </c>
      <c r="CA46" s="70">
        <v>0</v>
      </c>
      <c r="CB46" s="70">
        <v>0</v>
      </c>
      <c r="CC46" s="70">
        <v>0</v>
      </c>
      <c r="CD46" s="70">
        <v>0</v>
      </c>
    </row>
    <row r="47" spans="1:82">
      <c r="A47" s="70" t="s">
        <v>1783</v>
      </c>
      <c r="B47" s="70">
        <v>136</v>
      </c>
      <c r="C47" s="70">
        <v>18</v>
      </c>
      <c r="D47" s="70">
        <v>8</v>
      </c>
      <c r="E47" s="70">
        <v>2021</v>
      </c>
      <c r="F47" s="70" t="s">
        <v>160</v>
      </c>
      <c r="G47" s="70" t="s">
        <v>1765</v>
      </c>
      <c r="H47" s="70" t="s">
        <v>1766</v>
      </c>
      <c r="I47" s="148"/>
      <c r="J47" s="71">
        <v>9.507627160045562</v>
      </c>
      <c r="K47" s="71">
        <v>2.0761980477245774</v>
      </c>
      <c r="L47" s="71">
        <v>6.860686503527913</v>
      </c>
      <c r="M47" s="71">
        <v>9.3626214133492489</v>
      </c>
      <c r="N47" s="71">
        <v>13.844555856138394</v>
      </c>
      <c r="O47" s="71">
        <v>6.2628971546771615</v>
      </c>
      <c r="P47" s="71">
        <v>11.760569661020332</v>
      </c>
      <c r="Q47" s="71">
        <v>0.50732557617632201</v>
      </c>
      <c r="R47" s="71">
        <v>23.161126422354126</v>
      </c>
      <c r="S47" s="71">
        <v>0</v>
      </c>
      <c r="T47" s="72"/>
      <c r="U47" s="71">
        <v>487506</v>
      </c>
      <c r="V47" s="71">
        <v>940</v>
      </c>
      <c r="W47" s="71">
        <v>161</v>
      </c>
      <c r="X47" s="71">
        <v>2433</v>
      </c>
      <c r="Y47" s="71">
        <v>4510</v>
      </c>
      <c r="Z47" s="71">
        <v>4608</v>
      </c>
      <c r="AA47" s="71">
        <v>2531</v>
      </c>
      <c r="AB47" s="71">
        <v>8689</v>
      </c>
      <c r="AC47" s="71">
        <v>3983076</v>
      </c>
      <c r="AD47" s="71">
        <v>0</v>
      </c>
      <c r="AE47" s="72"/>
      <c r="AF47" s="71">
        <v>4530751.3358028335</v>
      </c>
      <c r="AG47" s="71">
        <v>1481667.0361075122</v>
      </c>
      <c r="AH47" s="71">
        <v>2062622.2208928317</v>
      </c>
      <c r="AI47" s="71">
        <v>14513463.564003153</v>
      </c>
      <c r="AJ47" s="71">
        <v>22266221.070839752</v>
      </c>
      <c r="AK47" s="71">
        <v>0</v>
      </c>
      <c r="AL47" s="71">
        <v>0</v>
      </c>
      <c r="AM47" s="71">
        <v>1140551.9211619997</v>
      </c>
      <c r="AN47" s="71">
        <v>0</v>
      </c>
      <c r="AO47" s="71">
        <v>0</v>
      </c>
      <c r="AP47" s="71">
        <v>45995277.148808084</v>
      </c>
      <c r="AQ47" s="72"/>
      <c r="AR47" s="71">
        <v>82</v>
      </c>
      <c r="AS47" s="71">
        <v>60</v>
      </c>
      <c r="AT47" s="71">
        <v>26</v>
      </c>
      <c r="AU47" s="71">
        <v>0</v>
      </c>
      <c r="AV47" s="71">
        <v>0</v>
      </c>
      <c r="AW47" s="71">
        <v>0</v>
      </c>
      <c r="AX47" s="71"/>
      <c r="AY47" s="72"/>
      <c r="AZ47" s="71">
        <v>380.78500000000008</v>
      </c>
      <c r="BA47" s="71">
        <v>3995.8</v>
      </c>
      <c r="BB47" s="71">
        <v>68086</v>
      </c>
      <c r="BC47" s="71">
        <v>0</v>
      </c>
      <c r="BD47" s="71">
        <v>0</v>
      </c>
      <c r="BE47" s="71">
        <v>0</v>
      </c>
      <c r="BF47" s="71"/>
      <c r="BG47" s="72"/>
      <c r="BH47" s="71">
        <v>0</v>
      </c>
      <c r="BI47" s="71">
        <v>0</v>
      </c>
      <c r="BJ47" s="71">
        <v>0</v>
      </c>
      <c r="BK47" s="71">
        <v>20.6</v>
      </c>
      <c r="BL47" s="71">
        <v>0</v>
      </c>
      <c r="BM47" s="71">
        <v>0</v>
      </c>
      <c r="BN47" s="72"/>
      <c r="BO47" s="71">
        <v>0</v>
      </c>
      <c r="BP47" s="71">
        <v>0</v>
      </c>
      <c r="BQ47" s="71">
        <v>0</v>
      </c>
      <c r="BR47" s="71">
        <v>1</v>
      </c>
      <c r="BS47" s="71">
        <v>0</v>
      </c>
      <c r="BT47" s="71">
        <v>0</v>
      </c>
      <c r="BU47"/>
      <c r="BV47" s="70">
        <v>20.6</v>
      </c>
      <c r="BW47" s="70">
        <v>0</v>
      </c>
      <c r="BX47" s="70">
        <v>0</v>
      </c>
      <c r="BY47" s="70">
        <v>0</v>
      </c>
      <c r="BZ47" s="70">
        <v>0</v>
      </c>
      <c r="CA47" s="70">
        <v>0</v>
      </c>
      <c r="CB47" s="70">
        <v>0</v>
      </c>
      <c r="CC47" s="70">
        <v>0</v>
      </c>
      <c r="CD47" s="70">
        <v>0</v>
      </c>
    </row>
    <row r="48" spans="1:82">
      <c r="A48" s="70" t="s">
        <v>1784</v>
      </c>
      <c r="B48" s="70">
        <v>136</v>
      </c>
      <c r="C48" s="70">
        <v>19</v>
      </c>
      <c r="D48" s="70">
        <v>8</v>
      </c>
      <c r="E48" s="70">
        <v>2022</v>
      </c>
      <c r="F48" s="70" t="s">
        <v>161</v>
      </c>
      <c r="G48" s="70" t="s">
        <v>1765</v>
      </c>
      <c r="H48" s="70" t="s">
        <v>1766</v>
      </c>
      <c r="I48" s="148"/>
      <c r="J48" s="71">
        <v>7.4750845506535111</v>
      </c>
      <c r="K48" s="71">
        <v>1.7648670414310073</v>
      </c>
      <c r="L48" s="71">
        <v>6.3720112324736773</v>
      </c>
      <c r="M48" s="71">
        <v>7.7211804100684747</v>
      </c>
      <c r="N48" s="71">
        <v>11.386769374419103</v>
      </c>
      <c r="O48" s="71">
        <v>6.4959309507376881</v>
      </c>
      <c r="P48" s="71">
        <v>11.451250290758177</v>
      </c>
      <c r="Q48" s="71">
        <v>0.49421232784697239</v>
      </c>
      <c r="R48" s="71">
        <v>23.753818020957585</v>
      </c>
      <c r="S48" s="71">
        <v>0</v>
      </c>
      <c r="T48" s="72"/>
      <c r="U48" s="71">
        <v>524664</v>
      </c>
      <c r="V48" s="71">
        <v>940</v>
      </c>
      <c r="W48" s="71">
        <v>161</v>
      </c>
      <c r="X48" s="71">
        <v>2433</v>
      </c>
      <c r="Y48" s="71">
        <v>4451</v>
      </c>
      <c r="Z48" s="71">
        <v>4541</v>
      </c>
      <c r="AA48" s="71">
        <v>2502</v>
      </c>
      <c r="AB48" s="71">
        <v>8395</v>
      </c>
      <c r="AC48" s="71">
        <v>4136307.9999999995</v>
      </c>
      <c r="AD48" s="71">
        <v>0</v>
      </c>
      <c r="AE48" s="72"/>
      <c r="AF48" s="71">
        <v>4674380.263163738</v>
      </c>
      <c r="AG48" s="71">
        <v>1464012.6692560241</v>
      </c>
      <c r="AH48" s="71">
        <v>2228739.0566601786</v>
      </c>
      <c r="AI48" s="71">
        <v>13288536.169446966</v>
      </c>
      <c r="AJ48" s="71">
        <v>23365949.717986755</v>
      </c>
      <c r="AK48" s="71">
        <v>0</v>
      </c>
      <c r="AL48" s="71">
        <v>0</v>
      </c>
      <c r="AM48" s="71">
        <v>1084023.6365477352</v>
      </c>
      <c r="AN48" s="71">
        <v>0</v>
      </c>
      <c r="AO48" s="71">
        <v>0</v>
      </c>
      <c r="AP48" s="71">
        <v>46105641.513061397</v>
      </c>
      <c r="AQ48" s="72"/>
      <c r="AR48" s="71">
        <v>86</v>
      </c>
      <c r="AS48" s="71">
        <v>71</v>
      </c>
      <c r="AT48" s="71">
        <v>52</v>
      </c>
      <c r="AU48" s="71">
        <v>0</v>
      </c>
      <c r="AV48" s="71">
        <v>0</v>
      </c>
      <c r="AW48" s="71">
        <v>0</v>
      </c>
      <c r="AX48" s="71"/>
      <c r="AY48" s="72"/>
      <c r="AZ48" s="71">
        <v>407.08500000000004</v>
      </c>
      <c r="BA48" s="71">
        <v>4990.2999999999993</v>
      </c>
      <c r="BB48" s="71">
        <v>68592.2</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1785</v>
      </c>
      <c r="B49" s="70">
        <v>136</v>
      </c>
      <c r="C49" s="70">
        <v>20</v>
      </c>
      <c r="D49" s="70">
        <v>8</v>
      </c>
      <c r="E49" s="70">
        <v>2023</v>
      </c>
      <c r="F49" s="70" t="s">
        <v>1539</v>
      </c>
      <c r="G49" s="70" t="s">
        <v>1765</v>
      </c>
      <c r="H49" s="70" t="s">
        <v>1766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91</v>
      </c>
      <c r="AS49" s="71">
        <v>72</v>
      </c>
      <c r="AT49" s="71">
        <v>52</v>
      </c>
      <c r="AU49" s="71">
        <v>0</v>
      </c>
      <c r="AV49" s="71">
        <v>0</v>
      </c>
      <c r="AW49" s="71">
        <v>0</v>
      </c>
      <c r="AX49" s="71"/>
      <c r="AY49" s="72"/>
      <c r="AZ49" s="71">
        <v>441.48500000000001</v>
      </c>
      <c r="BA49" s="71">
        <v>5039.7999999999993</v>
      </c>
      <c r="BB49" s="71">
        <v>68589.8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1786</v>
      </c>
      <c r="B50" s="70">
        <v>136</v>
      </c>
      <c r="C50" s="70">
        <v>21</v>
      </c>
      <c r="D50" s="70">
        <v>8</v>
      </c>
      <c r="E50" s="70">
        <v>2024</v>
      </c>
      <c r="F50" s="70" t="s">
        <v>1554</v>
      </c>
      <c r="G50" s="70" t="s">
        <v>1765</v>
      </c>
      <c r="H50" s="70" t="s">
        <v>1766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1787</v>
      </c>
      <c r="B51" s="70">
        <v>205</v>
      </c>
      <c r="C51" s="70">
        <v>1</v>
      </c>
      <c r="D51" s="70">
        <v>13</v>
      </c>
      <c r="E51" s="70">
        <v>1990</v>
      </c>
      <c r="F51" s="70" t="s">
        <v>787</v>
      </c>
      <c r="G51" s="70" t="s">
        <v>1788</v>
      </c>
      <c r="H51" s="70" t="s">
        <v>1789</v>
      </c>
      <c r="I51" s="148"/>
      <c r="J51" s="71">
        <v>23.53178672447703</v>
      </c>
      <c r="K51" s="71">
        <v>2.7559825546274581</v>
      </c>
      <c r="L51" s="71">
        <v>10.284821450304261</v>
      </c>
      <c r="M51" s="71">
        <v>6.3496277735463904</v>
      </c>
      <c r="N51" s="71">
        <v>16.774323523623199</v>
      </c>
      <c r="O51" s="71">
        <v>9.1025858417464161</v>
      </c>
      <c r="P51" s="71">
        <v>13.772023151637629</v>
      </c>
      <c r="Q51" s="71">
        <v>0.87216492404787904</v>
      </c>
      <c r="R51" s="71">
        <v>0</v>
      </c>
      <c r="S51" s="71">
        <v>0.93968404222316004</v>
      </c>
      <c r="T51" s="72"/>
      <c r="U51" s="71">
        <v>1762866</v>
      </c>
      <c r="V51" s="71">
        <v>670</v>
      </c>
      <c r="W51" s="71">
        <v>190</v>
      </c>
      <c r="X51" s="71">
        <v>2523</v>
      </c>
      <c r="Y51" s="71">
        <v>3883</v>
      </c>
      <c r="Z51" s="71">
        <v>3744</v>
      </c>
      <c r="AA51" s="71">
        <v>3344</v>
      </c>
      <c r="AB51" s="71">
        <v>14161</v>
      </c>
      <c r="AC51" s="71">
        <v>0</v>
      </c>
      <c r="AD51" s="71">
        <v>0.93968404222316004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1790</v>
      </c>
      <c r="B52" s="70">
        <v>206</v>
      </c>
      <c r="C52" s="70">
        <v>2</v>
      </c>
      <c r="D52" s="70">
        <v>13</v>
      </c>
      <c r="E52" s="70">
        <v>2005</v>
      </c>
      <c r="F52" s="70" t="s">
        <v>789</v>
      </c>
      <c r="G52" s="70" t="s">
        <v>1788</v>
      </c>
      <c r="H52" s="70" t="s">
        <v>1789</v>
      </c>
      <c r="I52" s="148"/>
      <c r="J52" s="71">
        <v>20.067199034979041</v>
      </c>
      <c r="K52" s="71">
        <v>1.359201465124581</v>
      </c>
      <c r="L52" s="71">
        <v>5.4914132229966484</v>
      </c>
      <c r="M52" s="71">
        <v>13.02932008778197</v>
      </c>
      <c r="N52" s="71">
        <v>23.869193491010151</v>
      </c>
      <c r="O52" s="71">
        <v>12.48618455722116</v>
      </c>
      <c r="P52" s="71">
        <v>12.068792419282129</v>
      </c>
      <c r="Q52" s="71">
        <v>0.70567568831303196</v>
      </c>
      <c r="R52" s="71">
        <v>0</v>
      </c>
      <c r="S52" s="71">
        <v>0</v>
      </c>
      <c r="T52" s="72"/>
      <c r="U52" s="71">
        <v>1143171</v>
      </c>
      <c r="V52" s="71">
        <v>340</v>
      </c>
      <c r="W52" s="71">
        <v>58</v>
      </c>
      <c r="X52" s="71">
        <v>2132</v>
      </c>
      <c r="Y52" s="71">
        <v>4130</v>
      </c>
      <c r="Z52" s="71">
        <v>5943</v>
      </c>
      <c r="AA52" s="71">
        <v>2400</v>
      </c>
      <c r="AB52" s="71">
        <v>11978</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1791</v>
      </c>
      <c r="B53" s="70">
        <v>207</v>
      </c>
      <c r="C53" s="70">
        <v>3</v>
      </c>
      <c r="D53" s="70">
        <v>13</v>
      </c>
      <c r="E53" s="70">
        <v>2006</v>
      </c>
      <c r="F53" s="70" t="s">
        <v>790</v>
      </c>
      <c r="G53" s="70" t="s">
        <v>1788</v>
      </c>
      <c r="H53" s="70" t="s">
        <v>1789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1792</v>
      </c>
      <c r="B54" s="70">
        <v>208</v>
      </c>
      <c r="C54" s="70">
        <v>4</v>
      </c>
      <c r="D54" s="70">
        <v>13</v>
      </c>
      <c r="E54" s="70">
        <v>2007</v>
      </c>
      <c r="F54" s="70" t="s">
        <v>791</v>
      </c>
      <c r="G54" s="70" t="s">
        <v>1788</v>
      </c>
      <c r="H54" s="70" t="s">
        <v>1789</v>
      </c>
      <c r="I54" s="148"/>
      <c r="J54" s="71">
        <v>14.240303319992259</v>
      </c>
      <c r="K54" s="71">
        <v>0.83539353532012484</v>
      </c>
      <c r="L54" s="71">
        <v>6.0495040800527002</v>
      </c>
      <c r="M54" s="71">
        <v>11.754625533497221</v>
      </c>
      <c r="N54" s="71">
        <v>23.94597637920559</v>
      </c>
      <c r="O54" s="71">
        <v>11.778703943393401</v>
      </c>
      <c r="P54" s="71">
        <v>11.80112475940617</v>
      </c>
      <c r="Q54" s="71">
        <v>0.71764322896908395</v>
      </c>
      <c r="R54" s="71">
        <v>0</v>
      </c>
      <c r="S54" s="71">
        <v>0</v>
      </c>
      <c r="T54" s="72"/>
      <c r="U54" s="71">
        <v>1126214</v>
      </c>
      <c r="V54" s="71">
        <v>279</v>
      </c>
      <c r="W54" s="71">
        <v>70</v>
      </c>
      <c r="X54" s="71">
        <v>2459</v>
      </c>
      <c r="Y54" s="71">
        <v>4113</v>
      </c>
      <c r="Z54" s="71">
        <v>5828</v>
      </c>
      <c r="AA54" s="71">
        <v>2311</v>
      </c>
      <c r="AB54" s="71">
        <v>11537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1793</v>
      </c>
      <c r="B55" s="70">
        <v>209</v>
      </c>
      <c r="C55" s="70">
        <v>5</v>
      </c>
      <c r="D55" s="70">
        <v>13</v>
      </c>
      <c r="E55" s="70">
        <v>2008</v>
      </c>
      <c r="F55" s="70" t="s">
        <v>792</v>
      </c>
      <c r="G55" s="70" t="s">
        <v>1788</v>
      </c>
      <c r="H55" s="70" t="s">
        <v>1789</v>
      </c>
      <c r="I55" s="148"/>
      <c r="J55" s="71">
        <v>10.03231000174098</v>
      </c>
      <c r="K55" s="71">
        <v>0.63195064666641321</v>
      </c>
      <c r="L55" s="71">
        <v>5.4509805441676544</v>
      </c>
      <c r="M55" s="71">
        <v>12.28757542051828</v>
      </c>
      <c r="N55" s="71">
        <v>19.6859454234297</v>
      </c>
      <c r="O55" s="71">
        <v>11.205535461398449</v>
      </c>
      <c r="P55" s="71">
        <v>11.578547677286821</v>
      </c>
      <c r="Q55" s="71">
        <v>0.69379111946986705</v>
      </c>
      <c r="R55" s="71">
        <v>0</v>
      </c>
      <c r="S55" s="71">
        <v>1.08531350332481</v>
      </c>
      <c r="T55" s="72"/>
      <c r="U55" s="71">
        <v>818409</v>
      </c>
      <c r="V55" s="71">
        <v>279</v>
      </c>
      <c r="W55" s="71">
        <v>70</v>
      </c>
      <c r="X55" s="71">
        <v>2459</v>
      </c>
      <c r="Y55" s="71">
        <v>4122</v>
      </c>
      <c r="Z55" s="71">
        <v>5739</v>
      </c>
      <c r="AA55" s="71">
        <v>2270</v>
      </c>
      <c r="AB55" s="71">
        <v>11337</v>
      </c>
      <c r="AC55" s="71">
        <v>0</v>
      </c>
      <c r="AD55" s="71">
        <v>1.08531350332481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1794</v>
      </c>
      <c r="B56" s="70">
        <v>210</v>
      </c>
      <c r="C56" s="70">
        <v>6</v>
      </c>
      <c r="D56" s="70">
        <v>13</v>
      </c>
      <c r="E56" s="70">
        <v>2009</v>
      </c>
      <c r="F56" s="70" t="s">
        <v>176</v>
      </c>
      <c r="G56" s="70" t="s">
        <v>1788</v>
      </c>
      <c r="H56" s="70" t="s">
        <v>1789</v>
      </c>
      <c r="I56" s="148"/>
      <c r="J56" s="71">
        <v>11.03227244850291</v>
      </c>
      <c r="K56" s="71">
        <v>0.67769369996744</v>
      </c>
      <c r="L56" s="71">
        <v>6.2404722793866139</v>
      </c>
      <c r="M56" s="71">
        <v>14.49401356739804</v>
      </c>
      <c r="N56" s="71">
        <v>19.56779740954353</v>
      </c>
      <c r="O56" s="71">
        <v>11.218053430814511</v>
      </c>
      <c r="P56" s="71">
        <v>10.980289701217529</v>
      </c>
      <c r="Q56" s="71">
        <v>0.64663429889134605</v>
      </c>
      <c r="R56" s="71">
        <v>0</v>
      </c>
      <c r="S56" s="71">
        <v>1.069492673004401</v>
      </c>
      <c r="T56" s="72"/>
      <c r="U56" s="71">
        <v>662203</v>
      </c>
      <c r="V56" s="71">
        <v>260</v>
      </c>
      <c r="W56" s="71">
        <v>133</v>
      </c>
      <c r="X56" s="71">
        <v>2780</v>
      </c>
      <c r="Y56" s="71">
        <v>4135</v>
      </c>
      <c r="Z56" s="71">
        <v>5671</v>
      </c>
      <c r="AA56" s="71">
        <v>2210</v>
      </c>
      <c r="AB56" s="71">
        <v>11092</v>
      </c>
      <c r="AC56" s="71">
        <v>0</v>
      </c>
      <c r="AD56" s="71">
        <v>1.069492673004401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1795</v>
      </c>
      <c r="B57" s="70">
        <v>211</v>
      </c>
      <c r="C57" s="70">
        <v>7</v>
      </c>
      <c r="D57" s="70">
        <v>13</v>
      </c>
      <c r="E57" s="70">
        <v>2010</v>
      </c>
      <c r="F57" s="70" t="s">
        <v>177</v>
      </c>
      <c r="G57" s="70" t="s">
        <v>1788</v>
      </c>
      <c r="H57" s="70" t="s">
        <v>1789</v>
      </c>
      <c r="I57" s="148"/>
      <c r="J57" s="71">
        <v>10.789975632677731</v>
      </c>
      <c r="K57" s="71">
        <v>0.6717574216022415</v>
      </c>
      <c r="L57" s="71">
        <v>6.0117456051657667</v>
      </c>
      <c r="M57" s="71">
        <v>13.613178917243239</v>
      </c>
      <c r="N57" s="71">
        <v>23.03024102804163</v>
      </c>
      <c r="O57" s="71">
        <v>11.284306149644561</v>
      </c>
      <c r="P57" s="71">
        <v>11.03222449067896</v>
      </c>
      <c r="Q57" s="71">
        <v>0.66764681509019996</v>
      </c>
      <c r="R57" s="71">
        <v>0</v>
      </c>
      <c r="S57" s="71">
        <v>1.106834179304766</v>
      </c>
      <c r="T57" s="72"/>
      <c r="U57" s="71">
        <v>757573</v>
      </c>
      <c r="V57" s="71">
        <v>260</v>
      </c>
      <c r="W57" s="71">
        <v>133</v>
      </c>
      <c r="X57" s="71">
        <v>2780</v>
      </c>
      <c r="Y57" s="71">
        <v>4160</v>
      </c>
      <c r="Z57" s="71">
        <v>5731</v>
      </c>
      <c r="AA57" s="71">
        <v>2165</v>
      </c>
      <c r="AB57" s="71">
        <v>10974</v>
      </c>
      <c r="AC57" s="71">
        <v>0</v>
      </c>
      <c r="AD57" s="71">
        <v>1.106834179304766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1796</v>
      </c>
      <c r="B58" s="70">
        <v>212</v>
      </c>
      <c r="C58" s="70">
        <v>8</v>
      </c>
      <c r="D58" s="70">
        <v>13</v>
      </c>
      <c r="E58" s="70">
        <v>2011</v>
      </c>
      <c r="F58" s="70" t="s">
        <v>178</v>
      </c>
      <c r="G58" s="70" t="s">
        <v>1788</v>
      </c>
      <c r="H58" s="70" t="s">
        <v>1789</v>
      </c>
      <c r="I58" s="148"/>
      <c r="J58" s="71">
        <v>13.477028490656471</v>
      </c>
      <c r="K58" s="71">
        <v>0.9125156964371911</v>
      </c>
      <c r="L58" s="71">
        <v>5.1311386847338847</v>
      </c>
      <c r="M58" s="71">
        <v>15.72038079470447</v>
      </c>
      <c r="N58" s="71">
        <v>21.57018048233569</v>
      </c>
      <c r="O58" s="71">
        <v>10.980772082197571</v>
      </c>
      <c r="P58" s="71">
        <v>10.342276672823763</v>
      </c>
      <c r="Q58" s="71">
        <v>0.75440319938918698</v>
      </c>
      <c r="R58" s="71">
        <v>0</v>
      </c>
      <c r="S58" s="71">
        <v>0.80554128250037971</v>
      </c>
      <c r="T58" s="72"/>
      <c r="U58" s="71">
        <v>730403</v>
      </c>
      <c r="V58" s="71">
        <v>260</v>
      </c>
      <c r="W58" s="71">
        <v>133</v>
      </c>
      <c r="X58" s="71">
        <v>2780</v>
      </c>
      <c r="Y58" s="71">
        <v>4178</v>
      </c>
      <c r="Z58" s="71">
        <v>5698</v>
      </c>
      <c r="AA58" s="71">
        <v>2090</v>
      </c>
      <c r="AB58" s="71">
        <v>10750</v>
      </c>
      <c r="AC58" s="71">
        <v>0</v>
      </c>
      <c r="AD58" s="71">
        <v>0.80554128250037971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1797</v>
      </c>
      <c r="B59" s="70">
        <v>213</v>
      </c>
      <c r="C59" s="70">
        <v>9</v>
      </c>
      <c r="D59" s="70">
        <v>13</v>
      </c>
      <c r="E59" s="70">
        <v>2012</v>
      </c>
      <c r="F59" s="70" t="s">
        <v>179</v>
      </c>
      <c r="G59" s="70" t="s">
        <v>1788</v>
      </c>
      <c r="H59" s="70" t="s">
        <v>1789</v>
      </c>
      <c r="I59" s="148"/>
      <c r="J59" s="71">
        <v>11.67486869248407</v>
      </c>
      <c r="K59" s="71">
        <v>0.84833471753745515</v>
      </c>
      <c r="L59" s="71">
        <v>5.0667432821539116</v>
      </c>
      <c r="M59" s="71">
        <v>15.641161611019429</v>
      </c>
      <c r="N59" s="71">
        <v>23.069486240885151</v>
      </c>
      <c r="O59" s="71">
        <v>10.90583447989704</v>
      </c>
      <c r="P59" s="71">
        <v>10.301586860170648</v>
      </c>
      <c r="Q59" s="71">
        <v>0.806377081037428</v>
      </c>
      <c r="R59" s="71">
        <v>0</v>
      </c>
      <c r="S59" s="71">
        <v>0.88279623581484756</v>
      </c>
      <c r="T59" s="72"/>
      <c r="U59" s="71">
        <v>734874</v>
      </c>
      <c r="V59" s="71">
        <v>260</v>
      </c>
      <c r="W59" s="71">
        <v>133</v>
      </c>
      <c r="X59" s="71">
        <v>2780</v>
      </c>
      <c r="Y59" s="71">
        <v>4182</v>
      </c>
      <c r="Z59" s="71">
        <v>5704</v>
      </c>
      <c r="AA59" s="71">
        <v>2070</v>
      </c>
      <c r="AB59" s="71">
        <v>10576</v>
      </c>
      <c r="AC59" s="71">
        <v>0</v>
      </c>
      <c r="AD59" s="71">
        <v>0.88279623581484756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1798</v>
      </c>
      <c r="B60" s="70">
        <v>214</v>
      </c>
      <c r="C60" s="70">
        <v>10</v>
      </c>
      <c r="D60" s="70">
        <v>13</v>
      </c>
      <c r="E60" s="70">
        <v>2013</v>
      </c>
      <c r="F60" s="70" t="s">
        <v>180</v>
      </c>
      <c r="G60" s="70" t="s">
        <v>1788</v>
      </c>
      <c r="H60" s="70" t="s">
        <v>1789</v>
      </c>
      <c r="I60" s="148"/>
      <c r="J60" s="71">
        <v>13.65585641648738</v>
      </c>
      <c r="K60" s="71">
        <v>0.76983247946575362</v>
      </c>
      <c r="L60" s="71">
        <v>4.0126610647428951</v>
      </c>
      <c r="M60" s="71">
        <v>15.433363327958631</v>
      </c>
      <c r="N60" s="71">
        <v>26.237378727522021</v>
      </c>
      <c r="O60" s="71">
        <v>10.522081259632124</v>
      </c>
      <c r="P60" s="71">
        <v>10.31043113064745</v>
      </c>
      <c r="Q60" s="71">
        <v>0.80603799337517501</v>
      </c>
      <c r="R60" s="71">
        <v>0</v>
      </c>
      <c r="S60" s="71">
        <v>1.0950239713401979</v>
      </c>
      <c r="T60" s="72"/>
      <c r="U60" s="71">
        <v>818015</v>
      </c>
      <c r="V60" s="71">
        <v>260</v>
      </c>
      <c r="W60" s="71">
        <v>133</v>
      </c>
      <c r="X60" s="71">
        <v>2780</v>
      </c>
      <c r="Y60" s="71">
        <v>4170</v>
      </c>
      <c r="Z60" s="71">
        <v>5749</v>
      </c>
      <c r="AA60" s="71">
        <v>2064</v>
      </c>
      <c r="AB60" s="71">
        <v>10420</v>
      </c>
      <c r="AC60" s="71">
        <v>0</v>
      </c>
      <c r="AD60" s="71">
        <v>1.0950239713401979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1799</v>
      </c>
      <c r="B61" s="70">
        <v>215</v>
      </c>
      <c r="C61" s="70">
        <v>11</v>
      </c>
      <c r="D61" s="70">
        <v>13</v>
      </c>
      <c r="E61" s="70">
        <v>2014</v>
      </c>
      <c r="F61" s="70" t="s">
        <v>181</v>
      </c>
      <c r="G61" s="70" t="s">
        <v>1788</v>
      </c>
      <c r="H61" s="70" t="s">
        <v>1789</v>
      </c>
      <c r="I61" s="148"/>
      <c r="J61" s="71">
        <v>11.04102925912405</v>
      </c>
      <c r="K61" s="71">
        <v>0.67036938791218481</v>
      </c>
      <c r="L61" s="71">
        <v>6.879876854970008</v>
      </c>
      <c r="M61" s="71">
        <v>13.3814356122832</v>
      </c>
      <c r="N61" s="71">
        <v>21.359285684153772</v>
      </c>
      <c r="O61" s="71">
        <v>9.9625642804241643</v>
      </c>
      <c r="P61" s="71">
        <v>10.002487484742577</v>
      </c>
      <c r="Q61" s="71">
        <v>0.75701761347810204</v>
      </c>
      <c r="R61" s="71">
        <v>0</v>
      </c>
      <c r="S61" s="71">
        <v>0.8329397849265141</v>
      </c>
      <c r="T61" s="72"/>
      <c r="U61" s="71">
        <v>870596</v>
      </c>
      <c r="V61" s="71">
        <v>212</v>
      </c>
      <c r="W61" s="71">
        <v>141</v>
      </c>
      <c r="X61" s="71">
        <v>2468</v>
      </c>
      <c r="Y61" s="71">
        <v>4191</v>
      </c>
      <c r="Z61" s="71">
        <v>5733</v>
      </c>
      <c r="AA61" s="71">
        <v>1992</v>
      </c>
      <c r="AB61" s="71">
        <v>10200</v>
      </c>
      <c r="AC61" s="71">
        <v>0</v>
      </c>
      <c r="AD61" s="71">
        <v>0.8329397849265141</v>
      </c>
      <c r="AE61" s="72"/>
      <c r="AF61" s="71"/>
      <c r="AG61" s="71"/>
      <c r="AH61" s="71"/>
      <c r="AI61" s="71"/>
      <c r="AJ61" s="71"/>
      <c r="AK61" s="71"/>
      <c r="AL61" s="71"/>
      <c r="AM61" s="71"/>
      <c r="AN61" s="71"/>
      <c r="AO61" s="71"/>
      <c r="AP61" s="71"/>
      <c r="AQ61" s="72"/>
      <c r="AR61" s="71">
        <v>43</v>
      </c>
      <c r="AS61" s="71">
        <v>5</v>
      </c>
      <c r="AT61" s="71">
        <v>0</v>
      </c>
      <c r="AU61" s="71">
        <v>0</v>
      </c>
      <c r="AV61" s="71">
        <v>0</v>
      </c>
      <c r="AW61" s="71">
        <v>0</v>
      </c>
      <c r="AX61" s="71"/>
      <c r="AY61" s="72"/>
      <c r="AZ61" s="71">
        <v>184.1</v>
      </c>
      <c r="BA61" s="71">
        <v>580.29999999999995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1800</v>
      </c>
      <c r="B62" s="70">
        <v>216</v>
      </c>
      <c r="C62" s="70">
        <v>12</v>
      </c>
      <c r="D62" s="70">
        <v>13</v>
      </c>
      <c r="E62" s="70">
        <v>2015</v>
      </c>
      <c r="F62" s="70" t="s">
        <v>182</v>
      </c>
      <c r="G62" s="70" t="s">
        <v>1788</v>
      </c>
      <c r="H62" s="70" t="s">
        <v>1789</v>
      </c>
      <c r="I62" s="148"/>
      <c r="J62" s="71">
        <v>9.1933764489790999</v>
      </c>
      <c r="K62" s="71">
        <v>0.63223631971663541</v>
      </c>
      <c r="L62" s="71">
        <v>7.3655291427444514</v>
      </c>
      <c r="M62" s="71">
        <v>12.708291872279791</v>
      </c>
      <c r="N62" s="71">
        <v>20.491319940402999</v>
      </c>
      <c r="O62" s="71">
        <v>9.7419522416949604</v>
      </c>
      <c r="P62" s="71">
        <v>9.7138975584453036</v>
      </c>
      <c r="Q62" s="71">
        <v>0.72537817683488004</v>
      </c>
      <c r="R62" s="71">
        <v>0</v>
      </c>
      <c r="S62" s="71">
        <v>1.0169545362898631</v>
      </c>
      <c r="T62" s="72"/>
      <c r="U62" s="71">
        <v>713449</v>
      </c>
      <c r="V62" s="71">
        <v>212</v>
      </c>
      <c r="W62" s="71">
        <v>141</v>
      </c>
      <c r="X62" s="71">
        <v>2468</v>
      </c>
      <c r="Y62" s="71">
        <v>4154</v>
      </c>
      <c r="Z62" s="71">
        <v>5660</v>
      </c>
      <c r="AA62" s="71">
        <v>1933</v>
      </c>
      <c r="AB62" s="71">
        <v>9984</v>
      </c>
      <c r="AC62" s="71">
        <v>0</v>
      </c>
      <c r="AD62" s="71">
        <v>1.0169545362898631</v>
      </c>
      <c r="AE62" s="72"/>
      <c r="AF62" s="71">
        <v>10008618.32148305</v>
      </c>
      <c r="AG62" s="71">
        <v>444620.78318112681</v>
      </c>
      <c r="AH62" s="71">
        <v>1861302.598608664</v>
      </c>
      <c r="AI62" s="71">
        <v>15771252.2059309</v>
      </c>
      <c r="AJ62" s="71">
        <v>22213299.22345113</v>
      </c>
      <c r="AK62" s="71">
        <v>0</v>
      </c>
      <c r="AL62" s="71">
        <v>0</v>
      </c>
      <c r="AM62" s="71">
        <v>1368265.3186951859</v>
      </c>
      <c r="AN62" s="71">
        <v>0</v>
      </c>
      <c r="AO62" s="71">
        <v>0</v>
      </c>
      <c r="AP62" s="71">
        <v>51667358.451350056</v>
      </c>
      <c r="AQ62" s="72"/>
      <c r="AR62" s="71">
        <v>44</v>
      </c>
      <c r="AS62" s="71">
        <v>6</v>
      </c>
      <c r="AT62" s="71">
        <v>0</v>
      </c>
      <c r="AU62" s="71">
        <v>0</v>
      </c>
      <c r="AV62" s="71">
        <v>0</v>
      </c>
      <c r="AW62" s="71">
        <v>0</v>
      </c>
      <c r="AX62" s="71"/>
      <c r="AY62" s="72"/>
      <c r="AZ62" s="71">
        <v>191.2</v>
      </c>
      <c r="BA62" s="71">
        <v>1570.3</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1801</v>
      </c>
      <c r="B63" s="70">
        <v>217</v>
      </c>
      <c r="C63" s="70">
        <v>13</v>
      </c>
      <c r="D63" s="70">
        <v>13</v>
      </c>
      <c r="E63" s="70">
        <v>2016</v>
      </c>
      <c r="F63" s="70" t="s">
        <v>155</v>
      </c>
      <c r="G63" s="70" t="s">
        <v>1788</v>
      </c>
      <c r="H63" s="70" t="s">
        <v>1789</v>
      </c>
      <c r="I63" s="148"/>
      <c r="J63" s="71">
        <v>14.538015064647926</v>
      </c>
      <c r="K63" s="71">
        <v>0.67203828314961478</v>
      </c>
      <c r="L63" s="71">
        <v>6.979321223433308</v>
      </c>
      <c r="M63" s="71">
        <v>11.046321959439229</v>
      </c>
      <c r="N63" s="71">
        <v>20.67493468963092</v>
      </c>
      <c r="O63" s="71">
        <v>9.5641408187892392</v>
      </c>
      <c r="P63" s="71">
        <v>9.5230949907590077</v>
      </c>
      <c r="Q63" s="71">
        <v>0.69049870427436821</v>
      </c>
      <c r="R63" s="71">
        <v>0</v>
      </c>
      <c r="S63" s="71">
        <v>1.420671426252837</v>
      </c>
      <c r="T63" s="72"/>
      <c r="U63" s="71">
        <v>889936</v>
      </c>
      <c r="V63" s="71">
        <v>212</v>
      </c>
      <c r="W63" s="71">
        <v>141</v>
      </c>
      <c r="X63" s="71">
        <v>2468</v>
      </c>
      <c r="Y63" s="71">
        <v>4119</v>
      </c>
      <c r="Z63" s="71">
        <v>5625</v>
      </c>
      <c r="AA63" s="71">
        <v>1960</v>
      </c>
      <c r="AB63" s="71">
        <v>9776</v>
      </c>
      <c r="AC63" s="71">
        <v>0</v>
      </c>
      <c r="AD63" s="71">
        <v>1.420671426252837</v>
      </c>
      <c r="AE63" s="72"/>
      <c r="AF63" s="71">
        <v>18218349.21291966</v>
      </c>
      <c r="AG63" s="71">
        <v>467582.85881806759</v>
      </c>
      <c r="AH63" s="71">
        <v>1256314.9369177809</v>
      </c>
      <c r="AI63" s="71">
        <v>15258888.733626129</v>
      </c>
      <c r="AJ63" s="71">
        <v>22471719.50918382</v>
      </c>
      <c r="AK63" s="71">
        <v>0</v>
      </c>
      <c r="AL63" s="71">
        <v>0</v>
      </c>
      <c r="AM63" s="71">
        <v>1340800.653124097</v>
      </c>
      <c r="AN63" s="71">
        <v>0</v>
      </c>
      <c r="AO63" s="71">
        <v>0</v>
      </c>
      <c r="AP63" s="71">
        <v>59013655.904589549</v>
      </c>
      <c r="AQ63" s="72"/>
      <c r="AR63" s="71">
        <v>51</v>
      </c>
      <c r="AS63" s="71">
        <v>8</v>
      </c>
      <c r="AT63" s="71">
        <v>0</v>
      </c>
      <c r="AU63" s="71">
        <v>0</v>
      </c>
      <c r="AV63" s="71">
        <v>0</v>
      </c>
      <c r="AW63" s="71">
        <v>0</v>
      </c>
      <c r="AX63" s="71"/>
      <c r="AY63" s="72"/>
      <c r="AZ63" s="71">
        <v>222.8</v>
      </c>
      <c r="BA63" s="71">
        <v>1669.3</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1802</v>
      </c>
      <c r="B64" s="70">
        <v>218</v>
      </c>
      <c r="C64" s="70">
        <v>14</v>
      </c>
      <c r="D64" s="70">
        <v>13</v>
      </c>
      <c r="E64" s="70">
        <v>2017</v>
      </c>
      <c r="F64" s="70" t="s">
        <v>156</v>
      </c>
      <c r="G64" s="1064" t="s">
        <v>1788</v>
      </c>
      <c r="H64" s="70" t="s">
        <v>1789</v>
      </c>
      <c r="I64" s="148"/>
      <c r="J64" s="71">
        <v>11.178605255310885</v>
      </c>
      <c r="K64" s="71">
        <v>0.6520649545441749</v>
      </c>
      <c r="L64" s="71">
        <v>6.7410469202898886</v>
      </c>
      <c r="M64" s="71">
        <v>9.9365577891100632</v>
      </c>
      <c r="N64" s="71">
        <v>21.936823042049493</v>
      </c>
      <c r="O64" s="71">
        <v>9.2943436340738064</v>
      </c>
      <c r="P64" s="71">
        <v>9.2744797816086617</v>
      </c>
      <c r="Q64" s="71">
        <v>0.650515325572252</v>
      </c>
      <c r="R64" s="71">
        <v>0</v>
      </c>
      <c r="S64" s="71">
        <v>1.4693592623470433</v>
      </c>
      <c r="T64" s="72"/>
      <c r="U64" s="71">
        <v>847701</v>
      </c>
      <c r="V64" s="71">
        <v>212</v>
      </c>
      <c r="W64" s="71">
        <v>141</v>
      </c>
      <c r="X64" s="71">
        <v>2468</v>
      </c>
      <c r="Y64" s="71">
        <v>4065</v>
      </c>
      <c r="Z64" s="71">
        <v>5557</v>
      </c>
      <c r="AA64" s="71">
        <v>1921</v>
      </c>
      <c r="AB64" s="71">
        <v>9524</v>
      </c>
      <c r="AC64" s="71">
        <v>0</v>
      </c>
      <c r="AD64" s="71">
        <v>1.4693592623470431</v>
      </c>
      <c r="AE64" s="72"/>
      <c r="AF64" s="71">
        <v>14306096.817166369</v>
      </c>
      <c r="AG64" s="71">
        <v>447686.23301397642</v>
      </c>
      <c r="AH64" s="71">
        <v>1457766.2869662191</v>
      </c>
      <c r="AI64" s="71">
        <v>14541553.97941085</v>
      </c>
      <c r="AJ64" s="71">
        <v>22791599.489303559</v>
      </c>
      <c r="AK64" s="71">
        <v>0</v>
      </c>
      <c r="AL64" s="71">
        <v>0</v>
      </c>
      <c r="AM64" s="71">
        <v>1308282.1858387869</v>
      </c>
      <c r="AN64" s="71">
        <v>0</v>
      </c>
      <c r="AO64" s="71">
        <v>0</v>
      </c>
      <c r="AP64" s="71">
        <v>54852984.991699763</v>
      </c>
      <c r="AQ64" s="72"/>
      <c r="AR64" s="71">
        <v>57</v>
      </c>
      <c r="AS64" s="71">
        <v>10</v>
      </c>
      <c r="AT64" s="71">
        <v>0</v>
      </c>
      <c r="AU64" s="71">
        <v>0</v>
      </c>
      <c r="AV64" s="71">
        <v>0</v>
      </c>
      <c r="AW64" s="71">
        <v>0</v>
      </c>
      <c r="AX64" s="71"/>
      <c r="AY64" s="72"/>
      <c r="AZ64" s="71">
        <v>253.8</v>
      </c>
      <c r="BA64" s="71">
        <v>1692.1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1803</v>
      </c>
      <c r="B65" s="70">
        <v>219</v>
      </c>
      <c r="C65" s="70">
        <v>15</v>
      </c>
      <c r="D65" s="70">
        <v>13</v>
      </c>
      <c r="E65" s="70">
        <v>2018</v>
      </c>
      <c r="F65" s="70" t="s">
        <v>183</v>
      </c>
      <c r="G65" s="1064" t="s">
        <v>1788</v>
      </c>
      <c r="H65" s="70" t="s">
        <v>1789</v>
      </c>
      <c r="I65" s="148"/>
      <c r="J65" s="71">
        <v>13.806588465017333</v>
      </c>
      <c r="K65" s="71">
        <v>0.61659711385311944</v>
      </c>
      <c r="L65" s="71">
        <v>6.178046309271374</v>
      </c>
      <c r="M65" s="71">
        <v>10.411360686987312</v>
      </c>
      <c r="N65" s="71">
        <v>18.536819296527351</v>
      </c>
      <c r="O65" s="71">
        <v>9.0852596084013815</v>
      </c>
      <c r="P65" s="71">
        <v>9.0148634276067039</v>
      </c>
      <c r="Q65" s="71">
        <v>0.58918822710233199</v>
      </c>
      <c r="R65" s="71">
        <v>0</v>
      </c>
      <c r="S65" s="71">
        <v>1.2218299153551286</v>
      </c>
      <c r="T65" s="72"/>
      <c r="U65" s="71">
        <v>943526</v>
      </c>
      <c r="V65" s="71">
        <v>212</v>
      </c>
      <c r="W65" s="71">
        <v>141</v>
      </c>
      <c r="X65" s="71">
        <v>2468</v>
      </c>
      <c r="Y65" s="71">
        <v>4031</v>
      </c>
      <c r="Z65" s="71">
        <v>5536</v>
      </c>
      <c r="AA65" s="71">
        <v>1886</v>
      </c>
      <c r="AB65" s="71">
        <v>9296</v>
      </c>
      <c r="AC65" s="71">
        <v>0</v>
      </c>
      <c r="AD65" s="71">
        <v>1.2218299153551291</v>
      </c>
      <c r="AE65" s="72"/>
      <c r="AF65" s="71">
        <v>17386589.080248609</v>
      </c>
      <c r="AG65" s="71">
        <v>418886.18709660409</v>
      </c>
      <c r="AH65" s="71">
        <v>1404806.342966533</v>
      </c>
      <c r="AI65" s="71">
        <v>14685502.450021001</v>
      </c>
      <c r="AJ65" s="71">
        <v>20341015.969076458</v>
      </c>
      <c r="AK65" s="71">
        <v>0</v>
      </c>
      <c r="AL65" s="71">
        <v>0</v>
      </c>
      <c r="AM65" s="71">
        <v>1279604.725175488</v>
      </c>
      <c r="AN65" s="71">
        <v>0</v>
      </c>
      <c r="AO65" s="71">
        <v>0</v>
      </c>
      <c r="AP65" s="71">
        <v>55516404.754584685</v>
      </c>
      <c r="AQ65" s="72"/>
      <c r="AR65" s="71">
        <v>61</v>
      </c>
      <c r="AS65" s="71">
        <v>13</v>
      </c>
      <c r="AT65" s="71">
        <v>0</v>
      </c>
      <c r="AU65" s="71">
        <v>0</v>
      </c>
      <c r="AV65" s="71">
        <v>0</v>
      </c>
      <c r="AW65" s="71">
        <v>0</v>
      </c>
      <c r="AX65" s="71"/>
      <c r="AY65" s="72"/>
      <c r="AZ65" s="71">
        <v>278.2</v>
      </c>
      <c r="BA65" s="71">
        <v>1841</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1804</v>
      </c>
      <c r="B66" s="70">
        <v>220</v>
      </c>
      <c r="C66" s="70">
        <v>16</v>
      </c>
      <c r="D66" s="70">
        <v>13</v>
      </c>
      <c r="E66" s="70">
        <v>2019</v>
      </c>
      <c r="F66" s="70" t="s">
        <v>158</v>
      </c>
      <c r="G66" s="70" t="s">
        <v>1788</v>
      </c>
      <c r="H66" s="70" t="s">
        <v>1789</v>
      </c>
      <c r="I66" s="148"/>
      <c r="J66" s="71">
        <v>7.635686906075315</v>
      </c>
      <c r="K66" s="71">
        <v>0.57784319153604136</v>
      </c>
      <c r="L66" s="71">
        <v>6.23525509276518</v>
      </c>
      <c r="M66" s="71">
        <v>9.8393253195597339</v>
      </c>
      <c r="N66" s="71">
        <v>17.257428433546782</v>
      </c>
      <c r="O66" s="71">
        <v>8.6476365553144863</v>
      </c>
      <c r="P66" s="71">
        <v>8.4230664018710506</v>
      </c>
      <c r="Q66" s="71">
        <v>0.55749012336026404</v>
      </c>
      <c r="R66" s="71">
        <v>0</v>
      </c>
      <c r="S66" s="71">
        <v>1.2641017754077943</v>
      </c>
      <c r="T66" s="72"/>
      <c r="U66" s="71">
        <v>550352</v>
      </c>
      <c r="V66" s="71">
        <v>212</v>
      </c>
      <c r="W66" s="71">
        <v>141</v>
      </c>
      <c r="X66" s="71">
        <v>2468</v>
      </c>
      <c r="Y66" s="71">
        <v>3987</v>
      </c>
      <c r="Z66" s="71">
        <v>5414</v>
      </c>
      <c r="AA66" s="71">
        <v>1749</v>
      </c>
      <c r="AB66" s="71">
        <v>9034</v>
      </c>
      <c r="AC66" s="71">
        <v>0</v>
      </c>
      <c r="AD66" s="71">
        <v>1.2641017754077939</v>
      </c>
      <c r="AE66" s="72"/>
      <c r="AF66" s="71">
        <v>10267383.618054731</v>
      </c>
      <c r="AG66" s="71">
        <v>403022.61806162202</v>
      </c>
      <c r="AH66" s="71">
        <v>1462790.711770056</v>
      </c>
      <c r="AI66" s="71">
        <v>14210662.40379953</v>
      </c>
      <c r="AJ66" s="71">
        <v>19218797.82677329</v>
      </c>
      <c r="AK66" s="71">
        <v>0</v>
      </c>
      <c r="AL66" s="71">
        <v>0</v>
      </c>
      <c r="AM66" s="71">
        <v>1230362.792084411</v>
      </c>
      <c r="AN66" s="71">
        <v>0</v>
      </c>
      <c r="AO66" s="71">
        <v>0</v>
      </c>
      <c r="AP66" s="71">
        <v>46793019.970543638</v>
      </c>
      <c r="AQ66" s="72"/>
      <c r="AR66" s="71">
        <v>67</v>
      </c>
      <c r="AS66" s="71">
        <v>14</v>
      </c>
      <c r="AT66" s="71">
        <v>0</v>
      </c>
      <c r="AU66" s="71">
        <v>0</v>
      </c>
      <c r="AV66" s="71">
        <v>0</v>
      </c>
      <c r="AW66" s="71">
        <v>0</v>
      </c>
      <c r="AX66" s="71"/>
      <c r="AY66" s="72"/>
      <c r="AZ66" s="71">
        <v>316.2</v>
      </c>
      <c r="BA66" s="71">
        <v>1890.1</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1805</v>
      </c>
      <c r="B67" s="70">
        <v>221</v>
      </c>
      <c r="C67" s="70">
        <v>17</v>
      </c>
      <c r="D67" s="70">
        <v>13</v>
      </c>
      <c r="E67" s="70">
        <v>2020</v>
      </c>
      <c r="F67" s="70" t="s">
        <v>159</v>
      </c>
      <c r="G67" s="70" t="s">
        <v>1788</v>
      </c>
      <c r="H67" s="70" t="s">
        <v>1789</v>
      </c>
      <c r="I67" s="148"/>
      <c r="J67" s="71">
        <v>8.6852770888430104</v>
      </c>
      <c r="K67" s="71">
        <v>0.55722074328656357</v>
      </c>
      <c r="L67" s="71">
        <v>4.5421429277398939</v>
      </c>
      <c r="M67" s="71">
        <v>8.1618110826956123</v>
      </c>
      <c r="N67" s="71">
        <v>16.047234012797883</v>
      </c>
      <c r="O67" s="71">
        <v>7.4673961603361638</v>
      </c>
      <c r="P67" s="71">
        <v>7.8294981204282772</v>
      </c>
      <c r="Q67" s="71">
        <v>0.51879540518709599</v>
      </c>
      <c r="R67" s="71">
        <v>0</v>
      </c>
      <c r="S67" s="71">
        <v>0.74445578894116704</v>
      </c>
      <c r="T67" s="72"/>
      <c r="U67" s="71">
        <v>659210</v>
      </c>
      <c r="V67" s="71">
        <v>176</v>
      </c>
      <c r="W67" s="71">
        <v>123</v>
      </c>
      <c r="X67" s="71">
        <v>2183</v>
      </c>
      <c r="Y67" s="71">
        <v>3941</v>
      </c>
      <c r="Z67" s="71">
        <v>5336</v>
      </c>
      <c r="AA67" s="71">
        <v>1728</v>
      </c>
      <c r="AB67" s="71">
        <v>8799</v>
      </c>
      <c r="AC67" s="71">
        <v>0</v>
      </c>
      <c r="AD67" s="71">
        <v>0.74445578894116704</v>
      </c>
      <c r="AE67" s="72"/>
      <c r="AF67" s="71">
        <v>11603588.359918831</v>
      </c>
      <c r="AG67" s="71">
        <v>396347.52366004389</v>
      </c>
      <c r="AH67" s="71">
        <v>1101280.10070548</v>
      </c>
      <c r="AI67" s="71">
        <v>12552880.267243799</v>
      </c>
      <c r="AJ67" s="71">
        <v>19044011.499730632</v>
      </c>
      <c r="AK67" s="71"/>
      <c r="AL67" s="71"/>
      <c r="AM67" s="71">
        <v>1148367.2589289625</v>
      </c>
      <c r="AN67" s="71"/>
      <c r="AO67" s="71"/>
      <c r="AP67" s="71">
        <v>45846475.010187745</v>
      </c>
      <c r="AQ67" s="72"/>
      <c r="AR67" s="71">
        <v>73</v>
      </c>
      <c r="AS67" s="71">
        <v>15</v>
      </c>
      <c r="AT67" s="71">
        <v>0</v>
      </c>
      <c r="AU67" s="71">
        <v>0</v>
      </c>
      <c r="AV67" s="71">
        <v>0</v>
      </c>
      <c r="AW67" s="71">
        <v>0</v>
      </c>
      <c r="AX67" s="71"/>
      <c r="AY67" s="72"/>
      <c r="AZ67" s="71">
        <v>355</v>
      </c>
      <c r="BA67" s="71">
        <v>1939.6</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1806</v>
      </c>
      <c r="B68" s="70">
        <v>221</v>
      </c>
      <c r="C68" s="70">
        <v>18</v>
      </c>
      <c r="D68" s="70">
        <v>13</v>
      </c>
      <c r="E68" s="70">
        <v>2021</v>
      </c>
      <c r="F68" s="70" t="s">
        <v>160</v>
      </c>
      <c r="G68" s="70" t="s">
        <v>1788</v>
      </c>
      <c r="H68" s="70" t="s">
        <v>1789</v>
      </c>
      <c r="I68" s="148"/>
      <c r="J68" s="71">
        <v>12.103964352426077</v>
      </c>
      <c r="K68" s="71">
        <v>0.54516799977355657</v>
      </c>
      <c r="L68" s="71">
        <v>4.74999619452836</v>
      </c>
      <c r="M68" s="71">
        <v>9.4843806872018455</v>
      </c>
      <c r="N68" s="71">
        <v>17.261967412294435</v>
      </c>
      <c r="O68" s="71">
        <v>7.174877187400333</v>
      </c>
      <c r="P68" s="71">
        <v>7.9921690308000679</v>
      </c>
      <c r="Q68" s="71">
        <v>0.50312170444370596</v>
      </c>
      <c r="R68" s="71">
        <v>0</v>
      </c>
      <c r="S68" s="71">
        <v>0.80096071675464331</v>
      </c>
      <c r="T68" s="72"/>
      <c r="U68" s="71">
        <v>953609</v>
      </c>
      <c r="V68" s="71">
        <v>176</v>
      </c>
      <c r="W68" s="71">
        <v>123</v>
      </c>
      <c r="X68" s="71">
        <v>2183</v>
      </c>
      <c r="Y68" s="71">
        <v>3917</v>
      </c>
      <c r="Z68" s="71">
        <v>5279</v>
      </c>
      <c r="AA68" s="71">
        <v>1720</v>
      </c>
      <c r="AB68" s="71">
        <v>8617</v>
      </c>
      <c r="AC68" s="71">
        <v>0</v>
      </c>
      <c r="AD68" s="71">
        <v>0.80096071675464331</v>
      </c>
      <c r="AE68" s="72"/>
      <c r="AF68" s="71">
        <v>16453331.413136851</v>
      </c>
      <c r="AG68" s="71">
        <v>372142.17939514166</v>
      </c>
      <c r="AH68" s="71">
        <v>1009715.1045321948</v>
      </c>
      <c r="AI68" s="71">
        <v>14292350.502000151</v>
      </c>
      <c r="AJ68" s="71">
        <v>20573777.994848341</v>
      </c>
      <c r="AK68" s="71">
        <v>0</v>
      </c>
      <c r="AL68" s="71">
        <v>0</v>
      </c>
      <c r="AM68" s="71">
        <v>1131100.9212398378</v>
      </c>
      <c r="AN68" s="71">
        <v>0</v>
      </c>
      <c r="AO68" s="71">
        <v>0</v>
      </c>
      <c r="AP68" s="71">
        <v>53832418.115152515</v>
      </c>
      <c r="AQ68" s="72"/>
      <c r="AR68" s="71">
        <v>75</v>
      </c>
      <c r="AS68" s="71">
        <v>17</v>
      </c>
      <c r="AT68" s="71">
        <v>0</v>
      </c>
      <c r="AU68" s="71">
        <v>0</v>
      </c>
      <c r="AV68" s="71">
        <v>0</v>
      </c>
      <c r="AW68" s="71">
        <v>0</v>
      </c>
      <c r="AX68" s="71"/>
      <c r="AY68" s="72"/>
      <c r="AZ68" s="71">
        <v>367.9</v>
      </c>
      <c r="BA68" s="71">
        <v>2038.6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1807</v>
      </c>
      <c r="B69" s="70">
        <v>221</v>
      </c>
      <c r="C69" s="70">
        <v>19</v>
      </c>
      <c r="D69" s="70">
        <v>13</v>
      </c>
      <c r="E69" s="70">
        <v>2022</v>
      </c>
      <c r="F69" s="70" t="s">
        <v>161</v>
      </c>
      <c r="G69" s="70" t="s">
        <v>1788</v>
      </c>
      <c r="H69" s="70" t="s">
        <v>1789</v>
      </c>
      <c r="I69" s="148"/>
      <c r="J69" s="71">
        <v>8.5369105040441831</v>
      </c>
      <c r="K69" s="71">
        <v>0.49967258287617072</v>
      </c>
      <c r="L69" s="71">
        <v>3.8425348775943262</v>
      </c>
      <c r="M69" s="71">
        <v>9.287236687934028</v>
      </c>
      <c r="N69" s="71">
        <v>16.262863581377843</v>
      </c>
      <c r="O69" s="71">
        <v>7.4414958832278026</v>
      </c>
      <c r="P69" s="71">
        <v>7.8035098903847704</v>
      </c>
      <c r="Q69" s="71">
        <v>0.49268171194178823</v>
      </c>
      <c r="R69" s="71">
        <v>0</v>
      </c>
      <c r="S69" s="71">
        <v>0.81764406061156991</v>
      </c>
      <c r="T69" s="72"/>
      <c r="U69" s="71">
        <v>888679</v>
      </c>
      <c r="V69" s="71">
        <v>176</v>
      </c>
      <c r="W69" s="71">
        <v>123</v>
      </c>
      <c r="X69" s="71">
        <v>2183</v>
      </c>
      <c r="Y69" s="71">
        <v>3883</v>
      </c>
      <c r="Z69" s="71">
        <v>5202</v>
      </c>
      <c r="AA69" s="71">
        <v>1705</v>
      </c>
      <c r="AB69" s="71">
        <v>8369</v>
      </c>
      <c r="AC69" s="71">
        <v>0</v>
      </c>
      <c r="AD69" s="71">
        <v>0.81764406061156991</v>
      </c>
      <c r="AE69" s="72"/>
      <c r="AF69" s="71">
        <v>12105210.477666553</v>
      </c>
      <c r="AG69" s="71">
        <v>347811.47597169061</v>
      </c>
      <c r="AH69" s="71">
        <v>1077843.2824846876</v>
      </c>
      <c r="AI69" s="71">
        <v>13931850.941284524</v>
      </c>
      <c r="AJ69" s="71">
        <v>20483165.508687917</v>
      </c>
      <c r="AK69" s="71">
        <v>0</v>
      </c>
      <c r="AL69" s="71">
        <v>0</v>
      </c>
      <c r="AM69" s="71">
        <v>1080666.3268931503</v>
      </c>
      <c r="AN69" s="71">
        <v>0</v>
      </c>
      <c r="AO69" s="71">
        <v>0</v>
      </c>
      <c r="AP69" s="71">
        <v>49026548.012988523</v>
      </c>
      <c r="AQ69" s="72"/>
      <c r="AR69" s="71">
        <v>81</v>
      </c>
      <c r="AS69" s="71">
        <v>21</v>
      </c>
      <c r="AT69" s="71">
        <v>0</v>
      </c>
      <c r="AU69" s="71">
        <v>0</v>
      </c>
      <c r="AV69" s="71">
        <v>0</v>
      </c>
      <c r="AW69" s="71">
        <v>0</v>
      </c>
      <c r="AX69" s="71"/>
      <c r="AY69" s="72"/>
      <c r="AZ69" s="71">
        <v>404.09999999999997</v>
      </c>
      <c r="BA69" s="71">
        <v>2203.6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1808</v>
      </c>
      <c r="B70" s="70">
        <v>221</v>
      </c>
      <c r="C70" s="70">
        <v>20</v>
      </c>
      <c r="D70" s="70">
        <v>13</v>
      </c>
      <c r="E70" s="70">
        <v>2023</v>
      </c>
      <c r="F70" s="70" t="s">
        <v>1539</v>
      </c>
      <c r="G70" s="70" t="s">
        <v>1788</v>
      </c>
      <c r="H70" s="70" t="s">
        <v>1789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81</v>
      </c>
      <c r="AS70" s="71">
        <v>21</v>
      </c>
      <c r="AT70" s="71">
        <v>0</v>
      </c>
      <c r="AU70" s="71">
        <v>0</v>
      </c>
      <c r="AV70" s="71">
        <v>0</v>
      </c>
      <c r="AW70" s="71">
        <v>0</v>
      </c>
      <c r="AX70" s="71"/>
      <c r="AY70" s="72"/>
      <c r="AZ70" s="71">
        <v>404.09999999999997</v>
      </c>
      <c r="BA70" s="71">
        <v>2203.6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1809</v>
      </c>
      <c r="B71" s="70">
        <v>221</v>
      </c>
      <c r="C71" s="70">
        <v>21</v>
      </c>
      <c r="D71" s="70">
        <v>13</v>
      </c>
      <c r="E71" s="70">
        <v>2024</v>
      </c>
      <c r="F71" s="70" t="s">
        <v>1554</v>
      </c>
      <c r="G71" s="70" t="s">
        <v>1788</v>
      </c>
      <c r="H71" s="70" t="s">
        <v>1789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1810</v>
      </c>
      <c r="B72" s="70">
        <v>103</v>
      </c>
      <c r="C72" s="70">
        <v>1</v>
      </c>
      <c r="D72" s="70">
        <v>7</v>
      </c>
      <c r="E72" s="70">
        <v>1990</v>
      </c>
      <c r="F72" s="70" t="s">
        <v>787</v>
      </c>
      <c r="G72" s="70" t="s">
        <v>1811</v>
      </c>
      <c r="H72" s="70" t="s">
        <v>1812</v>
      </c>
      <c r="I72" s="148"/>
      <c r="J72" s="71">
        <v>12.12726863997495</v>
      </c>
      <c r="K72" s="71">
        <v>3.1867955780512842</v>
      </c>
      <c r="L72" s="71">
        <v>21.592468471413021</v>
      </c>
      <c r="M72" s="71">
        <v>9.1194168730642016</v>
      </c>
      <c r="N72" s="71">
        <v>19.085139947348001</v>
      </c>
      <c r="O72" s="71">
        <v>7.8067316073311286</v>
      </c>
      <c r="P72" s="71">
        <v>15.4193943420249</v>
      </c>
      <c r="Q72" s="71">
        <v>0.93393891026495601</v>
      </c>
      <c r="R72" s="71">
        <v>0</v>
      </c>
      <c r="S72" s="71">
        <v>0.85237718483931435</v>
      </c>
      <c r="T72" s="72"/>
      <c r="U72" s="71">
        <v>902792</v>
      </c>
      <c r="V72" s="71">
        <v>930</v>
      </c>
      <c r="W72" s="71">
        <v>233</v>
      </c>
      <c r="X72" s="71">
        <v>3430</v>
      </c>
      <c r="Y72" s="71">
        <v>4952</v>
      </c>
      <c r="Z72" s="71">
        <v>3211</v>
      </c>
      <c r="AA72" s="71">
        <v>3744</v>
      </c>
      <c r="AB72" s="71">
        <v>15164</v>
      </c>
      <c r="AC72" s="71">
        <v>0</v>
      </c>
      <c r="AD72" s="71">
        <v>0.85237718483931435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1813</v>
      </c>
      <c r="B73" s="70">
        <v>104</v>
      </c>
      <c r="C73" s="70">
        <v>2</v>
      </c>
      <c r="D73" s="70">
        <v>7</v>
      </c>
      <c r="E73" s="70">
        <v>2005</v>
      </c>
      <c r="F73" s="70" t="s">
        <v>789</v>
      </c>
      <c r="G73" s="70" t="s">
        <v>1811</v>
      </c>
      <c r="H73" s="70" t="s">
        <v>1812</v>
      </c>
      <c r="I73" s="148"/>
      <c r="J73" s="71">
        <v>6.9785518763570087</v>
      </c>
      <c r="K73" s="71">
        <v>1.974767295723026</v>
      </c>
      <c r="L73" s="71">
        <v>17.451306703409191</v>
      </c>
      <c r="M73" s="71">
        <v>13.659595678862869</v>
      </c>
      <c r="N73" s="71">
        <v>27.699227631886039</v>
      </c>
      <c r="O73" s="71">
        <v>10.36838646977729</v>
      </c>
      <c r="P73" s="71">
        <v>17.182943206952931</v>
      </c>
      <c r="Q73" s="71">
        <v>0.72476392700174697</v>
      </c>
      <c r="R73" s="71">
        <v>0</v>
      </c>
      <c r="S73" s="71">
        <v>2.9126673721651439</v>
      </c>
      <c r="T73" s="72"/>
      <c r="U73" s="71">
        <v>563557</v>
      </c>
      <c r="V73" s="71">
        <v>613</v>
      </c>
      <c r="W73" s="71">
        <v>174</v>
      </c>
      <c r="X73" s="71">
        <v>2162</v>
      </c>
      <c r="Y73" s="71">
        <v>4810</v>
      </c>
      <c r="Z73" s="71">
        <v>4935</v>
      </c>
      <c r="AA73" s="71">
        <v>3417</v>
      </c>
      <c r="AB73" s="71">
        <v>12302</v>
      </c>
      <c r="AC73" s="71">
        <v>0</v>
      </c>
      <c r="AD73" s="71">
        <v>2.9126673721651439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1814</v>
      </c>
      <c r="B74" s="70">
        <v>105</v>
      </c>
      <c r="C74" s="70">
        <v>3</v>
      </c>
      <c r="D74" s="70">
        <v>7</v>
      </c>
      <c r="E74" s="70">
        <v>2006</v>
      </c>
      <c r="F74" s="70" t="s">
        <v>790</v>
      </c>
      <c r="G74" s="70" t="s">
        <v>1811</v>
      </c>
      <c r="H74" s="70" t="s">
        <v>1812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1815</v>
      </c>
      <c r="B75" s="70">
        <v>106</v>
      </c>
      <c r="C75" s="70">
        <v>4</v>
      </c>
      <c r="D75" s="70">
        <v>7</v>
      </c>
      <c r="E75" s="70">
        <v>2007</v>
      </c>
      <c r="F75" s="70" t="s">
        <v>791</v>
      </c>
      <c r="G75" s="70" t="s">
        <v>1811</v>
      </c>
      <c r="H75" s="70" t="s">
        <v>1812</v>
      </c>
      <c r="I75" s="148"/>
      <c r="J75" s="71">
        <v>7.3968087869182142</v>
      </c>
      <c r="K75" s="71">
        <v>1.5555211427442781</v>
      </c>
      <c r="L75" s="71">
        <v>15.20734061620055</v>
      </c>
      <c r="M75" s="71">
        <v>13.23272933904796</v>
      </c>
      <c r="N75" s="71">
        <v>27.234879876672579</v>
      </c>
      <c r="O75" s="71">
        <v>9.9173130147960595</v>
      </c>
      <c r="P75" s="71">
        <v>16.968904186718611</v>
      </c>
      <c r="Q75" s="71">
        <v>0.73076819397840098</v>
      </c>
      <c r="R75" s="71">
        <v>0</v>
      </c>
      <c r="S75" s="71">
        <v>2.996074257356923</v>
      </c>
      <c r="T75" s="72"/>
      <c r="U75" s="71">
        <v>670606</v>
      </c>
      <c r="V75" s="71">
        <v>514</v>
      </c>
      <c r="W75" s="71">
        <v>199</v>
      </c>
      <c r="X75" s="71">
        <v>2812</v>
      </c>
      <c r="Y75" s="71">
        <v>4745</v>
      </c>
      <c r="Z75" s="71">
        <v>4907</v>
      </c>
      <c r="AA75" s="71">
        <v>3323</v>
      </c>
      <c r="AB75" s="71">
        <v>11748</v>
      </c>
      <c r="AC75" s="71">
        <v>0</v>
      </c>
      <c r="AD75" s="71">
        <v>2.996074257356923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1816</v>
      </c>
      <c r="B76" s="70">
        <v>107</v>
      </c>
      <c r="C76" s="70">
        <v>5</v>
      </c>
      <c r="D76" s="70">
        <v>7</v>
      </c>
      <c r="E76" s="70">
        <v>2008</v>
      </c>
      <c r="F76" s="70" t="s">
        <v>792</v>
      </c>
      <c r="G76" s="70" t="s">
        <v>1811</v>
      </c>
      <c r="H76" s="70" t="s">
        <v>1812</v>
      </c>
      <c r="I76" s="148"/>
      <c r="J76" s="71">
        <v>6.601334096984063</v>
      </c>
      <c r="K76" s="71">
        <v>1.130619422570547</v>
      </c>
      <c r="L76" s="71">
        <v>13.393716914302839</v>
      </c>
      <c r="M76" s="71">
        <v>13.878423541751509</v>
      </c>
      <c r="N76" s="71">
        <v>22.295670359482799</v>
      </c>
      <c r="O76" s="71">
        <v>9.5283173116613415</v>
      </c>
      <c r="P76" s="71">
        <v>16.607819928302149</v>
      </c>
      <c r="Q76" s="71">
        <v>0.70309307326358905</v>
      </c>
      <c r="R76" s="71">
        <v>0</v>
      </c>
      <c r="S76" s="71">
        <v>2.301976295485197</v>
      </c>
      <c r="T76" s="72"/>
      <c r="U76" s="71">
        <v>646116</v>
      </c>
      <c r="V76" s="71">
        <v>514</v>
      </c>
      <c r="W76" s="71">
        <v>199</v>
      </c>
      <c r="X76" s="71">
        <v>2812</v>
      </c>
      <c r="Y76" s="71">
        <v>4718</v>
      </c>
      <c r="Z76" s="71">
        <v>4880</v>
      </c>
      <c r="AA76" s="71">
        <v>3256</v>
      </c>
      <c r="AB76" s="71">
        <v>11489</v>
      </c>
      <c r="AC76" s="71">
        <v>0</v>
      </c>
      <c r="AD76" s="71">
        <v>2.301976295485197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1817</v>
      </c>
      <c r="B77" s="70">
        <v>108</v>
      </c>
      <c r="C77" s="70">
        <v>6</v>
      </c>
      <c r="D77" s="70">
        <v>7</v>
      </c>
      <c r="E77" s="70">
        <v>2009</v>
      </c>
      <c r="F77" s="70" t="s">
        <v>176</v>
      </c>
      <c r="G77" s="70" t="s">
        <v>1811</v>
      </c>
      <c r="H77" s="70" t="s">
        <v>1812</v>
      </c>
      <c r="I77" s="148"/>
      <c r="J77" s="71">
        <v>7.8143252319243812</v>
      </c>
      <c r="K77" s="71">
        <v>1.312436416084227</v>
      </c>
      <c r="L77" s="71">
        <v>22.510792780476169</v>
      </c>
      <c r="M77" s="71">
        <v>13.842443214071031</v>
      </c>
      <c r="N77" s="71">
        <v>21.26900999264377</v>
      </c>
      <c r="O77" s="71">
        <v>9.5920192357643401</v>
      </c>
      <c r="P77" s="71">
        <v>16.157421768488419</v>
      </c>
      <c r="Q77" s="71">
        <v>0.65980950187993603</v>
      </c>
      <c r="R77" s="71">
        <v>0</v>
      </c>
      <c r="S77" s="71">
        <v>1.659896563580805</v>
      </c>
      <c r="T77" s="72"/>
      <c r="U77" s="71">
        <v>584194</v>
      </c>
      <c r="V77" s="71">
        <v>483</v>
      </c>
      <c r="W77" s="71">
        <v>458</v>
      </c>
      <c r="X77" s="71">
        <v>2817</v>
      </c>
      <c r="Y77" s="71">
        <v>4725</v>
      </c>
      <c r="Z77" s="71">
        <v>4849</v>
      </c>
      <c r="AA77" s="71">
        <v>3252</v>
      </c>
      <c r="AB77" s="71">
        <v>11318</v>
      </c>
      <c r="AC77" s="71">
        <v>0</v>
      </c>
      <c r="AD77" s="71">
        <v>1.659896563580805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1818</v>
      </c>
      <c r="B78" s="70">
        <v>109</v>
      </c>
      <c r="C78" s="70">
        <v>7</v>
      </c>
      <c r="D78" s="70">
        <v>7</v>
      </c>
      <c r="E78" s="70">
        <v>2010</v>
      </c>
      <c r="F78" s="70" t="s">
        <v>177</v>
      </c>
      <c r="G78" s="70" t="s">
        <v>1811</v>
      </c>
      <c r="H78" s="70" t="s">
        <v>1812</v>
      </c>
      <c r="I78" s="148"/>
      <c r="J78" s="71">
        <v>6.5520414066590318</v>
      </c>
      <c r="K78" s="71">
        <v>1.2514644619848529</v>
      </c>
      <c r="L78" s="71">
        <v>20.878435644390809</v>
      </c>
      <c r="M78" s="71">
        <v>13.21929803248822</v>
      </c>
      <c r="N78" s="71">
        <v>21.92559110448347</v>
      </c>
      <c r="O78" s="71">
        <v>9.4334515377677697</v>
      </c>
      <c r="P78" s="71">
        <v>16.25533308326369</v>
      </c>
      <c r="Q78" s="71">
        <v>0.67409574550750995</v>
      </c>
      <c r="R78" s="71">
        <v>1.4270288410526801E-2</v>
      </c>
      <c r="S78" s="71">
        <v>1.8955198638826929</v>
      </c>
      <c r="T78" s="72"/>
      <c r="U78" s="71">
        <v>575654</v>
      </c>
      <c r="V78" s="71">
        <v>483</v>
      </c>
      <c r="W78" s="71">
        <v>458</v>
      </c>
      <c r="X78" s="71">
        <v>2817</v>
      </c>
      <c r="Y78" s="71">
        <v>4687</v>
      </c>
      <c r="Z78" s="71">
        <v>4791</v>
      </c>
      <c r="AA78" s="71">
        <v>3190</v>
      </c>
      <c r="AB78" s="71">
        <v>11080</v>
      </c>
      <c r="AC78" s="71">
        <v>2492</v>
      </c>
      <c r="AD78" s="71">
        <v>1.8955198638826929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1819</v>
      </c>
      <c r="B79" s="70">
        <v>110</v>
      </c>
      <c r="C79" s="70">
        <v>8</v>
      </c>
      <c r="D79" s="70">
        <v>7</v>
      </c>
      <c r="E79" s="70">
        <v>2011</v>
      </c>
      <c r="F79" s="70" t="s">
        <v>178</v>
      </c>
      <c r="G79" s="70" t="s">
        <v>1811</v>
      </c>
      <c r="H79" s="70" t="s">
        <v>1812</v>
      </c>
      <c r="I79" s="148"/>
      <c r="J79" s="71">
        <v>6.3980843730055517</v>
      </c>
      <c r="K79" s="71">
        <v>1.527265468574309</v>
      </c>
      <c r="L79" s="71">
        <v>22.868440978994979</v>
      </c>
      <c r="M79" s="71">
        <v>16.281952918643771</v>
      </c>
      <c r="N79" s="71">
        <v>26.54178043774051</v>
      </c>
      <c r="O79" s="71">
        <v>9.3696935527631791</v>
      </c>
      <c r="P79" s="71">
        <v>15.632177994952285</v>
      </c>
      <c r="Q79" s="71">
        <v>0.762613913280213</v>
      </c>
      <c r="R79" s="71">
        <v>8.3480674020615736E-2</v>
      </c>
      <c r="S79" s="71">
        <v>2.4690080979678868</v>
      </c>
      <c r="T79" s="72"/>
      <c r="U79" s="71">
        <v>622533</v>
      </c>
      <c r="V79" s="71">
        <v>483</v>
      </c>
      <c r="W79" s="71">
        <v>458</v>
      </c>
      <c r="X79" s="71">
        <v>2817</v>
      </c>
      <c r="Y79" s="71">
        <v>4667</v>
      </c>
      <c r="Z79" s="71">
        <v>4862</v>
      </c>
      <c r="AA79" s="71">
        <v>3159</v>
      </c>
      <c r="AB79" s="71">
        <v>10867</v>
      </c>
      <c r="AC79" s="71">
        <v>14554</v>
      </c>
      <c r="AD79" s="71">
        <v>2.4690080979678868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1820</v>
      </c>
      <c r="B80" s="70">
        <v>111</v>
      </c>
      <c r="C80" s="70">
        <v>9</v>
      </c>
      <c r="D80" s="70">
        <v>7</v>
      </c>
      <c r="E80" s="70">
        <v>2012</v>
      </c>
      <c r="F80" s="70" t="s">
        <v>179</v>
      </c>
      <c r="G80" s="70" t="s">
        <v>1811</v>
      </c>
      <c r="H80" s="70" t="s">
        <v>1812</v>
      </c>
      <c r="I80" s="148"/>
      <c r="J80" s="71">
        <v>9.0988174349894173</v>
      </c>
      <c r="K80" s="71">
        <v>1.4605427227897361</v>
      </c>
      <c r="L80" s="71">
        <v>22.362843699058551</v>
      </c>
      <c r="M80" s="71">
        <v>16.23373241075274</v>
      </c>
      <c r="N80" s="71">
        <v>28.53688081167526</v>
      </c>
      <c r="O80" s="71">
        <v>9.4145036779475877</v>
      </c>
      <c r="P80" s="71">
        <v>15.681304442704212</v>
      </c>
      <c r="Q80" s="71">
        <v>0.81506911840867102</v>
      </c>
      <c r="R80" s="71">
        <v>2.2711720371565599E-2</v>
      </c>
      <c r="S80" s="71">
        <v>2.7955557592794329</v>
      </c>
      <c r="T80" s="72"/>
      <c r="U80" s="71">
        <v>772460</v>
      </c>
      <c r="V80" s="71">
        <v>483</v>
      </c>
      <c r="W80" s="71">
        <v>458</v>
      </c>
      <c r="X80" s="71">
        <v>2817</v>
      </c>
      <c r="Y80" s="71">
        <v>4689</v>
      </c>
      <c r="Z80" s="71">
        <v>4924</v>
      </c>
      <c r="AA80" s="71">
        <v>3151</v>
      </c>
      <c r="AB80" s="71">
        <v>10690</v>
      </c>
      <c r="AC80" s="71">
        <v>3857</v>
      </c>
      <c r="AD80" s="71">
        <v>2.7955557592794329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1821</v>
      </c>
      <c r="B81" s="70">
        <v>112</v>
      </c>
      <c r="C81" s="70">
        <v>10</v>
      </c>
      <c r="D81" s="70">
        <v>7</v>
      </c>
      <c r="E81" s="70">
        <v>2013</v>
      </c>
      <c r="F81" s="70" t="s">
        <v>180</v>
      </c>
      <c r="G81" s="70" t="s">
        <v>1811</v>
      </c>
      <c r="H81" s="70" t="s">
        <v>1812</v>
      </c>
      <c r="I81" s="148"/>
      <c r="J81" s="71">
        <v>9.8331427942813505</v>
      </c>
      <c r="K81" s="71">
        <v>1.4195138454862419</v>
      </c>
      <c r="L81" s="71">
        <v>18.17848033538672</v>
      </c>
      <c r="M81" s="71">
        <v>15.575104961298999</v>
      </c>
      <c r="N81" s="71">
        <v>24.491922695526899</v>
      </c>
      <c r="O81" s="71">
        <v>9.1292644499991358</v>
      </c>
      <c r="P81" s="71">
        <v>15.545572518689374</v>
      </c>
      <c r="Q81" s="71">
        <v>0.81648090403790496</v>
      </c>
      <c r="R81" s="71">
        <v>9.0304859581391075E-3</v>
      </c>
      <c r="S81" s="71">
        <v>3.4202349977272131</v>
      </c>
      <c r="T81" s="72"/>
      <c r="U81" s="71">
        <v>782646</v>
      </c>
      <c r="V81" s="71">
        <v>483</v>
      </c>
      <c r="W81" s="71">
        <v>458</v>
      </c>
      <c r="X81" s="71">
        <v>2817</v>
      </c>
      <c r="Y81" s="71">
        <v>4670</v>
      </c>
      <c r="Z81" s="71">
        <v>4988</v>
      </c>
      <c r="AA81" s="71">
        <v>3112</v>
      </c>
      <c r="AB81" s="71">
        <v>10555</v>
      </c>
      <c r="AC81" s="71">
        <v>1497</v>
      </c>
      <c r="AD81" s="71">
        <v>3.4202349977272131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1822</v>
      </c>
      <c r="B82" s="70">
        <v>113</v>
      </c>
      <c r="C82" s="70">
        <v>11</v>
      </c>
      <c r="D82" s="70">
        <v>7</v>
      </c>
      <c r="E82" s="70">
        <v>2014</v>
      </c>
      <c r="F82" s="70" t="s">
        <v>181</v>
      </c>
      <c r="G82" s="70" t="s">
        <v>1811</v>
      </c>
      <c r="H82" s="70" t="s">
        <v>1812</v>
      </c>
      <c r="I82" s="148"/>
      <c r="J82" s="71">
        <v>11.28052375395232</v>
      </c>
      <c r="K82" s="71">
        <v>1.405150276773844</v>
      </c>
      <c r="L82" s="71">
        <v>12.342284012869481</v>
      </c>
      <c r="M82" s="71">
        <v>14.178143263981831</v>
      </c>
      <c r="N82" s="71">
        <v>21.277521095817509</v>
      </c>
      <c r="O82" s="71">
        <v>8.6592460857061955</v>
      </c>
      <c r="P82" s="71">
        <v>15.44058685521256</v>
      </c>
      <c r="Q82" s="71">
        <v>0.76273235428573105</v>
      </c>
      <c r="R82" s="71">
        <v>1.938745988699303E-2</v>
      </c>
      <c r="S82" s="71">
        <v>3.5540824838015279</v>
      </c>
      <c r="T82" s="72"/>
      <c r="U82" s="71">
        <v>895383</v>
      </c>
      <c r="V82" s="71">
        <v>486</v>
      </c>
      <c r="W82" s="71">
        <v>267</v>
      </c>
      <c r="X82" s="71">
        <v>2622</v>
      </c>
      <c r="Y82" s="71">
        <v>4620</v>
      </c>
      <c r="Z82" s="71">
        <v>4983</v>
      </c>
      <c r="AA82" s="71">
        <v>3075</v>
      </c>
      <c r="AB82" s="71">
        <v>10277</v>
      </c>
      <c r="AC82" s="71">
        <v>3224</v>
      </c>
      <c r="AD82" s="71">
        <v>3.5540824838015279</v>
      </c>
      <c r="AE82" s="72"/>
      <c r="AF82" s="71"/>
      <c r="AG82" s="71"/>
      <c r="AH82" s="71"/>
      <c r="AI82" s="71"/>
      <c r="AJ82" s="71"/>
      <c r="AK82" s="71"/>
      <c r="AL82" s="71"/>
      <c r="AM82" s="71"/>
      <c r="AN82" s="71"/>
      <c r="AO82" s="71"/>
      <c r="AP82" s="71"/>
      <c r="AQ82" s="72"/>
      <c r="AR82" s="71">
        <v>94</v>
      </c>
      <c r="AS82" s="71">
        <v>17</v>
      </c>
      <c r="AT82" s="71">
        <v>0</v>
      </c>
      <c r="AU82" s="71">
        <v>0</v>
      </c>
      <c r="AV82" s="71">
        <v>0</v>
      </c>
      <c r="AW82" s="71">
        <v>0</v>
      </c>
      <c r="AX82" s="71"/>
      <c r="AY82" s="72"/>
      <c r="AZ82" s="71">
        <v>401.9</v>
      </c>
      <c r="BA82" s="71">
        <v>425.6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1823</v>
      </c>
      <c r="B83" s="70">
        <v>114</v>
      </c>
      <c r="C83" s="70">
        <v>12</v>
      </c>
      <c r="D83" s="70">
        <v>7</v>
      </c>
      <c r="E83" s="70">
        <v>2015</v>
      </c>
      <c r="F83" s="70" t="s">
        <v>182</v>
      </c>
      <c r="G83" s="1064" t="s">
        <v>1811</v>
      </c>
      <c r="H83" s="70" t="s">
        <v>1812</v>
      </c>
      <c r="I83" s="148"/>
      <c r="J83" s="71">
        <v>11.19930933767785</v>
      </c>
      <c r="K83" s="71">
        <v>1.4463144625136319</v>
      </c>
      <c r="L83" s="71">
        <v>10.80607262110763</v>
      </c>
      <c r="M83" s="71">
        <v>14.962894946664109</v>
      </c>
      <c r="N83" s="71">
        <v>23.822377084802621</v>
      </c>
      <c r="O83" s="71">
        <v>8.6076860707979694</v>
      </c>
      <c r="P83" s="71">
        <v>15.307052231259387</v>
      </c>
      <c r="Q83" s="71">
        <v>0.73155377229070595</v>
      </c>
      <c r="R83" s="71">
        <v>7.2852815026549722E-2</v>
      </c>
      <c r="S83" s="71">
        <v>1.9845701790002479</v>
      </c>
      <c r="T83" s="72"/>
      <c r="U83" s="71">
        <v>1015057</v>
      </c>
      <c r="V83" s="71">
        <v>486</v>
      </c>
      <c r="W83" s="71">
        <v>267</v>
      </c>
      <c r="X83" s="71">
        <v>2622</v>
      </c>
      <c r="Y83" s="71">
        <v>4589</v>
      </c>
      <c r="Z83" s="71">
        <v>5001</v>
      </c>
      <c r="AA83" s="71">
        <v>3046</v>
      </c>
      <c r="AB83" s="71">
        <v>10069</v>
      </c>
      <c r="AC83" s="71">
        <v>12453</v>
      </c>
      <c r="AD83" s="71">
        <v>1.9845701790002479</v>
      </c>
      <c r="AE83" s="72"/>
      <c r="AF83" s="71">
        <v>9583148.4668851513</v>
      </c>
      <c r="AG83" s="71">
        <v>958724.77022453211</v>
      </c>
      <c r="AH83" s="71">
        <v>1609426.2220525129</v>
      </c>
      <c r="AI83" s="71">
        <v>17621753.345890108</v>
      </c>
      <c r="AJ83" s="71">
        <v>28329374.40798115</v>
      </c>
      <c r="AK83" s="71">
        <v>0</v>
      </c>
      <c r="AL83" s="71">
        <v>0</v>
      </c>
      <c r="AM83" s="71">
        <v>1379914.212133596</v>
      </c>
      <c r="AN83" s="71">
        <v>0</v>
      </c>
      <c r="AO83" s="71">
        <v>0</v>
      </c>
      <c r="AP83" s="71">
        <v>59482341.425167046</v>
      </c>
      <c r="AQ83" s="72"/>
      <c r="AR83" s="71">
        <v>115</v>
      </c>
      <c r="AS83" s="71">
        <v>20</v>
      </c>
      <c r="AT83" s="71">
        <v>0</v>
      </c>
      <c r="AU83" s="71">
        <v>0</v>
      </c>
      <c r="AV83" s="71">
        <v>0</v>
      </c>
      <c r="AW83" s="71">
        <v>0</v>
      </c>
      <c r="AX83" s="71"/>
      <c r="AY83" s="72"/>
      <c r="AZ83" s="71">
        <v>498</v>
      </c>
      <c r="BA83" s="71">
        <v>528.1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1824</v>
      </c>
      <c r="B84" s="70">
        <v>115</v>
      </c>
      <c r="C84" s="70">
        <v>13</v>
      </c>
      <c r="D84" s="70">
        <v>7</v>
      </c>
      <c r="E84" s="70">
        <v>2016</v>
      </c>
      <c r="F84" s="70" t="s">
        <v>155</v>
      </c>
      <c r="G84" s="1064" t="s">
        <v>1811</v>
      </c>
      <c r="H84" s="70" t="s">
        <v>1812</v>
      </c>
      <c r="I84" s="148"/>
      <c r="J84" s="71">
        <v>9.8238139635461934</v>
      </c>
      <c r="K84" s="71">
        <v>1.4137582189049511</v>
      </c>
      <c r="L84" s="71">
        <v>13.082377723526406</v>
      </c>
      <c r="M84" s="71">
        <v>11.944585388133691</v>
      </c>
      <c r="N84" s="71">
        <v>21.402779185370523</v>
      </c>
      <c r="O84" s="71">
        <v>8.4385477126490649</v>
      </c>
      <c r="P84" s="71">
        <v>15.159212434269442</v>
      </c>
      <c r="Q84" s="71">
        <v>0.69516041811255436</v>
      </c>
      <c r="R84" s="71">
        <v>0.24343275191751737</v>
      </c>
      <c r="S84" s="71">
        <v>2.4288432779673235</v>
      </c>
      <c r="T84" s="72"/>
      <c r="U84" s="71">
        <v>898048</v>
      </c>
      <c r="V84" s="71">
        <v>486</v>
      </c>
      <c r="W84" s="71">
        <v>267</v>
      </c>
      <c r="X84" s="71">
        <v>2622</v>
      </c>
      <c r="Y84" s="71">
        <v>4548</v>
      </c>
      <c r="Z84" s="71">
        <v>4963</v>
      </c>
      <c r="AA84" s="71">
        <v>3120</v>
      </c>
      <c r="AB84" s="71">
        <v>9842</v>
      </c>
      <c r="AC84" s="71">
        <v>41575.917802075572</v>
      </c>
      <c r="AD84" s="71">
        <v>2.428843277967323</v>
      </c>
      <c r="AE84" s="72"/>
      <c r="AF84" s="71">
        <v>8390793.847534636</v>
      </c>
      <c r="AG84" s="71">
        <v>942399.29274722526</v>
      </c>
      <c r="AH84" s="71">
        <v>1551340.8964519431</v>
      </c>
      <c r="AI84" s="71">
        <v>16183417.58835607</v>
      </c>
      <c r="AJ84" s="71">
        <v>22414730.10863506</v>
      </c>
      <c r="AK84" s="71">
        <v>0</v>
      </c>
      <c r="AL84" s="71">
        <v>0</v>
      </c>
      <c r="AM84" s="71">
        <v>1349852.7033599999</v>
      </c>
      <c r="AN84" s="71">
        <v>0</v>
      </c>
      <c r="AO84" s="71">
        <v>0</v>
      </c>
      <c r="AP84" s="71">
        <v>50832534.437084936</v>
      </c>
      <c r="AQ84" s="72"/>
      <c r="AR84" s="71">
        <v>130</v>
      </c>
      <c r="AS84" s="71">
        <v>22</v>
      </c>
      <c r="AT84" s="71">
        <v>0</v>
      </c>
      <c r="AU84" s="71">
        <v>0</v>
      </c>
      <c r="AV84" s="71">
        <v>0</v>
      </c>
      <c r="AW84" s="71">
        <v>0</v>
      </c>
      <c r="AX84" s="71"/>
      <c r="AY84" s="72"/>
      <c r="AZ84" s="71">
        <v>571.70000000000005</v>
      </c>
      <c r="BA84" s="71">
        <v>622.5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1825</v>
      </c>
      <c r="B85" s="70">
        <v>116</v>
      </c>
      <c r="C85" s="70">
        <v>14</v>
      </c>
      <c r="D85" s="70">
        <v>7</v>
      </c>
      <c r="E85" s="70">
        <v>2017</v>
      </c>
      <c r="F85" s="70" t="s">
        <v>156</v>
      </c>
      <c r="G85" s="70" t="s">
        <v>1811</v>
      </c>
      <c r="H85" s="70" t="s">
        <v>1812</v>
      </c>
      <c r="I85" s="148"/>
      <c r="J85" s="71">
        <v>9.0648270295777653</v>
      </c>
      <c r="K85" s="71">
        <v>1.4336156923816104</v>
      </c>
      <c r="L85" s="71">
        <v>11.637192511911731</v>
      </c>
      <c r="M85" s="71">
        <v>10.721267831274892</v>
      </c>
      <c r="N85" s="71">
        <v>20.914884639769117</v>
      </c>
      <c r="O85" s="71">
        <v>8.411238822342483</v>
      </c>
      <c r="P85" s="71">
        <v>15.101807785982245</v>
      </c>
      <c r="Q85" s="71">
        <v>0.656594269710842</v>
      </c>
      <c r="R85" s="71">
        <v>0.17972891109858879</v>
      </c>
      <c r="S85" s="71">
        <v>4.2779813782966123</v>
      </c>
      <c r="T85" s="72"/>
      <c r="U85" s="71">
        <v>947210</v>
      </c>
      <c r="V85" s="71">
        <v>486</v>
      </c>
      <c r="W85" s="71">
        <v>267</v>
      </c>
      <c r="X85" s="71">
        <v>2622</v>
      </c>
      <c r="Y85" s="71">
        <v>4489</v>
      </c>
      <c r="Z85" s="71">
        <v>5029</v>
      </c>
      <c r="AA85" s="71">
        <v>3128</v>
      </c>
      <c r="AB85" s="71">
        <v>9613</v>
      </c>
      <c r="AC85" s="71">
        <v>31305</v>
      </c>
      <c r="AD85" s="71">
        <v>4.2779813782966123</v>
      </c>
      <c r="AE85" s="72"/>
      <c r="AF85" s="71">
        <v>7940231.3355511501</v>
      </c>
      <c r="AG85" s="71">
        <v>958478.90404952993</v>
      </c>
      <c r="AH85" s="71">
        <v>1844716.424436132</v>
      </c>
      <c r="AI85" s="71">
        <v>15453555.100920239</v>
      </c>
      <c r="AJ85" s="71">
        <v>25424152.13482013</v>
      </c>
      <c r="AK85" s="71">
        <v>0</v>
      </c>
      <c r="AL85" s="71">
        <v>0</v>
      </c>
      <c r="AM85" s="71">
        <v>1320507.8383524001</v>
      </c>
      <c r="AN85" s="71">
        <v>0</v>
      </c>
      <c r="AO85" s="71">
        <v>0</v>
      </c>
      <c r="AP85" s="71">
        <v>52941641.738129579</v>
      </c>
      <c r="AQ85" s="72"/>
      <c r="AR85" s="71">
        <v>137</v>
      </c>
      <c r="AS85" s="71">
        <v>23</v>
      </c>
      <c r="AT85" s="71">
        <v>0</v>
      </c>
      <c r="AU85" s="71">
        <v>0</v>
      </c>
      <c r="AV85" s="71">
        <v>0</v>
      </c>
      <c r="AW85" s="71">
        <v>0</v>
      </c>
      <c r="AX85" s="71"/>
      <c r="AY85" s="72"/>
      <c r="AZ85" s="71">
        <v>611.70000000000005</v>
      </c>
      <c r="BA85" s="71">
        <v>642.6</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1826</v>
      </c>
      <c r="B86" s="70">
        <v>117</v>
      </c>
      <c r="C86" s="70">
        <v>15</v>
      </c>
      <c r="D86" s="70">
        <v>7</v>
      </c>
      <c r="E86" s="70">
        <v>2018</v>
      </c>
      <c r="F86" s="70" t="s">
        <v>183</v>
      </c>
      <c r="G86" s="70" t="s">
        <v>1811</v>
      </c>
      <c r="H86" s="70" t="s">
        <v>1812</v>
      </c>
      <c r="I86" s="148"/>
      <c r="J86" s="71">
        <v>9.8786353594163518</v>
      </c>
      <c r="K86" s="71">
        <v>1.3635612511010056</v>
      </c>
      <c r="L86" s="71">
        <v>10.656133183847448</v>
      </c>
      <c r="M86" s="71">
        <v>11.46552180262954</v>
      </c>
      <c r="N86" s="71">
        <v>19.184001094571315</v>
      </c>
      <c r="O86" s="71">
        <v>8.1875650625568088</v>
      </c>
      <c r="P86" s="71">
        <v>14.793744596205061</v>
      </c>
      <c r="Q86" s="71">
        <v>0.59622349960753396</v>
      </c>
      <c r="R86" s="71">
        <v>0.82914709166475142</v>
      </c>
      <c r="S86" s="71">
        <v>3.9491296106935359</v>
      </c>
      <c r="T86" s="72"/>
      <c r="U86" s="71">
        <v>1058425</v>
      </c>
      <c r="V86" s="71">
        <v>486</v>
      </c>
      <c r="W86" s="71">
        <v>267</v>
      </c>
      <c r="X86" s="71">
        <v>2622</v>
      </c>
      <c r="Y86" s="71">
        <v>4459</v>
      </c>
      <c r="Z86" s="71">
        <v>4989</v>
      </c>
      <c r="AA86" s="71">
        <v>3095</v>
      </c>
      <c r="AB86" s="71">
        <v>9407</v>
      </c>
      <c r="AC86" s="71">
        <v>143854</v>
      </c>
      <c r="AD86" s="71">
        <v>3.9491296106935359</v>
      </c>
      <c r="AE86" s="72"/>
      <c r="AF86" s="71">
        <v>9172435.8646887261</v>
      </c>
      <c r="AG86" s="71">
        <v>869755.55983030121</v>
      </c>
      <c r="AH86" s="71">
        <v>1743657.8106118629</v>
      </c>
      <c r="AI86" s="71">
        <v>15861880.128815191</v>
      </c>
      <c r="AJ86" s="71">
        <v>22775120.139501732</v>
      </c>
      <c r="AK86" s="71">
        <v>0</v>
      </c>
      <c r="AL86" s="71">
        <v>0</v>
      </c>
      <c r="AM86" s="71">
        <v>1294883.998464481</v>
      </c>
      <c r="AN86" s="71">
        <v>0</v>
      </c>
      <c r="AO86" s="71">
        <v>0</v>
      </c>
      <c r="AP86" s="71">
        <v>51717733.501912296</v>
      </c>
      <c r="AQ86" s="72"/>
      <c r="AR86" s="71">
        <v>144</v>
      </c>
      <c r="AS86" s="71">
        <v>24</v>
      </c>
      <c r="AT86" s="71">
        <v>0</v>
      </c>
      <c r="AU86" s="71">
        <v>0</v>
      </c>
      <c r="AV86" s="71">
        <v>0</v>
      </c>
      <c r="AW86" s="71">
        <v>0</v>
      </c>
      <c r="AX86" s="71"/>
      <c r="AY86" s="72"/>
      <c r="AZ86" s="71">
        <v>642</v>
      </c>
      <c r="BA86" s="71">
        <v>692.1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1827</v>
      </c>
      <c r="B87" s="70">
        <v>118</v>
      </c>
      <c r="C87" s="70">
        <v>16</v>
      </c>
      <c r="D87" s="70">
        <v>7</v>
      </c>
      <c r="E87" s="70">
        <v>2019</v>
      </c>
      <c r="F87" s="70" t="s">
        <v>158</v>
      </c>
      <c r="G87" s="70" t="s">
        <v>1811</v>
      </c>
      <c r="H87" s="70" t="s">
        <v>1812</v>
      </c>
      <c r="I87" s="148"/>
      <c r="J87" s="71">
        <v>9.2585731150358281</v>
      </c>
      <c r="K87" s="71">
        <v>1.2821342525928152</v>
      </c>
      <c r="L87" s="71">
        <v>10.758444142927994</v>
      </c>
      <c r="M87" s="71">
        <v>10.682867250690405</v>
      </c>
      <c r="N87" s="71">
        <v>17.685981413072209</v>
      </c>
      <c r="O87" s="71">
        <v>7.8202490902880903</v>
      </c>
      <c r="P87" s="71">
        <v>14.231081313624328</v>
      </c>
      <c r="Q87" s="71">
        <v>0.56514219058371695</v>
      </c>
      <c r="R87" s="71">
        <v>0.55820066320359385</v>
      </c>
      <c r="S87" s="71">
        <v>2.9214210448016997</v>
      </c>
      <c r="T87" s="72"/>
      <c r="U87" s="71">
        <v>1053620</v>
      </c>
      <c r="V87" s="71">
        <v>486</v>
      </c>
      <c r="W87" s="71">
        <v>267</v>
      </c>
      <c r="X87" s="71">
        <v>2622</v>
      </c>
      <c r="Y87" s="71">
        <v>4416</v>
      </c>
      <c r="Z87" s="71">
        <v>4896</v>
      </c>
      <c r="AA87" s="71">
        <v>2955</v>
      </c>
      <c r="AB87" s="71">
        <v>9158</v>
      </c>
      <c r="AC87" s="71">
        <v>98432</v>
      </c>
      <c r="AD87" s="71">
        <v>2.9214210448017002</v>
      </c>
      <c r="AE87" s="72"/>
      <c r="AF87" s="71">
        <v>9138668.632108165</v>
      </c>
      <c r="AG87" s="71">
        <v>842853.34451041243</v>
      </c>
      <c r="AH87" s="71">
        <v>1856908.918587751</v>
      </c>
      <c r="AI87" s="71">
        <v>15211852.505287319</v>
      </c>
      <c r="AJ87" s="71">
        <v>21351642.880744401</v>
      </c>
      <c r="AK87" s="71">
        <v>0</v>
      </c>
      <c r="AL87" s="71">
        <v>0</v>
      </c>
      <c r="AM87" s="71">
        <v>1247250.6586129111</v>
      </c>
      <c r="AN87" s="71">
        <v>0</v>
      </c>
      <c r="AO87" s="71">
        <v>0</v>
      </c>
      <c r="AP87" s="71">
        <v>49649176.939850964</v>
      </c>
      <c r="AQ87" s="72"/>
      <c r="AR87" s="71">
        <v>152</v>
      </c>
      <c r="AS87" s="71">
        <v>25</v>
      </c>
      <c r="AT87" s="71">
        <v>0</v>
      </c>
      <c r="AU87" s="71">
        <v>0</v>
      </c>
      <c r="AV87" s="71">
        <v>0</v>
      </c>
      <c r="AW87" s="71">
        <v>0</v>
      </c>
      <c r="AX87" s="71"/>
      <c r="AY87" s="72"/>
      <c r="AZ87" s="71">
        <v>688.69999999999993</v>
      </c>
      <c r="BA87" s="71">
        <v>705.9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1828</v>
      </c>
      <c r="B88" s="70">
        <v>119</v>
      </c>
      <c r="C88" s="70">
        <v>17</v>
      </c>
      <c r="D88" s="70">
        <v>7</v>
      </c>
      <c r="E88" s="70">
        <v>2020</v>
      </c>
      <c r="F88" s="70" t="s">
        <v>159</v>
      </c>
      <c r="G88" s="70" t="s">
        <v>1811</v>
      </c>
      <c r="H88" s="70" t="s">
        <v>1812</v>
      </c>
      <c r="I88" s="148"/>
      <c r="J88" s="71">
        <v>10.21953430827674</v>
      </c>
      <c r="K88" s="71">
        <v>1.629067529518812</v>
      </c>
      <c r="L88" s="71">
        <v>8.7418813425157182</v>
      </c>
      <c r="M88" s="71">
        <v>9.2125575781154954</v>
      </c>
      <c r="N88" s="71">
        <v>16.847720743049141</v>
      </c>
      <c r="O88" s="71">
        <v>6.8124596155390647</v>
      </c>
      <c r="P88" s="71">
        <v>13.157906563497521</v>
      </c>
      <c r="Q88" s="71">
        <v>0.52298161654841901</v>
      </c>
      <c r="R88" s="71">
        <v>1.2361667992988903</v>
      </c>
      <c r="S88" s="71">
        <v>3.0780321646962272</v>
      </c>
      <c r="T88" s="72"/>
      <c r="U88" s="71">
        <v>896970</v>
      </c>
      <c r="V88" s="71">
        <v>543</v>
      </c>
      <c r="W88" s="71">
        <v>223</v>
      </c>
      <c r="X88" s="71">
        <v>2508</v>
      </c>
      <c r="Y88" s="71">
        <v>4380</v>
      </c>
      <c r="Z88" s="71">
        <v>4868</v>
      </c>
      <c r="AA88" s="71">
        <v>2904</v>
      </c>
      <c r="AB88" s="71">
        <v>8870</v>
      </c>
      <c r="AC88" s="71">
        <v>219135</v>
      </c>
      <c r="AD88" s="71">
        <v>3.0780321646962272</v>
      </c>
      <c r="AE88" s="72"/>
      <c r="AF88" s="71">
        <v>7468304.9576610206</v>
      </c>
      <c r="AG88" s="71">
        <v>1064314.8868193673</v>
      </c>
      <c r="AH88" s="71">
        <v>1529057.1456175265</v>
      </c>
      <c r="AI88" s="71">
        <v>13902644.457477832</v>
      </c>
      <c r="AJ88" s="71">
        <v>20952824.865330871</v>
      </c>
      <c r="AK88" s="71"/>
      <c r="AL88" s="71"/>
      <c r="AM88" s="71">
        <v>1157633.5477554151</v>
      </c>
      <c r="AN88" s="71"/>
      <c r="AO88" s="71"/>
      <c r="AP88" s="71">
        <v>46074779.860662036</v>
      </c>
      <c r="AQ88" s="72"/>
      <c r="AR88" s="71">
        <v>157</v>
      </c>
      <c r="AS88" s="71">
        <v>26</v>
      </c>
      <c r="AT88" s="71">
        <v>0</v>
      </c>
      <c r="AU88" s="71">
        <v>0</v>
      </c>
      <c r="AV88" s="71">
        <v>0</v>
      </c>
      <c r="AW88" s="71">
        <v>0</v>
      </c>
      <c r="AX88" s="71"/>
      <c r="AY88" s="72"/>
      <c r="AZ88" s="71">
        <v>716.8</v>
      </c>
      <c r="BA88" s="71">
        <v>733.4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1829</v>
      </c>
      <c r="B89" s="70">
        <v>119</v>
      </c>
      <c r="C89" s="70">
        <v>18</v>
      </c>
      <c r="D89" s="70">
        <v>7</v>
      </c>
      <c r="E89" s="70">
        <v>2021</v>
      </c>
      <c r="F89" s="70" t="s">
        <v>160</v>
      </c>
      <c r="G89" s="70" t="s">
        <v>1811</v>
      </c>
      <c r="H89" s="70" t="s">
        <v>1812</v>
      </c>
      <c r="I89" s="148"/>
      <c r="J89" s="71">
        <v>10.57051464105032</v>
      </c>
      <c r="K89" s="71">
        <v>1.7769191204008603</v>
      </c>
      <c r="L89" s="71">
        <v>7.9608139943029013</v>
      </c>
      <c r="M89" s="71">
        <v>10.369335459967841</v>
      </c>
      <c r="N89" s="71">
        <v>17.067518353838516</v>
      </c>
      <c r="O89" s="71">
        <v>6.4871545397730239</v>
      </c>
      <c r="P89" s="71">
        <v>13.238191609738019</v>
      </c>
      <c r="Q89" s="71">
        <v>0.501603639651373</v>
      </c>
      <c r="R89" s="71">
        <v>1.3129543742464824</v>
      </c>
      <c r="S89" s="71">
        <v>2.9047422320612748</v>
      </c>
      <c r="T89" s="72"/>
      <c r="U89" s="71">
        <v>1001119</v>
      </c>
      <c r="V89" s="71">
        <v>543</v>
      </c>
      <c r="W89" s="71">
        <v>223</v>
      </c>
      <c r="X89" s="71">
        <v>2508</v>
      </c>
      <c r="Y89" s="71">
        <v>4294</v>
      </c>
      <c r="Z89" s="71">
        <v>4773</v>
      </c>
      <c r="AA89" s="71">
        <v>2849</v>
      </c>
      <c r="AB89" s="71">
        <v>8591</v>
      </c>
      <c r="AC89" s="71">
        <v>225791.99999999997</v>
      </c>
      <c r="AD89" s="71">
        <v>2.9047422320612748</v>
      </c>
      <c r="AE89" s="72"/>
      <c r="AF89" s="71">
        <v>7626297.5774748418</v>
      </c>
      <c r="AG89" s="71">
        <v>1118911.0085177475</v>
      </c>
      <c r="AH89" s="71">
        <v>1398716.4936221554</v>
      </c>
      <c r="AI89" s="71">
        <v>15284328.935391607</v>
      </c>
      <c r="AJ89" s="71">
        <v>20314382.124305379</v>
      </c>
      <c r="AK89" s="71">
        <v>0</v>
      </c>
      <c r="AL89" s="71">
        <v>0</v>
      </c>
      <c r="AM89" s="71">
        <v>1127688.0601568348</v>
      </c>
      <c r="AN89" s="71">
        <v>0</v>
      </c>
      <c r="AO89" s="71">
        <v>0</v>
      </c>
      <c r="AP89" s="71">
        <v>46870324.199468568</v>
      </c>
      <c r="AQ89" s="72"/>
      <c r="AR89" s="71">
        <v>160</v>
      </c>
      <c r="AS89" s="71">
        <v>26</v>
      </c>
      <c r="AT89" s="71">
        <v>0</v>
      </c>
      <c r="AU89" s="71">
        <v>0</v>
      </c>
      <c r="AV89" s="71">
        <v>0</v>
      </c>
      <c r="AW89" s="71">
        <v>0</v>
      </c>
      <c r="AX89" s="71"/>
      <c r="AY89" s="72"/>
      <c r="AZ89" s="71">
        <v>742.09999999999991</v>
      </c>
      <c r="BA89" s="71">
        <v>733.4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1830</v>
      </c>
      <c r="B90" s="70">
        <v>119</v>
      </c>
      <c r="C90" s="70">
        <v>19</v>
      </c>
      <c r="D90" s="70">
        <v>7</v>
      </c>
      <c r="E90" s="70">
        <v>2022</v>
      </c>
      <c r="F90" s="70" t="s">
        <v>161</v>
      </c>
      <c r="G90" s="70" t="s">
        <v>1811</v>
      </c>
      <c r="H90" s="70" t="s">
        <v>1812</v>
      </c>
      <c r="I90" s="148"/>
      <c r="J90" s="71">
        <v>8.7521067297342654</v>
      </c>
      <c r="K90" s="71">
        <v>1.6179143471349913</v>
      </c>
      <c r="L90" s="71">
        <v>6.8240245168716553</v>
      </c>
      <c r="M90" s="71">
        <v>9.8996741927755583</v>
      </c>
      <c r="N90" s="71">
        <v>17.019082455374338</v>
      </c>
      <c r="O90" s="71">
        <v>6.6976323962461688</v>
      </c>
      <c r="P90" s="71">
        <v>13.149257428196741</v>
      </c>
      <c r="Q90" s="71">
        <v>0.48920839123387028</v>
      </c>
      <c r="R90" s="71">
        <v>0.48590054139373617</v>
      </c>
      <c r="S90" s="71">
        <v>2.5864465623862638</v>
      </c>
      <c r="T90" s="72"/>
      <c r="U90" s="71">
        <v>968579</v>
      </c>
      <c r="V90" s="71">
        <v>543</v>
      </c>
      <c r="W90" s="71">
        <v>223</v>
      </c>
      <c r="X90" s="71">
        <v>2508</v>
      </c>
      <c r="Y90" s="71">
        <v>4204</v>
      </c>
      <c r="Z90" s="71">
        <v>4682</v>
      </c>
      <c r="AA90" s="71">
        <v>2873</v>
      </c>
      <c r="AB90" s="71">
        <v>8310</v>
      </c>
      <c r="AC90" s="71">
        <v>84610.999999999985</v>
      </c>
      <c r="AD90" s="71">
        <v>2.5864465623862638</v>
      </c>
      <c r="AE90" s="72"/>
      <c r="AF90" s="71">
        <v>6737761.6209289441</v>
      </c>
      <c r="AG90" s="71">
        <v>1131393.1962626101</v>
      </c>
      <c r="AH90" s="71">
        <v>1399710.5956622153</v>
      </c>
      <c r="AI90" s="71">
        <v>15046724.063394006</v>
      </c>
      <c r="AJ90" s="71">
        <v>21528868.415412076</v>
      </c>
      <c r="AK90" s="71">
        <v>0</v>
      </c>
      <c r="AL90" s="71">
        <v>0</v>
      </c>
      <c r="AM90" s="71">
        <v>1073047.8165231303</v>
      </c>
      <c r="AN90" s="71">
        <v>0</v>
      </c>
      <c r="AO90" s="71">
        <v>0</v>
      </c>
      <c r="AP90" s="71">
        <v>46917505.708182983</v>
      </c>
      <c r="AQ90" s="72"/>
      <c r="AR90" s="71">
        <v>164</v>
      </c>
      <c r="AS90" s="71">
        <v>27</v>
      </c>
      <c r="AT90" s="71">
        <v>0</v>
      </c>
      <c r="AU90" s="71">
        <v>1</v>
      </c>
      <c r="AV90" s="71">
        <v>0</v>
      </c>
      <c r="AW90" s="71">
        <v>0</v>
      </c>
      <c r="AX90" s="71"/>
      <c r="AY90" s="72"/>
      <c r="AZ90" s="71">
        <v>765.39999999999986</v>
      </c>
      <c r="BA90" s="71">
        <v>782.9</v>
      </c>
      <c r="BB90" s="71">
        <v>0</v>
      </c>
      <c r="BC90" s="71">
        <v>6000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1831</v>
      </c>
      <c r="B91" s="70">
        <v>119</v>
      </c>
      <c r="C91" s="70">
        <v>20</v>
      </c>
      <c r="D91" s="70">
        <v>7</v>
      </c>
      <c r="E91" s="70">
        <v>2023</v>
      </c>
      <c r="F91" s="70" t="s">
        <v>1539</v>
      </c>
      <c r="G91" s="70" t="s">
        <v>1811</v>
      </c>
      <c r="H91" s="70" t="s">
        <v>1812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171</v>
      </c>
      <c r="AS91" s="71">
        <v>29</v>
      </c>
      <c r="AT91" s="71">
        <v>0</v>
      </c>
      <c r="AU91" s="71">
        <v>1</v>
      </c>
      <c r="AV91" s="71">
        <v>0</v>
      </c>
      <c r="AW91" s="71">
        <v>0</v>
      </c>
      <c r="AX91" s="71"/>
      <c r="AY91" s="72"/>
      <c r="AZ91" s="71">
        <v>805.5999999999998</v>
      </c>
      <c r="BA91" s="71">
        <v>865.4</v>
      </c>
      <c r="BB91" s="71">
        <v>0</v>
      </c>
      <c r="BC91" s="71">
        <v>6000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1832</v>
      </c>
      <c r="B92" s="70">
        <v>119</v>
      </c>
      <c r="C92" s="70">
        <v>21</v>
      </c>
      <c r="D92" s="70">
        <v>7</v>
      </c>
      <c r="E92" s="70">
        <v>2024</v>
      </c>
      <c r="F92" s="70" t="s">
        <v>1554</v>
      </c>
      <c r="G92" s="70" t="s">
        <v>1811</v>
      </c>
      <c r="H92" s="70" t="s">
        <v>1812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1833</v>
      </c>
      <c r="B93" s="70">
        <v>307</v>
      </c>
      <c r="C93" s="70">
        <v>1</v>
      </c>
      <c r="D93" s="70">
        <v>19</v>
      </c>
      <c r="E93" s="70">
        <v>1990</v>
      </c>
      <c r="F93" s="70" t="s">
        <v>787</v>
      </c>
      <c r="G93" s="70" t="s">
        <v>1834</v>
      </c>
      <c r="H93" s="70" t="s">
        <v>1835</v>
      </c>
      <c r="I93" s="148"/>
      <c r="J93" s="71">
        <v>28.874242420060192</v>
      </c>
      <c r="K93" s="71">
        <v>2.814901618532001</v>
      </c>
      <c r="L93" s="71">
        <v>9.7400414571064946</v>
      </c>
      <c r="M93" s="71">
        <v>8.6579456513166928</v>
      </c>
      <c r="N93" s="71">
        <v>13.96142940106324</v>
      </c>
      <c r="O93" s="71">
        <v>6.0902717771300141</v>
      </c>
      <c r="P93" s="71">
        <v>15.180525519418749</v>
      </c>
      <c r="Q93" s="71">
        <v>0.86323448735647701</v>
      </c>
      <c r="R93" s="71">
        <v>0</v>
      </c>
      <c r="S93" s="71">
        <v>0.8219807269653423</v>
      </c>
      <c r="T93" s="72"/>
      <c r="U93" s="71">
        <v>686715</v>
      </c>
      <c r="V93" s="71">
        <v>866</v>
      </c>
      <c r="W93" s="71">
        <v>106</v>
      </c>
      <c r="X93" s="71">
        <v>2706</v>
      </c>
      <c r="Y93" s="71">
        <v>4305</v>
      </c>
      <c r="Z93" s="71">
        <v>2505</v>
      </c>
      <c r="AA93" s="71">
        <v>3686</v>
      </c>
      <c r="AB93" s="71">
        <v>14016</v>
      </c>
      <c r="AC93" s="71">
        <v>0</v>
      </c>
      <c r="AD93" s="71">
        <v>0.8219807269653423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1836</v>
      </c>
      <c r="B94" s="70">
        <v>308</v>
      </c>
      <c r="C94" s="70">
        <v>2</v>
      </c>
      <c r="D94" s="70">
        <v>19</v>
      </c>
      <c r="E94" s="70">
        <v>2005</v>
      </c>
      <c r="F94" s="70" t="s">
        <v>789</v>
      </c>
      <c r="G94" s="70" t="s">
        <v>1834</v>
      </c>
      <c r="H94" s="70" t="s">
        <v>1835</v>
      </c>
      <c r="I94" s="148"/>
      <c r="J94" s="71">
        <v>24.580785654929819</v>
      </c>
      <c r="K94" s="71">
        <v>1.9145925022097969</v>
      </c>
      <c r="L94" s="71">
        <v>8.7584883582676767</v>
      </c>
      <c r="M94" s="71">
        <v>12.10822343247739</v>
      </c>
      <c r="N94" s="71">
        <v>17.821955884371409</v>
      </c>
      <c r="O94" s="71">
        <v>13.03454299057716</v>
      </c>
      <c r="P94" s="71">
        <v>24.38901801396597</v>
      </c>
      <c r="Q94" s="71">
        <v>0.71233300612730599</v>
      </c>
      <c r="R94" s="71">
        <v>0</v>
      </c>
      <c r="S94" s="71">
        <v>0</v>
      </c>
      <c r="T94" s="72"/>
      <c r="U94" s="71">
        <v>571139</v>
      </c>
      <c r="V94" s="71">
        <v>642</v>
      </c>
      <c r="W94" s="71">
        <v>81</v>
      </c>
      <c r="X94" s="71">
        <v>1691</v>
      </c>
      <c r="Y94" s="71">
        <v>4291</v>
      </c>
      <c r="Z94" s="71">
        <v>6204</v>
      </c>
      <c r="AA94" s="71">
        <v>4850</v>
      </c>
      <c r="AB94" s="71">
        <v>12091</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1837</v>
      </c>
      <c r="B95" s="70">
        <v>309</v>
      </c>
      <c r="C95" s="70">
        <v>3</v>
      </c>
      <c r="D95" s="70">
        <v>19</v>
      </c>
      <c r="E95" s="70">
        <v>2006</v>
      </c>
      <c r="F95" s="70" t="s">
        <v>790</v>
      </c>
      <c r="G95" s="70" t="s">
        <v>1834</v>
      </c>
      <c r="H95" s="70" t="s">
        <v>1835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1838</v>
      </c>
      <c r="B96" s="70">
        <v>310</v>
      </c>
      <c r="C96" s="70">
        <v>4</v>
      </c>
      <c r="D96" s="70">
        <v>19</v>
      </c>
      <c r="E96" s="70">
        <v>2007</v>
      </c>
      <c r="F96" s="70" t="s">
        <v>791</v>
      </c>
      <c r="G96" s="70" t="s">
        <v>1834</v>
      </c>
      <c r="H96" s="70" t="s">
        <v>1835</v>
      </c>
      <c r="I96" s="148"/>
      <c r="J96" s="71">
        <v>26.272192185913202</v>
      </c>
      <c r="K96" s="71">
        <v>1.566981684854581</v>
      </c>
      <c r="L96" s="71">
        <v>3.9732170832528602</v>
      </c>
      <c r="M96" s="71">
        <v>14.78990675246243</v>
      </c>
      <c r="N96" s="71">
        <v>16.613130963669029</v>
      </c>
      <c r="O96" s="71">
        <v>12.255672737257649</v>
      </c>
      <c r="P96" s="71">
        <v>23.418415468038379</v>
      </c>
      <c r="Q96" s="71">
        <v>0.71894950510745204</v>
      </c>
      <c r="R96" s="71">
        <v>0</v>
      </c>
      <c r="S96" s="71">
        <v>0</v>
      </c>
      <c r="T96" s="72"/>
      <c r="U96" s="71">
        <v>741819</v>
      </c>
      <c r="V96" s="71">
        <v>529</v>
      </c>
      <c r="W96" s="71">
        <v>69</v>
      </c>
      <c r="X96" s="71">
        <v>2369</v>
      </c>
      <c r="Y96" s="71">
        <v>4211</v>
      </c>
      <c r="Z96" s="71">
        <v>6064</v>
      </c>
      <c r="AA96" s="71">
        <v>4586</v>
      </c>
      <c r="AB96" s="71">
        <v>11558</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1839</v>
      </c>
      <c r="B97" s="70">
        <v>311</v>
      </c>
      <c r="C97" s="70">
        <v>5</v>
      </c>
      <c r="D97" s="70">
        <v>19</v>
      </c>
      <c r="E97" s="70">
        <v>2008</v>
      </c>
      <c r="F97" s="70" t="s">
        <v>792</v>
      </c>
      <c r="G97" s="70" t="s">
        <v>1834</v>
      </c>
      <c r="H97" s="70" t="s">
        <v>1835</v>
      </c>
      <c r="I97" s="148"/>
      <c r="J97" s="71">
        <v>22.375923039284281</v>
      </c>
      <c r="K97" s="71">
        <v>1.180256750591921</v>
      </c>
      <c r="L97" s="71">
        <v>3.517345034963554</v>
      </c>
      <c r="M97" s="71">
        <v>14.92606690060815</v>
      </c>
      <c r="N97" s="71">
        <v>17.806195818844358</v>
      </c>
      <c r="O97" s="71">
        <v>11.789340149141641</v>
      </c>
      <c r="P97" s="71">
        <v>22.5909196751997</v>
      </c>
      <c r="Q97" s="71">
        <v>0.68981331028176296</v>
      </c>
      <c r="R97" s="71">
        <v>0</v>
      </c>
      <c r="S97" s="71">
        <v>0</v>
      </c>
      <c r="T97" s="72"/>
      <c r="U97" s="71">
        <v>717942</v>
      </c>
      <c r="V97" s="71">
        <v>529</v>
      </c>
      <c r="W97" s="71">
        <v>69</v>
      </c>
      <c r="X97" s="71">
        <v>2369</v>
      </c>
      <c r="Y97" s="71">
        <v>4169</v>
      </c>
      <c r="Z97" s="71">
        <v>6038</v>
      </c>
      <c r="AA97" s="71">
        <v>4429</v>
      </c>
      <c r="AB97" s="71">
        <v>11272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1840</v>
      </c>
      <c r="B98" s="70">
        <v>312</v>
      </c>
      <c r="C98" s="70">
        <v>6</v>
      </c>
      <c r="D98" s="70">
        <v>19</v>
      </c>
      <c r="E98" s="70">
        <v>2009</v>
      </c>
      <c r="F98" s="70" t="s">
        <v>176</v>
      </c>
      <c r="G98" s="70" t="s">
        <v>1834</v>
      </c>
      <c r="H98" s="70" t="s">
        <v>1835</v>
      </c>
      <c r="I98" s="148"/>
      <c r="J98" s="71">
        <v>23.53631878634501</v>
      </c>
      <c r="K98" s="71">
        <v>1.189620796025548</v>
      </c>
      <c r="L98" s="71">
        <v>24.600474565954318</v>
      </c>
      <c r="M98" s="71">
        <v>12.806444342568509</v>
      </c>
      <c r="N98" s="71">
        <v>16.172670630347781</v>
      </c>
      <c r="O98" s="71">
        <v>11.90842561338448</v>
      </c>
      <c r="P98" s="71">
        <v>21.42895451644851</v>
      </c>
      <c r="Q98" s="71">
        <v>0.64511856757407404</v>
      </c>
      <c r="R98" s="71">
        <v>0</v>
      </c>
      <c r="S98" s="71">
        <v>0</v>
      </c>
      <c r="T98" s="72"/>
      <c r="U98" s="71">
        <v>624767</v>
      </c>
      <c r="V98" s="71">
        <v>434</v>
      </c>
      <c r="W98" s="71">
        <v>658</v>
      </c>
      <c r="X98" s="71">
        <v>2337</v>
      </c>
      <c r="Y98" s="71">
        <v>4144</v>
      </c>
      <c r="Z98" s="71">
        <v>6020</v>
      </c>
      <c r="AA98" s="71">
        <v>4313</v>
      </c>
      <c r="AB98" s="71">
        <v>11066</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28.1</v>
      </c>
      <c r="BK98" s="71">
        <v>0</v>
      </c>
      <c r="BL98" s="71">
        <v>0</v>
      </c>
      <c r="BM98" s="71">
        <v>0</v>
      </c>
      <c r="BN98" s="72"/>
      <c r="BO98" s="71">
        <v>0</v>
      </c>
      <c r="BP98" s="71">
        <v>0</v>
      </c>
      <c r="BQ98" s="71">
        <v>2</v>
      </c>
      <c r="BR98" s="71">
        <v>0</v>
      </c>
      <c r="BS98" s="71">
        <v>0</v>
      </c>
      <c r="BT98" s="71">
        <v>0</v>
      </c>
      <c r="BU98"/>
      <c r="BV98" s="70">
        <v>28.1</v>
      </c>
      <c r="BW98" s="70">
        <v>0</v>
      </c>
      <c r="BX98" s="70">
        <v>0</v>
      </c>
      <c r="BY98" s="70">
        <v>0</v>
      </c>
      <c r="BZ98" s="70">
        <v>0</v>
      </c>
      <c r="CA98" s="70">
        <v>0</v>
      </c>
      <c r="CB98" s="70">
        <v>0</v>
      </c>
      <c r="CC98" s="70">
        <v>0</v>
      </c>
      <c r="CD98" s="70">
        <v>0</v>
      </c>
    </row>
    <row r="99" spans="1:82">
      <c r="A99" s="70" t="s">
        <v>1841</v>
      </c>
      <c r="B99" s="70">
        <v>313</v>
      </c>
      <c r="C99" s="70">
        <v>7</v>
      </c>
      <c r="D99" s="70">
        <v>19</v>
      </c>
      <c r="E99" s="70">
        <v>2010</v>
      </c>
      <c r="F99" s="70" t="s">
        <v>177</v>
      </c>
      <c r="G99" s="70" t="s">
        <v>1834</v>
      </c>
      <c r="H99" s="70" t="s">
        <v>1835</v>
      </c>
      <c r="I99" s="148"/>
      <c r="J99" s="71">
        <v>25.281676152659951</v>
      </c>
      <c r="K99" s="71">
        <v>1.0353319437529671</v>
      </c>
      <c r="L99" s="71">
        <v>24.286163329885451</v>
      </c>
      <c r="M99" s="71">
        <v>14.61835553480017</v>
      </c>
      <c r="N99" s="71">
        <v>20.571417645816471</v>
      </c>
      <c r="O99" s="71">
        <v>11.934074258069391</v>
      </c>
      <c r="P99" s="71">
        <v>21.56506884274982</v>
      </c>
      <c r="Q99" s="71">
        <v>0.66022446121367295</v>
      </c>
      <c r="R99" s="71">
        <v>0</v>
      </c>
      <c r="S99" s="71">
        <v>0</v>
      </c>
      <c r="T99" s="72"/>
      <c r="U99" s="71">
        <v>675595</v>
      </c>
      <c r="V99" s="71">
        <v>434</v>
      </c>
      <c r="W99" s="71">
        <v>658</v>
      </c>
      <c r="X99" s="71">
        <v>2337</v>
      </c>
      <c r="Y99" s="71">
        <v>4155</v>
      </c>
      <c r="Z99" s="71">
        <v>6061</v>
      </c>
      <c r="AA99" s="71">
        <v>4232</v>
      </c>
      <c r="AB99" s="71">
        <v>10852</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27.193000000000001</v>
      </c>
      <c r="BK99" s="71">
        <v>0</v>
      </c>
      <c r="BL99" s="71">
        <v>0</v>
      </c>
      <c r="BM99" s="71">
        <v>0</v>
      </c>
      <c r="BN99" s="72"/>
      <c r="BO99" s="71">
        <v>0</v>
      </c>
      <c r="BP99" s="71">
        <v>0</v>
      </c>
      <c r="BQ99" s="71">
        <v>2</v>
      </c>
      <c r="BR99" s="71">
        <v>0</v>
      </c>
      <c r="BS99" s="71">
        <v>0</v>
      </c>
      <c r="BT99" s="71">
        <v>0</v>
      </c>
      <c r="BU99"/>
      <c r="BV99" s="70">
        <v>27.193000000000001</v>
      </c>
      <c r="BW99" s="70">
        <v>0</v>
      </c>
      <c r="BX99" s="70">
        <v>0</v>
      </c>
      <c r="BY99" s="70">
        <v>0</v>
      </c>
      <c r="BZ99" s="70">
        <v>0</v>
      </c>
      <c r="CA99" s="70">
        <v>0</v>
      </c>
      <c r="CB99" s="70">
        <v>0</v>
      </c>
      <c r="CC99" s="70">
        <v>0</v>
      </c>
      <c r="CD99" s="70">
        <v>0</v>
      </c>
    </row>
    <row r="100" spans="1:82">
      <c r="A100" s="70" t="s">
        <v>1842</v>
      </c>
      <c r="B100" s="70">
        <v>314</v>
      </c>
      <c r="C100" s="70">
        <v>8</v>
      </c>
      <c r="D100" s="70">
        <v>19</v>
      </c>
      <c r="E100" s="70">
        <v>2011</v>
      </c>
      <c r="F100" s="70" t="s">
        <v>178</v>
      </c>
      <c r="G100" s="70" t="s">
        <v>1834</v>
      </c>
      <c r="H100" s="70" t="s">
        <v>1835</v>
      </c>
      <c r="I100" s="148"/>
      <c r="J100" s="71">
        <v>32.367189114456338</v>
      </c>
      <c r="K100" s="71">
        <v>1.170432550867917</v>
      </c>
      <c r="L100" s="71">
        <v>26.457940578559661</v>
      </c>
      <c r="M100" s="71">
        <v>13.694820313796299</v>
      </c>
      <c r="N100" s="71">
        <v>18.829030745679699</v>
      </c>
      <c r="O100" s="71">
        <v>11.682246465826902</v>
      </c>
      <c r="P100" s="71">
        <v>20.550944986716313</v>
      </c>
      <c r="Q100" s="71">
        <v>0.74647319366537501</v>
      </c>
      <c r="R100" s="71">
        <v>0</v>
      </c>
      <c r="S100" s="71">
        <v>0</v>
      </c>
      <c r="T100" s="72"/>
      <c r="U100" s="71">
        <v>892376</v>
      </c>
      <c r="V100" s="71">
        <v>434</v>
      </c>
      <c r="W100" s="71">
        <v>658</v>
      </c>
      <c r="X100" s="71">
        <v>2337</v>
      </c>
      <c r="Y100" s="71">
        <v>4152</v>
      </c>
      <c r="Z100" s="71">
        <v>6062</v>
      </c>
      <c r="AA100" s="71">
        <v>4153</v>
      </c>
      <c r="AB100" s="71">
        <v>10637</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28.001999999999999</v>
      </c>
      <c r="BK100" s="71">
        <v>0</v>
      </c>
      <c r="BL100" s="71">
        <v>0</v>
      </c>
      <c r="BM100" s="71">
        <v>0</v>
      </c>
      <c r="BN100" s="72"/>
      <c r="BO100" s="71">
        <v>0</v>
      </c>
      <c r="BP100" s="71">
        <v>0</v>
      </c>
      <c r="BQ100" s="71">
        <v>2</v>
      </c>
      <c r="BR100" s="71">
        <v>0</v>
      </c>
      <c r="BS100" s="71">
        <v>0</v>
      </c>
      <c r="BT100" s="71">
        <v>0</v>
      </c>
      <c r="BU100"/>
      <c r="BV100" s="70">
        <v>28.001999999999999</v>
      </c>
      <c r="BW100" s="70">
        <v>0</v>
      </c>
      <c r="BX100" s="70">
        <v>0</v>
      </c>
      <c r="BY100" s="70">
        <v>0</v>
      </c>
      <c r="BZ100" s="70">
        <v>0</v>
      </c>
      <c r="CA100" s="70">
        <v>0</v>
      </c>
      <c r="CB100" s="70">
        <v>0</v>
      </c>
      <c r="CC100" s="70">
        <v>0</v>
      </c>
      <c r="CD100" s="70">
        <v>0</v>
      </c>
    </row>
    <row r="101" spans="1:82">
      <c r="A101" s="70" t="s">
        <v>1843</v>
      </c>
      <c r="B101" s="70">
        <v>315</v>
      </c>
      <c r="C101" s="70">
        <v>9</v>
      </c>
      <c r="D101" s="70">
        <v>19</v>
      </c>
      <c r="E101" s="70">
        <v>2012</v>
      </c>
      <c r="F101" s="70" t="s">
        <v>179</v>
      </c>
      <c r="G101" s="70" t="s">
        <v>1834</v>
      </c>
      <c r="H101" s="70" t="s">
        <v>1835</v>
      </c>
      <c r="I101" s="148"/>
      <c r="J101" s="71">
        <v>30.640790991707519</v>
      </c>
      <c r="K101" s="71">
        <v>1.08455610143342</v>
      </c>
      <c r="L101" s="71">
        <v>27.367046189756248</v>
      </c>
      <c r="M101" s="71">
        <v>15.01623672373915</v>
      </c>
      <c r="N101" s="71">
        <v>18.183363875520971</v>
      </c>
      <c r="O101" s="71">
        <v>11.557813715108278</v>
      </c>
      <c r="P101" s="71">
        <v>20.259787491668945</v>
      </c>
      <c r="Q101" s="71">
        <v>0.79768504366618498</v>
      </c>
      <c r="R101" s="71">
        <v>0</v>
      </c>
      <c r="S101" s="71">
        <v>0</v>
      </c>
      <c r="T101" s="72"/>
      <c r="U101" s="71">
        <v>797707</v>
      </c>
      <c r="V101" s="71">
        <v>434</v>
      </c>
      <c r="W101" s="71">
        <v>658</v>
      </c>
      <c r="X101" s="71">
        <v>2337</v>
      </c>
      <c r="Y101" s="71">
        <v>4170</v>
      </c>
      <c r="Z101" s="71">
        <v>6045</v>
      </c>
      <c r="AA101" s="71">
        <v>4071</v>
      </c>
      <c r="AB101" s="71">
        <v>10462</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26.041</v>
      </c>
      <c r="BK101" s="71">
        <v>0</v>
      </c>
      <c r="BL101" s="71">
        <v>0</v>
      </c>
      <c r="BM101" s="71">
        <v>0</v>
      </c>
      <c r="BN101" s="72"/>
      <c r="BO101" s="71">
        <v>0</v>
      </c>
      <c r="BP101" s="71">
        <v>0</v>
      </c>
      <c r="BQ101" s="71">
        <v>2</v>
      </c>
      <c r="BR101" s="71">
        <v>0</v>
      </c>
      <c r="BS101" s="71">
        <v>0</v>
      </c>
      <c r="BT101" s="71">
        <v>0</v>
      </c>
      <c r="BU101"/>
      <c r="BV101" s="70">
        <v>26.041</v>
      </c>
      <c r="BW101" s="70">
        <v>0</v>
      </c>
      <c r="BX101" s="70">
        <v>0</v>
      </c>
      <c r="BY101" s="70">
        <v>0</v>
      </c>
      <c r="BZ101" s="70">
        <v>0</v>
      </c>
      <c r="CA101" s="70">
        <v>0</v>
      </c>
      <c r="CB101" s="70">
        <v>0</v>
      </c>
      <c r="CC101" s="70">
        <v>0</v>
      </c>
      <c r="CD101" s="70">
        <v>0</v>
      </c>
    </row>
    <row r="102" spans="1:82">
      <c r="A102" s="70" t="s">
        <v>1844</v>
      </c>
      <c r="B102" s="70">
        <v>316</v>
      </c>
      <c r="C102" s="70">
        <v>10</v>
      </c>
      <c r="D102" s="70">
        <v>19</v>
      </c>
      <c r="E102" s="70">
        <v>2013</v>
      </c>
      <c r="F102" s="70" t="s">
        <v>180</v>
      </c>
      <c r="G102" s="1064" t="s">
        <v>1834</v>
      </c>
      <c r="H102" s="70" t="s">
        <v>1835</v>
      </c>
      <c r="I102" s="148"/>
      <c r="J102" s="71">
        <v>26.79425305929831</v>
      </c>
      <c r="K102" s="71">
        <v>0.87988454970508667</v>
      </c>
      <c r="L102" s="71">
        <v>24.688846396247421</v>
      </c>
      <c r="M102" s="71">
        <v>14.67330678161049</v>
      </c>
      <c r="N102" s="71">
        <v>17.420442770473912</v>
      </c>
      <c r="O102" s="71">
        <v>10.963170420107222</v>
      </c>
      <c r="P102" s="71">
        <v>20.076367594027182</v>
      </c>
      <c r="Q102" s="71">
        <v>0.79141791844735299</v>
      </c>
      <c r="R102" s="71">
        <v>0</v>
      </c>
      <c r="S102" s="71">
        <v>0</v>
      </c>
      <c r="T102" s="72"/>
      <c r="U102" s="71">
        <v>697970</v>
      </c>
      <c r="V102" s="71">
        <v>434</v>
      </c>
      <c r="W102" s="71">
        <v>658</v>
      </c>
      <c r="X102" s="71">
        <v>2337</v>
      </c>
      <c r="Y102" s="71">
        <v>4140</v>
      </c>
      <c r="Z102" s="71">
        <v>5990</v>
      </c>
      <c r="AA102" s="71">
        <v>4019</v>
      </c>
      <c r="AB102" s="71">
        <v>10231</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29.952000000000002</v>
      </c>
      <c r="BK102" s="71">
        <v>0</v>
      </c>
      <c r="BL102" s="71">
        <v>0</v>
      </c>
      <c r="BM102" s="71">
        <v>0</v>
      </c>
      <c r="BN102" s="72"/>
      <c r="BO102" s="71">
        <v>0</v>
      </c>
      <c r="BP102" s="71">
        <v>0</v>
      </c>
      <c r="BQ102" s="71">
        <v>2</v>
      </c>
      <c r="BR102" s="71">
        <v>0</v>
      </c>
      <c r="BS102" s="71">
        <v>0</v>
      </c>
      <c r="BT102" s="71">
        <v>0</v>
      </c>
      <c r="BU102"/>
      <c r="BV102" s="70">
        <v>29.952000000000002</v>
      </c>
      <c r="BW102" s="70">
        <v>0</v>
      </c>
      <c r="BX102" s="70">
        <v>0</v>
      </c>
      <c r="BY102" s="70">
        <v>0</v>
      </c>
      <c r="BZ102" s="70">
        <v>0</v>
      </c>
      <c r="CA102" s="70">
        <v>0</v>
      </c>
      <c r="CB102" s="70">
        <v>0</v>
      </c>
      <c r="CC102" s="70">
        <v>0</v>
      </c>
      <c r="CD102" s="70">
        <v>0</v>
      </c>
    </row>
    <row r="103" spans="1:82">
      <c r="A103" s="70" t="s">
        <v>1845</v>
      </c>
      <c r="B103" s="70">
        <v>317</v>
      </c>
      <c r="C103" s="70">
        <v>11</v>
      </c>
      <c r="D103" s="70">
        <v>19</v>
      </c>
      <c r="E103" s="70">
        <v>2014</v>
      </c>
      <c r="F103" s="70" t="s">
        <v>181</v>
      </c>
      <c r="G103" s="1064" t="s">
        <v>1834</v>
      </c>
      <c r="H103" s="70" t="s">
        <v>1835</v>
      </c>
      <c r="I103" s="148"/>
      <c r="J103" s="71">
        <v>37.570933354246122</v>
      </c>
      <c r="K103" s="71">
        <v>0.82602823951686577</v>
      </c>
      <c r="L103" s="71">
        <v>7.6590624971085974</v>
      </c>
      <c r="M103" s="71">
        <v>13.08059031328578</v>
      </c>
      <c r="N103" s="71">
        <v>16.420681508874399</v>
      </c>
      <c r="O103" s="71">
        <v>10.330968890131111</v>
      </c>
      <c r="P103" s="71">
        <v>19.869399084902803</v>
      </c>
      <c r="Q103" s="71">
        <v>0.74217413086088402</v>
      </c>
      <c r="R103" s="71">
        <v>0</v>
      </c>
      <c r="S103" s="71">
        <v>0</v>
      </c>
      <c r="T103" s="72"/>
      <c r="U103" s="71">
        <v>1098992</v>
      </c>
      <c r="V103" s="71">
        <v>337</v>
      </c>
      <c r="W103" s="71">
        <v>294</v>
      </c>
      <c r="X103" s="71">
        <v>2168</v>
      </c>
      <c r="Y103" s="71">
        <v>4097</v>
      </c>
      <c r="Z103" s="71">
        <v>5945</v>
      </c>
      <c r="AA103" s="71">
        <v>3957</v>
      </c>
      <c r="AB103" s="71">
        <v>10000</v>
      </c>
      <c r="AC103" s="71">
        <v>0</v>
      </c>
      <c r="AD103" s="71">
        <v>0</v>
      </c>
      <c r="AE103" s="72"/>
      <c r="AF103" s="71"/>
      <c r="AG103" s="71"/>
      <c r="AH103" s="71"/>
      <c r="AI103" s="71"/>
      <c r="AJ103" s="71"/>
      <c r="AK103" s="71"/>
      <c r="AL103" s="71"/>
      <c r="AM103" s="71"/>
      <c r="AN103" s="71"/>
      <c r="AO103" s="71"/>
      <c r="AP103" s="71"/>
      <c r="AQ103" s="72"/>
      <c r="AR103" s="71">
        <v>80</v>
      </c>
      <c r="AS103" s="71">
        <v>48</v>
      </c>
      <c r="AT103" s="71">
        <v>0</v>
      </c>
      <c r="AU103" s="71">
        <v>0</v>
      </c>
      <c r="AV103" s="71">
        <v>0</v>
      </c>
      <c r="AW103" s="71">
        <v>0</v>
      </c>
      <c r="AX103" s="71"/>
      <c r="AY103" s="72"/>
      <c r="AZ103" s="71">
        <v>406.1</v>
      </c>
      <c r="BA103" s="71">
        <v>3138.9</v>
      </c>
      <c r="BB103" s="71">
        <v>0</v>
      </c>
      <c r="BC103" s="71">
        <v>0</v>
      </c>
      <c r="BD103" s="71">
        <v>0</v>
      </c>
      <c r="BE103" s="71">
        <v>0</v>
      </c>
      <c r="BF103" s="71"/>
      <c r="BG103" s="72"/>
      <c r="BH103" s="71">
        <v>0</v>
      </c>
      <c r="BI103" s="71">
        <v>0</v>
      </c>
      <c r="BJ103" s="71">
        <v>27.204999999999998</v>
      </c>
      <c r="BK103" s="71">
        <v>0</v>
      </c>
      <c r="BL103" s="71">
        <v>0</v>
      </c>
      <c r="BM103" s="71">
        <v>0</v>
      </c>
      <c r="BN103" s="72"/>
      <c r="BO103" s="71">
        <v>0</v>
      </c>
      <c r="BP103" s="71">
        <v>0</v>
      </c>
      <c r="BQ103" s="71">
        <v>2</v>
      </c>
      <c r="BR103" s="71">
        <v>0</v>
      </c>
      <c r="BS103" s="71">
        <v>0</v>
      </c>
      <c r="BT103" s="71">
        <v>0</v>
      </c>
      <c r="BU103"/>
      <c r="BV103" s="70">
        <v>27.204999999999998</v>
      </c>
      <c r="BW103" s="70">
        <v>0</v>
      </c>
      <c r="BX103" s="70">
        <v>0</v>
      </c>
      <c r="BY103" s="70">
        <v>0</v>
      </c>
      <c r="BZ103" s="70">
        <v>0</v>
      </c>
      <c r="CA103" s="70">
        <v>0</v>
      </c>
      <c r="CB103" s="70">
        <v>0</v>
      </c>
      <c r="CC103" s="70">
        <v>0</v>
      </c>
      <c r="CD103" s="70">
        <v>0</v>
      </c>
    </row>
    <row r="104" spans="1:82">
      <c r="A104" s="70" t="s">
        <v>1846</v>
      </c>
      <c r="B104" s="70">
        <v>318</v>
      </c>
      <c r="C104" s="70">
        <v>12</v>
      </c>
      <c r="D104" s="70">
        <v>19</v>
      </c>
      <c r="E104" s="70">
        <v>2015</v>
      </c>
      <c r="F104" s="70" t="s">
        <v>182</v>
      </c>
      <c r="G104" s="70" t="s">
        <v>1834</v>
      </c>
      <c r="H104" s="70" t="s">
        <v>1835</v>
      </c>
      <c r="I104" s="148"/>
      <c r="J104" s="71">
        <v>26.07083856896287</v>
      </c>
      <c r="K104" s="71">
        <v>0.79502725928483675</v>
      </c>
      <c r="L104" s="71">
        <v>8.1865496106039739</v>
      </c>
      <c r="M104" s="71">
        <v>12.652406751816949</v>
      </c>
      <c r="N104" s="71">
        <v>14.931466388151421</v>
      </c>
      <c r="O104" s="71">
        <v>10.127499468221405</v>
      </c>
      <c r="P104" s="71">
        <v>19.432820413092596</v>
      </c>
      <c r="Q104" s="71">
        <v>0.70961224490647801</v>
      </c>
      <c r="R104" s="71">
        <v>0</v>
      </c>
      <c r="S104" s="71">
        <v>0</v>
      </c>
      <c r="T104" s="72"/>
      <c r="U104" s="71">
        <v>833878</v>
      </c>
      <c r="V104" s="71">
        <v>337</v>
      </c>
      <c r="W104" s="71">
        <v>294</v>
      </c>
      <c r="X104" s="71">
        <v>2168</v>
      </c>
      <c r="Y104" s="71">
        <v>4061</v>
      </c>
      <c r="Z104" s="71">
        <v>5884</v>
      </c>
      <c r="AA104" s="71">
        <v>3867</v>
      </c>
      <c r="AB104" s="71">
        <v>9767</v>
      </c>
      <c r="AC104" s="71">
        <v>0</v>
      </c>
      <c r="AD104" s="71">
        <v>0</v>
      </c>
      <c r="AE104" s="72"/>
      <c r="AF104" s="71">
        <v>7352322.6955927862</v>
      </c>
      <c r="AG104" s="71">
        <v>557631.60695542954</v>
      </c>
      <c r="AH104" s="71">
        <v>1792429.442718575</v>
      </c>
      <c r="AI104" s="71">
        <v>13926072.23019655</v>
      </c>
      <c r="AJ104" s="71">
        <v>18389447.866710939</v>
      </c>
      <c r="AK104" s="71">
        <v>0</v>
      </c>
      <c r="AL104" s="71">
        <v>0</v>
      </c>
      <c r="AM104" s="71">
        <v>1338526.3789759499</v>
      </c>
      <c r="AN104" s="71">
        <v>0</v>
      </c>
      <c r="AO104" s="71">
        <v>0</v>
      </c>
      <c r="AP104" s="71">
        <v>43356430.221150227</v>
      </c>
      <c r="AQ104" s="72"/>
      <c r="AR104" s="71">
        <v>92</v>
      </c>
      <c r="AS104" s="71">
        <v>93</v>
      </c>
      <c r="AT104" s="71">
        <v>0</v>
      </c>
      <c r="AU104" s="71">
        <v>0</v>
      </c>
      <c r="AV104" s="71">
        <v>0</v>
      </c>
      <c r="AW104" s="71">
        <v>0</v>
      </c>
      <c r="AX104" s="71"/>
      <c r="AY104" s="72"/>
      <c r="AZ104" s="71">
        <v>460.7</v>
      </c>
      <c r="BA104" s="71">
        <v>6169.5</v>
      </c>
      <c r="BB104" s="71">
        <v>0</v>
      </c>
      <c r="BC104" s="71">
        <v>0</v>
      </c>
      <c r="BD104" s="71">
        <v>0</v>
      </c>
      <c r="BE104" s="71">
        <v>0</v>
      </c>
      <c r="BF104" s="71"/>
      <c r="BG104" s="72"/>
      <c r="BH104" s="71">
        <v>0</v>
      </c>
      <c r="BI104" s="71">
        <v>0</v>
      </c>
      <c r="BJ104" s="71">
        <v>25.271999999999998</v>
      </c>
      <c r="BK104" s="71">
        <v>0</v>
      </c>
      <c r="BL104" s="71">
        <v>0</v>
      </c>
      <c r="BM104" s="71">
        <v>0</v>
      </c>
      <c r="BN104" s="72"/>
      <c r="BO104" s="71">
        <v>0</v>
      </c>
      <c r="BP104" s="71">
        <v>0</v>
      </c>
      <c r="BQ104" s="71">
        <v>2</v>
      </c>
      <c r="BR104" s="71">
        <v>0</v>
      </c>
      <c r="BS104" s="71">
        <v>0</v>
      </c>
      <c r="BT104" s="71">
        <v>0</v>
      </c>
      <c r="BU104"/>
      <c r="BV104" s="70">
        <v>25.271999999999998</v>
      </c>
      <c r="BW104" s="70">
        <v>0</v>
      </c>
      <c r="BX104" s="70">
        <v>0</v>
      </c>
      <c r="BY104" s="70">
        <v>0</v>
      </c>
      <c r="BZ104" s="70">
        <v>0</v>
      </c>
      <c r="CA104" s="70">
        <v>0</v>
      </c>
      <c r="CB104" s="70">
        <v>0</v>
      </c>
      <c r="CC104" s="70">
        <v>0</v>
      </c>
      <c r="CD104" s="70">
        <v>0</v>
      </c>
    </row>
    <row r="105" spans="1:82">
      <c r="A105" s="70" t="s">
        <v>1847</v>
      </c>
      <c r="B105" s="70">
        <v>319</v>
      </c>
      <c r="C105" s="70">
        <v>13</v>
      </c>
      <c r="D105" s="70">
        <v>19</v>
      </c>
      <c r="E105" s="70">
        <v>2016</v>
      </c>
      <c r="F105" s="70" t="s">
        <v>155</v>
      </c>
      <c r="G105" s="70" t="s">
        <v>1834</v>
      </c>
      <c r="H105" s="70" t="s">
        <v>1835</v>
      </c>
      <c r="I105" s="148"/>
      <c r="J105" s="71">
        <v>48.031833787449607</v>
      </c>
      <c r="K105" s="71">
        <v>0.77817067784609473</v>
      </c>
      <c r="L105" s="71">
        <v>8.453372234822405</v>
      </c>
      <c r="M105" s="71">
        <v>11.120057867889022</v>
      </c>
      <c r="N105" s="71">
        <v>14.260032759490077</v>
      </c>
      <c r="O105" s="71">
        <v>9.948406743241927</v>
      </c>
      <c r="P105" s="71">
        <v>18.983026596375229</v>
      </c>
      <c r="Q105" s="71">
        <v>0.67340575353435217</v>
      </c>
      <c r="R105" s="71">
        <v>0</v>
      </c>
      <c r="S105" s="71">
        <v>0</v>
      </c>
      <c r="T105" s="72"/>
      <c r="U105" s="71">
        <v>1449129</v>
      </c>
      <c r="V105" s="71">
        <v>337</v>
      </c>
      <c r="W105" s="71">
        <v>294</v>
      </c>
      <c r="X105" s="71">
        <v>2168</v>
      </c>
      <c r="Y105" s="71">
        <v>4021</v>
      </c>
      <c r="Z105" s="71">
        <v>5851</v>
      </c>
      <c r="AA105" s="71">
        <v>3907</v>
      </c>
      <c r="AB105" s="71">
        <v>9534</v>
      </c>
      <c r="AC105" s="71">
        <v>0</v>
      </c>
      <c r="AD105" s="71">
        <v>0</v>
      </c>
      <c r="AE105" s="72"/>
      <c r="AF105" s="71">
        <v>13321173.21205917</v>
      </c>
      <c r="AG105" s="71">
        <v>519804.64701263612</v>
      </c>
      <c r="AH105" s="71">
        <v>1688184.281947809</v>
      </c>
      <c r="AI105" s="71">
        <v>12999536.559681321</v>
      </c>
      <c r="AJ105" s="71">
        <v>17269473.083016731</v>
      </c>
      <c r="AK105" s="71">
        <v>0</v>
      </c>
      <c r="AL105" s="71">
        <v>0</v>
      </c>
      <c r="AM105" s="71">
        <v>1307609.8022591181</v>
      </c>
      <c r="AN105" s="71">
        <v>0</v>
      </c>
      <c r="AO105" s="71">
        <v>0</v>
      </c>
      <c r="AP105" s="71">
        <v>47105781.585976787</v>
      </c>
      <c r="AQ105" s="72"/>
      <c r="AR105" s="71">
        <v>105</v>
      </c>
      <c r="AS105" s="71">
        <v>133</v>
      </c>
      <c r="AT105" s="71">
        <v>0</v>
      </c>
      <c r="AU105" s="71">
        <v>0</v>
      </c>
      <c r="AV105" s="71">
        <v>0</v>
      </c>
      <c r="AW105" s="71">
        <v>0</v>
      </c>
      <c r="AX105" s="71"/>
      <c r="AY105" s="72"/>
      <c r="AZ105" s="71">
        <v>543.70000000000005</v>
      </c>
      <c r="BA105" s="71">
        <v>7748.3</v>
      </c>
      <c r="BB105" s="71">
        <v>0</v>
      </c>
      <c r="BC105" s="71">
        <v>0</v>
      </c>
      <c r="BD105" s="71">
        <v>0</v>
      </c>
      <c r="BE105" s="71">
        <v>0</v>
      </c>
      <c r="BF105" s="71"/>
      <c r="BG105" s="72"/>
      <c r="BH105" s="71">
        <v>0</v>
      </c>
      <c r="BI105" s="71">
        <v>0</v>
      </c>
      <c r="BJ105" s="71">
        <v>25.012</v>
      </c>
      <c r="BK105" s="71">
        <v>0</v>
      </c>
      <c r="BL105" s="71">
        <v>0</v>
      </c>
      <c r="BM105" s="71">
        <v>0</v>
      </c>
      <c r="BN105" s="72"/>
      <c r="BO105" s="71">
        <v>0</v>
      </c>
      <c r="BP105" s="71">
        <v>0</v>
      </c>
      <c r="BQ105" s="71">
        <v>2</v>
      </c>
      <c r="BR105" s="71">
        <v>0</v>
      </c>
      <c r="BS105" s="71">
        <v>0</v>
      </c>
      <c r="BT105" s="71">
        <v>0</v>
      </c>
      <c r="BU105"/>
      <c r="BV105" s="70">
        <v>25.012</v>
      </c>
      <c r="BW105" s="70">
        <v>0</v>
      </c>
      <c r="BX105" s="70">
        <v>0</v>
      </c>
      <c r="BY105" s="70">
        <v>0</v>
      </c>
      <c r="BZ105" s="70">
        <v>0</v>
      </c>
      <c r="CA105" s="70">
        <v>0</v>
      </c>
      <c r="CB105" s="70">
        <v>0</v>
      </c>
      <c r="CC105" s="70">
        <v>0</v>
      </c>
      <c r="CD105" s="70">
        <v>0</v>
      </c>
    </row>
    <row r="106" spans="1:82">
      <c r="A106" s="70" t="s">
        <v>1848</v>
      </c>
      <c r="B106" s="70">
        <v>320</v>
      </c>
      <c r="C106" s="70">
        <v>14</v>
      </c>
      <c r="D106" s="70">
        <v>19</v>
      </c>
      <c r="E106" s="70">
        <v>2017</v>
      </c>
      <c r="F106" s="70" t="s">
        <v>156</v>
      </c>
      <c r="G106" s="70" t="s">
        <v>1834</v>
      </c>
      <c r="H106" s="70" t="s">
        <v>1835</v>
      </c>
      <c r="I106" s="148"/>
      <c r="J106" s="71">
        <v>51.335846263137448</v>
      </c>
      <c r="K106" s="71">
        <v>0.78758187925164169</v>
      </c>
      <c r="L106" s="71">
        <v>8.0271264885871823</v>
      </c>
      <c r="M106" s="71">
        <v>11.028125669419527</v>
      </c>
      <c r="N106" s="71">
        <v>14.066892698175897</v>
      </c>
      <c r="O106" s="71">
        <v>9.6255079384730546</v>
      </c>
      <c r="P106" s="71">
        <v>18.587583112542085</v>
      </c>
      <c r="Q106" s="71">
        <v>0.63740119889124902</v>
      </c>
      <c r="R106" s="71">
        <v>0</v>
      </c>
      <c r="S106" s="71">
        <v>0</v>
      </c>
      <c r="T106" s="72"/>
      <c r="U106" s="71">
        <v>1621057</v>
      </c>
      <c r="V106" s="71">
        <v>337</v>
      </c>
      <c r="W106" s="71">
        <v>294</v>
      </c>
      <c r="X106" s="71">
        <v>2168</v>
      </c>
      <c r="Y106" s="71">
        <v>3994</v>
      </c>
      <c r="Z106" s="71">
        <v>5755</v>
      </c>
      <c r="AA106" s="71">
        <v>3850</v>
      </c>
      <c r="AB106" s="71">
        <v>9332</v>
      </c>
      <c r="AC106" s="71">
        <v>0</v>
      </c>
      <c r="AD106" s="71">
        <v>0</v>
      </c>
      <c r="AE106" s="72"/>
      <c r="AF106" s="71">
        <v>14477888.167621279</v>
      </c>
      <c r="AG106" s="71">
        <v>534726.23148342688</v>
      </c>
      <c r="AH106" s="71">
        <v>1993844.992038006</v>
      </c>
      <c r="AI106" s="71">
        <v>13290188.865287021</v>
      </c>
      <c r="AJ106" s="71">
        <v>17930810.64501249</v>
      </c>
      <c r="AK106" s="71">
        <v>0</v>
      </c>
      <c r="AL106" s="71">
        <v>0</v>
      </c>
      <c r="AM106" s="71">
        <v>1281907.744461104</v>
      </c>
      <c r="AN106" s="71">
        <v>0</v>
      </c>
      <c r="AO106" s="71">
        <v>0</v>
      </c>
      <c r="AP106" s="71">
        <v>49509366.645903327</v>
      </c>
      <c r="AQ106" s="72"/>
      <c r="AR106" s="71">
        <v>116</v>
      </c>
      <c r="AS106" s="71">
        <v>159</v>
      </c>
      <c r="AT106" s="71">
        <v>0</v>
      </c>
      <c r="AU106" s="71">
        <v>0</v>
      </c>
      <c r="AV106" s="71">
        <v>0</v>
      </c>
      <c r="AW106" s="71">
        <v>0</v>
      </c>
      <c r="AX106" s="71"/>
      <c r="AY106" s="72"/>
      <c r="AZ106" s="71">
        <v>604</v>
      </c>
      <c r="BA106" s="71">
        <v>8957.9000000000051</v>
      </c>
      <c r="BB106" s="71">
        <v>0</v>
      </c>
      <c r="BC106" s="71">
        <v>0</v>
      </c>
      <c r="BD106" s="71">
        <v>0</v>
      </c>
      <c r="BE106" s="71">
        <v>0</v>
      </c>
      <c r="BF106" s="71"/>
      <c r="BG106" s="72"/>
      <c r="BH106" s="71">
        <v>0</v>
      </c>
      <c r="BI106" s="71">
        <v>0</v>
      </c>
      <c r="BJ106" s="71">
        <v>26.454999999999998</v>
      </c>
      <c r="BK106" s="71">
        <v>0</v>
      </c>
      <c r="BL106" s="71">
        <v>0</v>
      </c>
      <c r="BM106" s="71">
        <v>0</v>
      </c>
      <c r="BN106" s="72"/>
      <c r="BO106" s="71">
        <v>0</v>
      </c>
      <c r="BP106" s="71">
        <v>0</v>
      </c>
      <c r="BQ106" s="71">
        <v>2</v>
      </c>
      <c r="BR106" s="71">
        <v>0</v>
      </c>
      <c r="BS106" s="71">
        <v>0</v>
      </c>
      <c r="BT106" s="71">
        <v>0</v>
      </c>
      <c r="BU106"/>
      <c r="BV106" s="70">
        <v>26.454999999999998</v>
      </c>
      <c r="BW106" s="70">
        <v>0</v>
      </c>
      <c r="BX106" s="70">
        <v>0</v>
      </c>
      <c r="BY106" s="70">
        <v>0</v>
      </c>
      <c r="BZ106" s="70">
        <v>0</v>
      </c>
      <c r="CA106" s="70">
        <v>0</v>
      </c>
      <c r="CB106" s="70">
        <v>0</v>
      </c>
      <c r="CC106" s="70">
        <v>0</v>
      </c>
      <c r="CD106" s="70">
        <v>0</v>
      </c>
    </row>
    <row r="107" spans="1:82">
      <c r="A107" s="70" t="s">
        <v>1849</v>
      </c>
      <c r="B107" s="70">
        <v>321</v>
      </c>
      <c r="C107" s="70">
        <v>15</v>
      </c>
      <c r="D107" s="70">
        <v>19</v>
      </c>
      <c r="E107" s="70">
        <v>2018</v>
      </c>
      <c r="F107" s="70" t="s">
        <v>183</v>
      </c>
      <c r="G107" s="70" t="s">
        <v>1834</v>
      </c>
      <c r="H107" s="70" t="s">
        <v>1835</v>
      </c>
      <c r="I107" s="148"/>
      <c r="J107" s="71">
        <v>41.081369930393407</v>
      </c>
      <c r="K107" s="71">
        <v>0.71442039364666376</v>
      </c>
      <c r="L107" s="71">
        <v>7.1470555575875307</v>
      </c>
      <c r="M107" s="71">
        <v>10.73758415656758</v>
      </c>
      <c r="N107" s="71">
        <v>13.617586850671277</v>
      </c>
      <c r="O107" s="71">
        <v>9.3297870075436879</v>
      </c>
      <c r="P107" s="71">
        <v>18.10142513273944</v>
      </c>
      <c r="Q107" s="71">
        <v>0.57695572625995295</v>
      </c>
      <c r="R107" s="71">
        <v>0</v>
      </c>
      <c r="S107" s="71">
        <v>0</v>
      </c>
      <c r="T107" s="72"/>
      <c r="U107" s="71">
        <v>1321136</v>
      </c>
      <c r="V107" s="71">
        <v>337</v>
      </c>
      <c r="W107" s="71">
        <v>294</v>
      </c>
      <c r="X107" s="71">
        <v>2168</v>
      </c>
      <c r="Y107" s="71">
        <v>3957</v>
      </c>
      <c r="Z107" s="71">
        <v>5685</v>
      </c>
      <c r="AA107" s="71">
        <v>3787</v>
      </c>
      <c r="AB107" s="71">
        <v>9103</v>
      </c>
      <c r="AC107" s="71">
        <v>0</v>
      </c>
      <c r="AD107" s="71">
        <v>0</v>
      </c>
      <c r="AE107" s="72"/>
      <c r="AF107" s="71">
        <v>12541953.98305499</v>
      </c>
      <c r="AG107" s="71">
        <v>474145.50577999128</v>
      </c>
      <c r="AH107" s="71">
        <v>1746720.1690045691</v>
      </c>
      <c r="AI107" s="71">
        <v>12756732.42557638</v>
      </c>
      <c r="AJ107" s="71">
        <v>17626978.557880562</v>
      </c>
      <c r="AK107" s="71">
        <v>0</v>
      </c>
      <c r="AL107" s="71">
        <v>0</v>
      </c>
      <c r="AM107" s="71">
        <v>1253038.0608081389</v>
      </c>
      <c r="AN107" s="71">
        <v>0</v>
      </c>
      <c r="AO107" s="71">
        <v>0</v>
      </c>
      <c r="AP107" s="71">
        <v>46399568.702104628</v>
      </c>
      <c r="AQ107" s="72"/>
      <c r="AR107" s="71">
        <v>130</v>
      </c>
      <c r="AS107" s="71">
        <v>188</v>
      </c>
      <c r="AT107" s="71">
        <v>0</v>
      </c>
      <c r="AU107" s="71">
        <v>0</v>
      </c>
      <c r="AV107" s="71">
        <v>0</v>
      </c>
      <c r="AW107" s="71">
        <v>0</v>
      </c>
      <c r="AX107" s="71"/>
      <c r="AY107" s="72"/>
      <c r="AZ107" s="71">
        <v>671.7</v>
      </c>
      <c r="BA107" s="71">
        <v>11177</v>
      </c>
      <c r="BB107" s="71">
        <v>0</v>
      </c>
      <c r="BC107" s="71">
        <v>0</v>
      </c>
      <c r="BD107" s="71">
        <v>0</v>
      </c>
      <c r="BE107" s="71">
        <v>0</v>
      </c>
      <c r="BF107" s="71"/>
      <c r="BG107" s="72"/>
      <c r="BH107" s="71">
        <v>0</v>
      </c>
      <c r="BI107" s="71">
        <v>0</v>
      </c>
      <c r="BJ107" s="71">
        <v>22.292000000000002</v>
      </c>
      <c r="BK107" s="71">
        <v>0</v>
      </c>
      <c r="BL107" s="71">
        <v>0</v>
      </c>
      <c r="BM107" s="71">
        <v>0</v>
      </c>
      <c r="BN107" s="72"/>
      <c r="BO107" s="71">
        <v>0</v>
      </c>
      <c r="BP107" s="71">
        <v>0</v>
      </c>
      <c r="BQ107" s="71">
        <v>2</v>
      </c>
      <c r="BR107" s="71">
        <v>0</v>
      </c>
      <c r="BS107" s="71">
        <v>0</v>
      </c>
      <c r="BT107" s="71">
        <v>0</v>
      </c>
      <c r="BU107"/>
      <c r="BV107" s="70">
        <v>22.292000000000002</v>
      </c>
      <c r="BW107" s="70">
        <v>0</v>
      </c>
      <c r="BX107" s="70">
        <v>0</v>
      </c>
      <c r="BY107" s="70">
        <v>0</v>
      </c>
      <c r="BZ107" s="70">
        <v>0</v>
      </c>
      <c r="CA107" s="70">
        <v>0</v>
      </c>
      <c r="CB107" s="70">
        <v>0</v>
      </c>
      <c r="CC107" s="70">
        <v>0</v>
      </c>
      <c r="CD107" s="70">
        <v>0</v>
      </c>
    </row>
    <row r="108" spans="1:82">
      <c r="A108" s="70" t="s">
        <v>1850</v>
      </c>
      <c r="B108" s="70">
        <v>322</v>
      </c>
      <c r="C108" s="70">
        <v>16</v>
      </c>
      <c r="D108" s="70">
        <v>19</v>
      </c>
      <c r="E108" s="70">
        <v>2019</v>
      </c>
      <c r="F108" s="70" t="s">
        <v>158</v>
      </c>
      <c r="G108" s="70" t="s">
        <v>1834</v>
      </c>
      <c r="H108" s="70" t="s">
        <v>1835</v>
      </c>
      <c r="I108" s="148"/>
      <c r="J108" s="71">
        <v>42.00037939819822</v>
      </c>
      <c r="K108" s="71">
        <v>0.63422792821751162</v>
      </c>
      <c r="L108" s="71">
        <v>7.1272819972378496</v>
      </c>
      <c r="M108" s="71">
        <v>10.259919762918042</v>
      </c>
      <c r="N108" s="71">
        <v>11.018701284825989</v>
      </c>
      <c r="O108" s="71">
        <v>8.9638966288187838</v>
      </c>
      <c r="P108" s="71">
        <v>17.549258987088681</v>
      </c>
      <c r="Q108" s="71">
        <v>0.54946779481954799</v>
      </c>
      <c r="R108" s="71">
        <v>0</v>
      </c>
      <c r="S108" s="71">
        <v>0</v>
      </c>
      <c r="T108" s="72"/>
      <c r="U108" s="71">
        <v>1373697</v>
      </c>
      <c r="V108" s="71">
        <v>337</v>
      </c>
      <c r="W108" s="71">
        <v>294</v>
      </c>
      <c r="X108" s="71">
        <v>2168</v>
      </c>
      <c r="Y108" s="71">
        <v>3931</v>
      </c>
      <c r="Z108" s="71">
        <v>5612</v>
      </c>
      <c r="AA108" s="71">
        <v>3644</v>
      </c>
      <c r="AB108" s="71">
        <v>8904</v>
      </c>
      <c r="AC108" s="71">
        <v>0</v>
      </c>
      <c r="AD108" s="71">
        <v>0</v>
      </c>
      <c r="AE108" s="72"/>
      <c r="AF108" s="71">
        <v>13541281.99527532</v>
      </c>
      <c r="AG108" s="71">
        <v>457644.51814775512</v>
      </c>
      <c r="AH108" s="71">
        <v>2034232.8946334331</v>
      </c>
      <c r="AI108" s="71">
        <v>13495240.30890408</v>
      </c>
      <c r="AJ108" s="71">
        <v>16509779.940028399</v>
      </c>
      <c r="AK108" s="71">
        <v>0</v>
      </c>
      <c r="AL108" s="71">
        <v>0</v>
      </c>
      <c r="AM108" s="71">
        <v>1212657.7707238873</v>
      </c>
      <c r="AN108" s="71">
        <v>0</v>
      </c>
      <c r="AO108" s="71">
        <v>0</v>
      </c>
      <c r="AP108" s="71">
        <v>47250837.427712873</v>
      </c>
      <c r="AQ108" s="72"/>
      <c r="AR108" s="71">
        <v>144</v>
      </c>
      <c r="AS108" s="71">
        <v>260</v>
      </c>
      <c r="AT108" s="71">
        <v>0</v>
      </c>
      <c r="AU108" s="71">
        <v>0</v>
      </c>
      <c r="AV108" s="71">
        <v>0</v>
      </c>
      <c r="AW108" s="71">
        <v>0</v>
      </c>
      <c r="AX108" s="71"/>
      <c r="AY108" s="72"/>
      <c r="AZ108" s="71">
        <v>741.1</v>
      </c>
      <c r="BA108" s="71">
        <v>14481</v>
      </c>
      <c r="BB108" s="71">
        <v>0</v>
      </c>
      <c r="BC108" s="71">
        <v>0</v>
      </c>
      <c r="BD108" s="71">
        <v>0</v>
      </c>
      <c r="BE108" s="71">
        <v>0</v>
      </c>
      <c r="BF108" s="71"/>
      <c r="BG108" s="72"/>
      <c r="BH108" s="71">
        <v>0</v>
      </c>
      <c r="BI108" s="71">
        <v>0</v>
      </c>
      <c r="BJ108" s="71">
        <v>21.654</v>
      </c>
      <c r="BK108" s="71">
        <v>0</v>
      </c>
      <c r="BL108" s="71">
        <v>0</v>
      </c>
      <c r="BM108" s="71">
        <v>0</v>
      </c>
      <c r="BN108" s="72"/>
      <c r="BO108" s="71">
        <v>0</v>
      </c>
      <c r="BP108" s="71">
        <v>0</v>
      </c>
      <c r="BQ108" s="71">
        <v>2</v>
      </c>
      <c r="BR108" s="71">
        <v>0</v>
      </c>
      <c r="BS108" s="71">
        <v>0</v>
      </c>
      <c r="BT108" s="71">
        <v>0</v>
      </c>
      <c r="BU108"/>
      <c r="BV108" s="70">
        <v>21.654</v>
      </c>
      <c r="BW108" s="70">
        <v>0</v>
      </c>
      <c r="BX108" s="70">
        <v>0</v>
      </c>
      <c r="BY108" s="70">
        <v>0</v>
      </c>
      <c r="BZ108" s="70">
        <v>0</v>
      </c>
      <c r="CA108" s="70">
        <v>0</v>
      </c>
      <c r="CB108" s="70">
        <v>0</v>
      </c>
      <c r="CC108" s="70">
        <v>0</v>
      </c>
      <c r="CD108" s="70">
        <v>0</v>
      </c>
    </row>
    <row r="109" spans="1:82">
      <c r="A109" s="70" t="s">
        <v>1851</v>
      </c>
      <c r="B109" s="70">
        <v>323</v>
      </c>
      <c r="C109" s="70">
        <v>17</v>
      </c>
      <c r="D109" s="70">
        <v>19</v>
      </c>
      <c r="E109" s="70">
        <v>2020</v>
      </c>
      <c r="F109" s="70" t="s">
        <v>159</v>
      </c>
      <c r="G109" s="70" t="s">
        <v>1834</v>
      </c>
      <c r="H109" s="70" t="s">
        <v>1835</v>
      </c>
      <c r="I109" s="148"/>
      <c r="J109" s="71">
        <v>41.32034012972327</v>
      </c>
      <c r="K109" s="71">
        <v>0.56725992817020165</v>
      </c>
      <c r="L109" s="71">
        <v>8.9614978072494242</v>
      </c>
      <c r="M109" s="71">
        <v>8.9559558681355469</v>
      </c>
      <c r="N109" s="71">
        <v>11.396393678709453</v>
      </c>
      <c r="O109" s="71">
        <v>7.7472835726426172</v>
      </c>
      <c r="P109" s="71">
        <v>16.293330579317178</v>
      </c>
      <c r="Q109" s="71">
        <v>0.51242764706001298</v>
      </c>
      <c r="R109" s="71">
        <v>0</v>
      </c>
      <c r="S109" s="71">
        <v>0</v>
      </c>
      <c r="T109" s="72"/>
      <c r="U109" s="71">
        <v>1424141</v>
      </c>
      <c r="V109" s="71">
        <v>296</v>
      </c>
      <c r="W109" s="71">
        <v>365</v>
      </c>
      <c r="X109" s="71">
        <v>2109</v>
      </c>
      <c r="Y109" s="71">
        <v>3904</v>
      </c>
      <c r="Z109" s="71">
        <v>5536</v>
      </c>
      <c r="AA109" s="71">
        <v>3596</v>
      </c>
      <c r="AB109" s="71">
        <v>8691</v>
      </c>
      <c r="AC109" s="71">
        <v>0</v>
      </c>
      <c r="AD109" s="71">
        <v>0</v>
      </c>
      <c r="AE109" s="72"/>
      <c r="AF109" s="71">
        <v>14920516.076548461</v>
      </c>
      <c r="AG109" s="71">
        <v>391585.34296956321</v>
      </c>
      <c r="AH109" s="71">
        <v>3143120.9227880356</v>
      </c>
      <c r="AI109" s="71">
        <v>12384912.742129106</v>
      </c>
      <c r="AJ109" s="71">
        <v>18165582.46687058</v>
      </c>
      <c r="AK109" s="71"/>
      <c r="AL109" s="71"/>
      <c r="AM109" s="71">
        <v>1134272.059023936</v>
      </c>
      <c r="AN109" s="71"/>
      <c r="AO109" s="71"/>
      <c r="AP109" s="71">
        <v>50139989.61032968</v>
      </c>
      <c r="AQ109" s="72"/>
      <c r="AR109" s="71">
        <v>155</v>
      </c>
      <c r="AS109" s="71">
        <v>314</v>
      </c>
      <c r="AT109" s="71">
        <v>0</v>
      </c>
      <c r="AU109" s="71">
        <v>0</v>
      </c>
      <c r="AV109" s="71">
        <v>0</v>
      </c>
      <c r="AW109" s="71">
        <v>0</v>
      </c>
      <c r="AX109" s="71"/>
      <c r="AY109" s="72"/>
      <c r="AZ109" s="71">
        <v>801.69999999999982</v>
      </c>
      <c r="BA109" s="71">
        <v>17073.700000000012</v>
      </c>
      <c r="BB109" s="71">
        <v>0</v>
      </c>
      <c r="BC109" s="71">
        <v>0</v>
      </c>
      <c r="BD109" s="71">
        <v>0</v>
      </c>
      <c r="BE109" s="71">
        <v>0</v>
      </c>
      <c r="BF109" s="71"/>
      <c r="BG109" s="72"/>
      <c r="BH109" s="71">
        <v>0</v>
      </c>
      <c r="BI109" s="71">
        <v>0</v>
      </c>
      <c r="BJ109" s="71">
        <v>15.930999999999999</v>
      </c>
      <c r="BK109" s="71">
        <v>0</v>
      </c>
      <c r="BL109" s="71">
        <v>0</v>
      </c>
      <c r="BM109" s="71">
        <v>0</v>
      </c>
      <c r="BN109" s="72"/>
      <c r="BO109" s="71">
        <v>0</v>
      </c>
      <c r="BP109" s="71">
        <v>0</v>
      </c>
      <c r="BQ109" s="71">
        <v>2</v>
      </c>
      <c r="BR109" s="71">
        <v>0</v>
      </c>
      <c r="BS109" s="71">
        <v>0</v>
      </c>
      <c r="BT109" s="71">
        <v>0</v>
      </c>
      <c r="BU109"/>
      <c r="BV109" s="70">
        <v>15.930999999999999</v>
      </c>
      <c r="BW109" s="70">
        <v>0</v>
      </c>
      <c r="BX109" s="70">
        <v>0</v>
      </c>
      <c r="BY109" s="70">
        <v>0</v>
      </c>
      <c r="BZ109" s="70">
        <v>0</v>
      </c>
      <c r="CA109" s="70">
        <v>0</v>
      </c>
      <c r="CB109" s="70">
        <v>0</v>
      </c>
      <c r="CC109" s="70">
        <v>0</v>
      </c>
      <c r="CD109" s="70">
        <v>0</v>
      </c>
    </row>
    <row r="110" spans="1:82">
      <c r="A110" s="70" t="s">
        <v>1852</v>
      </c>
      <c r="B110" s="70">
        <v>323</v>
      </c>
      <c r="C110" s="70">
        <v>18</v>
      </c>
      <c r="D110" s="70">
        <v>19</v>
      </c>
      <c r="E110" s="70">
        <v>2021</v>
      </c>
      <c r="F110" s="70" t="s">
        <v>160</v>
      </c>
      <c r="G110" s="70" t="s">
        <v>1834</v>
      </c>
      <c r="H110" s="70" t="s">
        <v>1835</v>
      </c>
      <c r="I110" s="148"/>
      <c r="J110" s="71">
        <v>47.786655079643388</v>
      </c>
      <c r="K110" s="71">
        <v>0.62213608764690187</v>
      </c>
      <c r="L110" s="71">
        <v>8.8935289381069484</v>
      </c>
      <c r="M110" s="71">
        <v>9.6454516879169425</v>
      </c>
      <c r="N110" s="71">
        <v>11.301258633324627</v>
      </c>
      <c r="O110" s="71">
        <v>7.4670913558585781</v>
      </c>
      <c r="P110" s="71">
        <v>16.611630398319907</v>
      </c>
      <c r="Q110" s="71">
        <v>0.49605686444861602</v>
      </c>
      <c r="R110" s="71">
        <v>0</v>
      </c>
      <c r="S110" s="71">
        <v>0</v>
      </c>
      <c r="T110" s="72"/>
      <c r="U110" s="71">
        <v>1749540</v>
      </c>
      <c r="V110" s="71">
        <v>296</v>
      </c>
      <c r="W110" s="71">
        <v>365</v>
      </c>
      <c r="X110" s="71">
        <v>2109</v>
      </c>
      <c r="Y110" s="71">
        <v>3869</v>
      </c>
      <c r="Z110" s="71">
        <v>5494</v>
      </c>
      <c r="AA110" s="71">
        <v>3575</v>
      </c>
      <c r="AB110" s="71">
        <v>8496</v>
      </c>
      <c r="AC110" s="71">
        <v>0</v>
      </c>
      <c r="AD110" s="71">
        <v>0</v>
      </c>
      <c r="AE110" s="72"/>
      <c r="AF110" s="71">
        <v>17073341.119208112</v>
      </c>
      <c r="AG110" s="71">
        <v>443075.02498650079</v>
      </c>
      <c r="AH110" s="71">
        <v>3197179.2169342535</v>
      </c>
      <c r="AI110" s="71">
        <v>13753577.536112145</v>
      </c>
      <c r="AJ110" s="71">
        <v>17141621.764027569</v>
      </c>
      <c r="AK110" s="71">
        <v>0</v>
      </c>
      <c r="AL110" s="71">
        <v>0</v>
      </c>
      <c r="AM110" s="71">
        <v>1115217.9908150937</v>
      </c>
      <c r="AN110" s="71">
        <v>0</v>
      </c>
      <c r="AO110" s="71">
        <v>0</v>
      </c>
      <c r="AP110" s="71">
        <v>52724012.652083673</v>
      </c>
      <c r="AQ110" s="72"/>
      <c r="AR110" s="71">
        <v>167</v>
      </c>
      <c r="AS110" s="71">
        <v>340</v>
      </c>
      <c r="AT110" s="71">
        <v>0</v>
      </c>
      <c r="AU110" s="71">
        <v>0</v>
      </c>
      <c r="AV110" s="71">
        <v>0</v>
      </c>
      <c r="AW110" s="71">
        <v>0</v>
      </c>
      <c r="AX110" s="71"/>
      <c r="AY110" s="72"/>
      <c r="AZ110" s="71">
        <v>859.59999999999968</v>
      </c>
      <c r="BA110" s="71">
        <v>18628.600000000009</v>
      </c>
      <c r="BB110" s="71">
        <v>0</v>
      </c>
      <c r="BC110" s="71">
        <v>0</v>
      </c>
      <c r="BD110" s="71">
        <v>0</v>
      </c>
      <c r="BE110" s="71">
        <v>0</v>
      </c>
      <c r="BF110" s="71"/>
      <c r="BG110" s="72"/>
      <c r="BH110" s="71">
        <v>0</v>
      </c>
      <c r="BI110" s="71">
        <v>0</v>
      </c>
      <c r="BJ110" s="71">
        <v>17.702000000000002</v>
      </c>
      <c r="BK110" s="71">
        <v>0</v>
      </c>
      <c r="BL110" s="71">
        <v>0</v>
      </c>
      <c r="BM110" s="71">
        <v>0</v>
      </c>
      <c r="BN110" s="72"/>
      <c r="BO110" s="71">
        <v>0</v>
      </c>
      <c r="BP110" s="71">
        <v>0</v>
      </c>
      <c r="BQ110" s="71">
        <v>2</v>
      </c>
      <c r="BR110" s="71">
        <v>0</v>
      </c>
      <c r="BS110" s="71">
        <v>0</v>
      </c>
      <c r="BT110" s="71">
        <v>0</v>
      </c>
      <c r="BU110"/>
      <c r="BV110" s="70">
        <v>17.702000000000002</v>
      </c>
      <c r="BW110" s="70">
        <v>0</v>
      </c>
      <c r="BX110" s="70">
        <v>0</v>
      </c>
      <c r="BY110" s="70">
        <v>0</v>
      </c>
      <c r="BZ110" s="70">
        <v>0</v>
      </c>
      <c r="CA110" s="70">
        <v>0</v>
      </c>
      <c r="CB110" s="70">
        <v>0</v>
      </c>
      <c r="CC110" s="70">
        <v>0</v>
      </c>
      <c r="CD110" s="70">
        <v>0</v>
      </c>
    </row>
    <row r="111" spans="1:82">
      <c r="A111" s="70" t="s">
        <v>1853</v>
      </c>
      <c r="B111" s="70">
        <v>323</v>
      </c>
      <c r="C111" s="70">
        <v>19</v>
      </c>
      <c r="D111" s="70">
        <v>19</v>
      </c>
      <c r="E111" s="70">
        <v>2022</v>
      </c>
      <c r="F111" s="70" t="s">
        <v>161</v>
      </c>
      <c r="G111" s="70" t="s">
        <v>1834</v>
      </c>
      <c r="H111" s="70" t="s">
        <v>1835</v>
      </c>
      <c r="I111" s="148"/>
      <c r="J111" s="71">
        <v>38.979273345086838</v>
      </c>
      <c r="K111" s="71">
        <v>0.60317659885521779</v>
      </c>
      <c r="L111" s="71">
        <v>7.9001548303220428</v>
      </c>
      <c r="M111" s="71">
        <v>8.7778135270753683</v>
      </c>
      <c r="N111" s="71">
        <v>11.897751349801309</v>
      </c>
      <c r="O111" s="71">
        <v>7.7090006372000435</v>
      </c>
      <c r="P111" s="71">
        <v>16.334737125386066</v>
      </c>
      <c r="Q111" s="71">
        <v>0.48561733084093817</v>
      </c>
      <c r="R111" s="71">
        <v>0</v>
      </c>
      <c r="S111" s="71">
        <v>0</v>
      </c>
      <c r="T111" s="72"/>
      <c r="U111" s="71">
        <v>1729980</v>
      </c>
      <c r="V111" s="71">
        <v>296</v>
      </c>
      <c r="W111" s="71">
        <v>365</v>
      </c>
      <c r="X111" s="71">
        <v>2109</v>
      </c>
      <c r="Y111" s="71">
        <v>3800</v>
      </c>
      <c r="Z111" s="71">
        <v>5389</v>
      </c>
      <c r="AA111" s="71">
        <v>3569</v>
      </c>
      <c r="AB111" s="71">
        <v>8249</v>
      </c>
      <c r="AC111" s="71">
        <v>0</v>
      </c>
      <c r="AD111" s="71">
        <v>0</v>
      </c>
      <c r="AE111" s="72"/>
      <c r="AF111" s="71">
        <v>15722659.650581757</v>
      </c>
      <c r="AG111" s="71">
        <v>450006.19186166918</v>
      </c>
      <c r="AH111" s="71">
        <v>3109038.8337392653</v>
      </c>
      <c r="AI111" s="71">
        <v>12473716.171185246</v>
      </c>
      <c r="AJ111" s="71">
        <v>18809771.939708423</v>
      </c>
      <c r="AK111" s="71">
        <v>0</v>
      </c>
      <c r="AL111" s="71">
        <v>0</v>
      </c>
      <c r="AM111" s="71">
        <v>1065171.0515642962</v>
      </c>
      <c r="AN111" s="71">
        <v>0</v>
      </c>
      <c r="AO111" s="71">
        <v>0</v>
      </c>
      <c r="AP111" s="71">
        <v>51630363.838640653</v>
      </c>
      <c r="AQ111" s="72"/>
      <c r="AR111" s="71">
        <v>188</v>
      </c>
      <c r="AS111" s="71">
        <v>352</v>
      </c>
      <c r="AT111" s="71">
        <v>0</v>
      </c>
      <c r="AU111" s="71">
        <v>0</v>
      </c>
      <c r="AV111" s="71">
        <v>0</v>
      </c>
      <c r="AW111" s="71">
        <v>0</v>
      </c>
      <c r="AX111" s="71"/>
      <c r="AY111" s="72"/>
      <c r="AZ111" s="71">
        <v>995.99999999999932</v>
      </c>
      <c r="BA111" s="71">
        <v>19542.200000000012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1854</v>
      </c>
      <c r="B112" s="70">
        <v>323</v>
      </c>
      <c r="C112" s="70">
        <v>20</v>
      </c>
      <c r="D112" s="70">
        <v>19</v>
      </c>
      <c r="E112" s="70">
        <v>2023</v>
      </c>
      <c r="F112" s="70" t="s">
        <v>1539</v>
      </c>
      <c r="G112" s="70" t="s">
        <v>1834</v>
      </c>
      <c r="H112" s="70" t="s">
        <v>1835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358</v>
      </c>
      <c r="AT112" s="71">
        <v>0</v>
      </c>
      <c r="AU112" s="71">
        <v>1</v>
      </c>
      <c r="AV112" s="71">
        <v>0</v>
      </c>
      <c r="AW112" s="71">
        <v>0</v>
      </c>
      <c r="AX112" s="71"/>
      <c r="AY112" s="72"/>
      <c r="AZ112" s="71">
        <v>1077.4999999999995</v>
      </c>
      <c r="BA112" s="71">
        <v>19799.600000000009</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1855</v>
      </c>
      <c r="B113" s="70">
        <v>323</v>
      </c>
      <c r="C113" s="70">
        <v>21</v>
      </c>
      <c r="D113" s="70">
        <v>19</v>
      </c>
      <c r="E113" s="70">
        <v>2024</v>
      </c>
      <c r="F113" s="70" t="s">
        <v>1554</v>
      </c>
      <c r="G113" s="70" t="s">
        <v>1834</v>
      </c>
      <c r="H113" s="70" t="s">
        <v>1835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1856</v>
      </c>
      <c r="B114" s="70">
        <v>154</v>
      </c>
      <c r="C114" s="70">
        <v>1</v>
      </c>
      <c r="D114" s="70">
        <v>10</v>
      </c>
      <c r="E114" s="70">
        <v>1990</v>
      </c>
      <c r="F114" s="70" t="s">
        <v>787</v>
      </c>
      <c r="G114" s="70" t="s">
        <v>1857</v>
      </c>
      <c r="H114" s="70" t="s">
        <v>1652</v>
      </c>
      <c r="I114" s="148"/>
      <c r="J114" s="71">
        <v>8.7485157744410316</v>
      </c>
      <c r="K114" s="71">
        <v>0.45094340848134667</v>
      </c>
      <c r="L114" s="71">
        <v>15.94173962082864</v>
      </c>
      <c r="M114" s="71">
        <v>2.6219307340230871</v>
      </c>
      <c r="N114" s="71">
        <v>5.4621318359203608</v>
      </c>
      <c r="O114" s="71">
        <v>4.50023675028649</v>
      </c>
      <c r="P114" s="71">
        <v>8.3151060834797779</v>
      </c>
      <c r="Q114" s="71">
        <v>0.422625217768275</v>
      </c>
      <c r="R114" s="71">
        <v>3.322904267404776</v>
      </c>
      <c r="S114" s="71">
        <v>0.5083707741884439</v>
      </c>
      <c r="T114" s="72"/>
      <c r="U114" s="71">
        <v>183896</v>
      </c>
      <c r="V114" s="71">
        <v>183</v>
      </c>
      <c r="W114" s="71">
        <v>168</v>
      </c>
      <c r="X114" s="71">
        <v>1061</v>
      </c>
      <c r="Y114" s="71">
        <v>2042</v>
      </c>
      <c r="Z114" s="71">
        <v>1851</v>
      </c>
      <c r="AA114" s="71">
        <v>2019</v>
      </c>
      <c r="AB114" s="71">
        <v>6862</v>
      </c>
      <c r="AC114" s="71">
        <v>575533</v>
      </c>
      <c r="AD114" s="71">
        <v>0.5083707741884439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1858</v>
      </c>
      <c r="B115" s="70">
        <v>155</v>
      </c>
      <c r="C115" s="70">
        <v>2</v>
      </c>
      <c r="D115" s="70">
        <v>10</v>
      </c>
      <c r="E115" s="70">
        <v>2005</v>
      </c>
      <c r="F115" s="70" t="s">
        <v>789</v>
      </c>
      <c r="G115" s="70" t="s">
        <v>1857</v>
      </c>
      <c r="H115" s="70" t="s">
        <v>1652</v>
      </c>
      <c r="I115" s="148"/>
      <c r="J115" s="71">
        <v>10.002937643840591</v>
      </c>
      <c r="K115" s="71">
        <v>0.54671160153093523</v>
      </c>
      <c r="L115" s="71">
        <v>17.87215448480222</v>
      </c>
      <c r="M115" s="71">
        <v>4.8096424197348471</v>
      </c>
      <c r="N115" s="71">
        <v>9.3231170652319761</v>
      </c>
      <c r="O115" s="71">
        <v>7.3807784535618266</v>
      </c>
      <c r="P115" s="71">
        <v>9.5796039828051907</v>
      </c>
      <c r="Q115" s="71">
        <v>0.45470069814660002</v>
      </c>
      <c r="R115" s="71">
        <v>1.9074243421545329</v>
      </c>
      <c r="S115" s="71">
        <v>0.80233403254594715</v>
      </c>
      <c r="T115" s="72"/>
      <c r="U115" s="71">
        <v>271650</v>
      </c>
      <c r="V115" s="71">
        <v>274</v>
      </c>
      <c r="W115" s="71">
        <v>174</v>
      </c>
      <c r="X115" s="71">
        <v>951</v>
      </c>
      <c r="Y115" s="71">
        <v>2627</v>
      </c>
      <c r="Z115" s="71">
        <v>3513</v>
      </c>
      <c r="AA115" s="71">
        <v>1905</v>
      </c>
      <c r="AB115" s="71">
        <v>7718</v>
      </c>
      <c r="AC115" s="71">
        <v>337288.5</v>
      </c>
      <c r="AD115" s="71">
        <v>0.80233403254594715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1859</v>
      </c>
      <c r="B116" s="70">
        <v>156</v>
      </c>
      <c r="C116" s="70">
        <v>3</v>
      </c>
      <c r="D116" s="70">
        <v>10</v>
      </c>
      <c r="E116" s="70">
        <v>2006</v>
      </c>
      <c r="F116" s="70" t="s">
        <v>790</v>
      </c>
      <c r="G116" s="70" t="s">
        <v>1857</v>
      </c>
      <c r="H116" s="70" t="s">
        <v>1652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1860</v>
      </c>
      <c r="B117" s="70">
        <v>157</v>
      </c>
      <c r="C117" s="70">
        <v>4</v>
      </c>
      <c r="D117" s="70">
        <v>10</v>
      </c>
      <c r="E117" s="70">
        <v>2007</v>
      </c>
      <c r="F117" s="70" t="s">
        <v>791</v>
      </c>
      <c r="G117" s="70" t="s">
        <v>1857</v>
      </c>
      <c r="H117" s="70" t="s">
        <v>1652</v>
      </c>
      <c r="I117" s="148"/>
      <c r="J117" s="71">
        <v>9.4339319727119157</v>
      </c>
      <c r="K117" s="71">
        <v>0.56873642108502021</v>
      </c>
      <c r="L117" s="71">
        <v>14.557647267050241</v>
      </c>
      <c r="M117" s="71">
        <v>4.8553460253943763</v>
      </c>
      <c r="N117" s="71">
        <v>10.447036121371109</v>
      </c>
      <c r="O117" s="71">
        <v>7.3566373290926554</v>
      </c>
      <c r="P117" s="71">
        <v>9.3959625951135237</v>
      </c>
      <c r="Q117" s="71">
        <v>0.485996927098505</v>
      </c>
      <c r="R117" s="71">
        <v>8.9772003023310454</v>
      </c>
      <c r="S117" s="71">
        <v>0.58393468483716737</v>
      </c>
      <c r="T117" s="72"/>
      <c r="U117" s="71">
        <v>297659</v>
      </c>
      <c r="V117" s="71">
        <v>277</v>
      </c>
      <c r="W117" s="71">
        <v>148</v>
      </c>
      <c r="X117" s="71">
        <v>1291</v>
      </c>
      <c r="Y117" s="71">
        <v>2709</v>
      </c>
      <c r="Z117" s="71">
        <v>3640</v>
      </c>
      <c r="AA117" s="71">
        <v>1840</v>
      </c>
      <c r="AB117" s="71">
        <v>7813</v>
      </c>
      <c r="AC117" s="71">
        <v>1632979.5</v>
      </c>
      <c r="AD117" s="71">
        <v>0.58393468483716737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1861</v>
      </c>
      <c r="B118" s="70">
        <v>158</v>
      </c>
      <c r="C118" s="70">
        <v>5</v>
      </c>
      <c r="D118" s="70">
        <v>10</v>
      </c>
      <c r="E118" s="70">
        <v>2008</v>
      </c>
      <c r="F118" s="70" t="s">
        <v>792</v>
      </c>
      <c r="G118" s="70" t="s">
        <v>1857</v>
      </c>
      <c r="H118" s="70" t="s">
        <v>1652</v>
      </c>
      <c r="I118" s="148"/>
      <c r="J118" s="71">
        <v>9.2660639290887445</v>
      </c>
      <c r="K118" s="71">
        <v>0.41341745618313491</v>
      </c>
      <c r="L118" s="71">
        <v>12.825013312535109</v>
      </c>
      <c r="M118" s="71">
        <v>5.3213177910505083</v>
      </c>
      <c r="N118" s="71">
        <v>9.7365387163882673</v>
      </c>
      <c r="O118" s="71">
        <v>7.2692469982203232</v>
      </c>
      <c r="P118" s="71">
        <v>9.1506231423139006</v>
      </c>
      <c r="Q118" s="71">
        <v>0.47666393486379</v>
      </c>
      <c r="R118" s="71">
        <v>10.37690193951325</v>
      </c>
      <c r="S118" s="71">
        <v>0.72460854576962952</v>
      </c>
      <c r="T118" s="72"/>
      <c r="U118" s="71">
        <v>319231</v>
      </c>
      <c r="V118" s="71">
        <v>277</v>
      </c>
      <c r="W118" s="71">
        <v>148</v>
      </c>
      <c r="X118" s="71">
        <v>1291</v>
      </c>
      <c r="Y118" s="71">
        <v>2763</v>
      </c>
      <c r="Z118" s="71">
        <v>3723</v>
      </c>
      <c r="AA118" s="71">
        <v>1794</v>
      </c>
      <c r="AB118" s="71">
        <v>7789</v>
      </c>
      <c r="AC118" s="71">
        <v>1960054</v>
      </c>
      <c r="AD118" s="71">
        <v>0.72460854576962952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1862</v>
      </c>
      <c r="B119" s="70">
        <v>159</v>
      </c>
      <c r="C119" s="70">
        <v>6</v>
      </c>
      <c r="D119" s="70">
        <v>10</v>
      </c>
      <c r="E119" s="70">
        <v>2009</v>
      </c>
      <c r="F119" s="70" t="s">
        <v>176</v>
      </c>
      <c r="G119" s="70" t="s">
        <v>1857</v>
      </c>
      <c r="H119" s="70" t="s">
        <v>1652</v>
      </c>
      <c r="I119" s="148"/>
      <c r="J119" s="71">
        <v>10.81997302632883</v>
      </c>
      <c r="K119" s="71">
        <v>0.29256129272679282</v>
      </c>
      <c r="L119" s="71">
        <v>5.6948144323993937</v>
      </c>
      <c r="M119" s="71">
        <v>4.6165207256745164</v>
      </c>
      <c r="N119" s="71">
        <v>8.2298298440252768</v>
      </c>
      <c r="O119" s="71">
        <v>7.4437550802600976</v>
      </c>
      <c r="P119" s="71">
        <v>8.6699572527713062</v>
      </c>
      <c r="Q119" s="71">
        <v>0.453903232164444</v>
      </c>
      <c r="R119" s="71">
        <v>9.2767567751087086</v>
      </c>
      <c r="S119" s="71">
        <v>0.52785708732937231</v>
      </c>
      <c r="T119" s="72"/>
      <c r="U119" s="71">
        <v>282603</v>
      </c>
      <c r="V119" s="71">
        <v>214</v>
      </c>
      <c r="W119" s="71">
        <v>73</v>
      </c>
      <c r="X119" s="71">
        <v>1274</v>
      </c>
      <c r="Y119" s="71">
        <v>2807</v>
      </c>
      <c r="Z119" s="71">
        <v>3763</v>
      </c>
      <c r="AA119" s="71">
        <v>1745</v>
      </c>
      <c r="AB119" s="71">
        <v>7786</v>
      </c>
      <c r="AC119" s="71">
        <v>1709462</v>
      </c>
      <c r="AD119" s="71">
        <v>0.52785708732937231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1863</v>
      </c>
      <c r="B120" s="70">
        <v>160</v>
      </c>
      <c r="C120" s="70">
        <v>7</v>
      </c>
      <c r="D120" s="70">
        <v>10</v>
      </c>
      <c r="E120" s="70">
        <v>2010</v>
      </c>
      <c r="F120" s="70" t="s">
        <v>177</v>
      </c>
      <c r="G120" s="70" t="s">
        <v>1857</v>
      </c>
      <c r="H120" s="70" t="s">
        <v>1652</v>
      </c>
      <c r="I120" s="148"/>
      <c r="J120" s="71">
        <v>10.87204395389776</v>
      </c>
      <c r="K120" s="71">
        <v>0.32484480958331602</v>
      </c>
      <c r="L120" s="71">
        <v>5.5561328169344906</v>
      </c>
      <c r="M120" s="71">
        <v>5.0432468795211971</v>
      </c>
      <c r="N120" s="71">
        <v>8.9426946059059418</v>
      </c>
      <c r="O120" s="71">
        <v>7.5412480462639442</v>
      </c>
      <c r="P120" s="71">
        <v>8.7952052983426707</v>
      </c>
      <c r="Q120" s="71">
        <v>0.475456520861118</v>
      </c>
      <c r="R120" s="71">
        <v>9.7326058386579657</v>
      </c>
      <c r="S120" s="71">
        <v>0.52476906212411911</v>
      </c>
      <c r="T120" s="72"/>
      <c r="U120" s="71">
        <v>276201</v>
      </c>
      <c r="V120" s="71">
        <v>214</v>
      </c>
      <c r="W120" s="71">
        <v>73</v>
      </c>
      <c r="X120" s="71">
        <v>1274</v>
      </c>
      <c r="Y120" s="71">
        <v>2853</v>
      </c>
      <c r="Z120" s="71">
        <v>3830</v>
      </c>
      <c r="AA120" s="71">
        <v>1726</v>
      </c>
      <c r="AB120" s="71">
        <v>7815</v>
      </c>
      <c r="AC120" s="71">
        <v>1699591</v>
      </c>
      <c r="AD120" s="71">
        <v>0.52476906212411911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1864</v>
      </c>
      <c r="B121" s="70">
        <v>161</v>
      </c>
      <c r="C121" s="70">
        <v>8</v>
      </c>
      <c r="D121" s="70">
        <v>10</v>
      </c>
      <c r="E121" s="70">
        <v>2011</v>
      </c>
      <c r="F121" s="70" t="s">
        <v>178</v>
      </c>
      <c r="G121" s="1064" t="s">
        <v>1857</v>
      </c>
      <c r="H121" s="70" t="s">
        <v>1652</v>
      </c>
      <c r="I121" s="148"/>
      <c r="J121" s="71">
        <v>11.72812904391624</v>
      </c>
      <c r="K121" s="71">
        <v>0.46793280808188281</v>
      </c>
      <c r="L121" s="71">
        <v>3.0294466611997199</v>
      </c>
      <c r="M121" s="71">
        <v>6.6195212250532753</v>
      </c>
      <c r="N121" s="71">
        <v>11.669573007268941</v>
      </c>
      <c r="O121" s="71">
        <v>7.6179347211174111</v>
      </c>
      <c r="P121" s="71">
        <v>8.3777389507610689</v>
      </c>
      <c r="Q121" s="71">
        <v>0.548012519444666</v>
      </c>
      <c r="R121" s="71">
        <v>9.4069136947324292</v>
      </c>
      <c r="S121" s="71">
        <v>0.88327274046705573</v>
      </c>
      <c r="T121" s="72"/>
      <c r="U121" s="71">
        <v>312840</v>
      </c>
      <c r="V121" s="71">
        <v>214</v>
      </c>
      <c r="W121" s="71">
        <v>73</v>
      </c>
      <c r="X121" s="71">
        <v>1274</v>
      </c>
      <c r="Y121" s="71">
        <v>2910</v>
      </c>
      <c r="Z121" s="71">
        <v>3953</v>
      </c>
      <c r="AA121" s="71">
        <v>1693</v>
      </c>
      <c r="AB121" s="71">
        <v>7809</v>
      </c>
      <c r="AC121" s="71">
        <v>1639999</v>
      </c>
      <c r="AD121" s="71">
        <v>0.88327274046705573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1865</v>
      </c>
      <c r="B122" s="70">
        <v>162</v>
      </c>
      <c r="C122" s="70">
        <v>9</v>
      </c>
      <c r="D122" s="70">
        <v>10</v>
      </c>
      <c r="E122" s="70">
        <v>2012</v>
      </c>
      <c r="F122" s="70" t="s">
        <v>179</v>
      </c>
      <c r="G122" s="1064" t="s">
        <v>1857</v>
      </c>
      <c r="H122" s="70" t="s">
        <v>1652</v>
      </c>
      <c r="I122" s="148"/>
      <c r="J122" s="71">
        <v>10.84943502610227</v>
      </c>
      <c r="K122" s="71">
        <v>0.45319767369254271</v>
      </c>
      <c r="L122" s="71">
        <v>3.119829268538806</v>
      </c>
      <c r="M122" s="71">
        <v>6.9198331067475749</v>
      </c>
      <c r="N122" s="71">
        <v>12.83658991315054</v>
      </c>
      <c r="O122" s="71">
        <v>7.6975612931391106</v>
      </c>
      <c r="P122" s="71">
        <v>8.2910356082339636</v>
      </c>
      <c r="Q122" s="71">
        <v>0.59921685702280103</v>
      </c>
      <c r="R122" s="71">
        <v>9.1988002640217754</v>
      </c>
      <c r="S122" s="71">
        <v>0.50727160790305725</v>
      </c>
      <c r="T122" s="72"/>
      <c r="U122" s="71">
        <v>295034</v>
      </c>
      <c r="V122" s="71">
        <v>214</v>
      </c>
      <c r="W122" s="71">
        <v>73</v>
      </c>
      <c r="X122" s="71">
        <v>1274</v>
      </c>
      <c r="Y122" s="71">
        <v>2953</v>
      </c>
      <c r="Z122" s="71">
        <v>4026</v>
      </c>
      <c r="AA122" s="71">
        <v>1666</v>
      </c>
      <c r="AB122" s="71">
        <v>7859</v>
      </c>
      <c r="AC122" s="71">
        <v>1562179</v>
      </c>
      <c r="AD122" s="71">
        <v>0.50727160790305725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1866</v>
      </c>
      <c r="B123" s="70">
        <v>163</v>
      </c>
      <c r="C123" s="70">
        <v>10</v>
      </c>
      <c r="D123" s="70">
        <v>10</v>
      </c>
      <c r="E123" s="70">
        <v>2013</v>
      </c>
      <c r="F123" s="70" t="s">
        <v>180</v>
      </c>
      <c r="G123" s="70" t="s">
        <v>1857</v>
      </c>
      <c r="H123" s="70" t="s">
        <v>1652</v>
      </c>
      <c r="I123" s="148"/>
      <c r="J123" s="71">
        <v>9.7534336708630214</v>
      </c>
      <c r="K123" s="71">
        <v>0.43302168232403432</v>
      </c>
      <c r="L123" s="71">
        <v>2.7878078356045179</v>
      </c>
      <c r="M123" s="71">
        <v>7.1167498042506114</v>
      </c>
      <c r="N123" s="71">
        <v>12.32199263077697</v>
      </c>
      <c r="O123" s="71">
        <v>7.5461021105345694</v>
      </c>
      <c r="P123" s="71">
        <v>8.2823133791731944</v>
      </c>
      <c r="Q123" s="71">
        <v>0.61110366100421099</v>
      </c>
      <c r="R123" s="71">
        <v>11.29163337889802</v>
      </c>
      <c r="S123" s="71">
        <v>0.53175263211243862</v>
      </c>
      <c r="T123" s="72"/>
      <c r="U123" s="71">
        <v>250825</v>
      </c>
      <c r="V123" s="71">
        <v>214</v>
      </c>
      <c r="W123" s="71">
        <v>73</v>
      </c>
      <c r="X123" s="71">
        <v>1274</v>
      </c>
      <c r="Y123" s="71">
        <v>3008</v>
      </c>
      <c r="Z123" s="71">
        <v>4123</v>
      </c>
      <c r="AA123" s="71">
        <v>1658</v>
      </c>
      <c r="AB123" s="71">
        <v>7900</v>
      </c>
      <c r="AC123" s="71">
        <v>1871834.5</v>
      </c>
      <c r="AD123" s="71">
        <v>0.53175263211243862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1867</v>
      </c>
      <c r="B124" s="70">
        <v>164</v>
      </c>
      <c r="C124" s="70">
        <v>11</v>
      </c>
      <c r="D124" s="70">
        <v>10</v>
      </c>
      <c r="E124" s="70">
        <v>2014</v>
      </c>
      <c r="F124" s="70" t="s">
        <v>181</v>
      </c>
      <c r="G124" s="70" t="s">
        <v>1857</v>
      </c>
      <c r="H124" s="70" t="s">
        <v>1652</v>
      </c>
      <c r="I124" s="148"/>
      <c r="J124" s="71">
        <v>10.55885161018529</v>
      </c>
      <c r="K124" s="71">
        <v>0.40206806510034188</v>
      </c>
      <c r="L124" s="71">
        <v>3.5728913967751521</v>
      </c>
      <c r="M124" s="71">
        <v>7.6620691171475537</v>
      </c>
      <c r="N124" s="71">
        <v>12.7606448075885</v>
      </c>
      <c r="O124" s="71">
        <v>7.2551379505967013</v>
      </c>
      <c r="P124" s="71">
        <v>8.1747237074100969</v>
      </c>
      <c r="Q124" s="71">
        <v>0.58668865044552898</v>
      </c>
      <c r="R124" s="71">
        <v>11.241885365102171</v>
      </c>
      <c r="S124" s="71">
        <v>0.40903756880313319</v>
      </c>
      <c r="T124" s="72"/>
      <c r="U124" s="71">
        <v>277917</v>
      </c>
      <c r="V124" s="71">
        <v>176</v>
      </c>
      <c r="W124" s="71">
        <v>73</v>
      </c>
      <c r="X124" s="71">
        <v>1328</v>
      </c>
      <c r="Y124" s="71">
        <v>3049</v>
      </c>
      <c r="Z124" s="71">
        <v>4175</v>
      </c>
      <c r="AA124" s="71">
        <v>1628</v>
      </c>
      <c r="AB124" s="71">
        <v>7905</v>
      </c>
      <c r="AC124" s="71">
        <v>1869447.5</v>
      </c>
      <c r="AD124" s="71">
        <v>0.40903756880313319</v>
      </c>
      <c r="AE124" s="72"/>
      <c r="AF124" s="71"/>
      <c r="AG124" s="71"/>
      <c r="AH124" s="71"/>
      <c r="AI124" s="71"/>
      <c r="AJ124" s="71"/>
      <c r="AK124" s="71"/>
      <c r="AL124" s="71"/>
      <c r="AM124" s="71"/>
      <c r="AN124" s="71"/>
      <c r="AO124" s="71"/>
      <c r="AP124" s="71"/>
      <c r="AQ124" s="72"/>
      <c r="AR124" s="71">
        <v>257</v>
      </c>
      <c r="AS124" s="71">
        <v>65</v>
      </c>
      <c r="AT124" s="71">
        <v>1</v>
      </c>
      <c r="AU124" s="71">
        <v>0</v>
      </c>
      <c r="AV124" s="71">
        <v>0</v>
      </c>
      <c r="AW124" s="71">
        <v>0</v>
      </c>
      <c r="AX124" s="71"/>
      <c r="AY124" s="72"/>
      <c r="AZ124" s="71">
        <v>1031.4000000000001</v>
      </c>
      <c r="BA124" s="71">
        <v>1440.1</v>
      </c>
      <c r="BB124" s="71">
        <v>1990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1868</v>
      </c>
      <c r="B125" s="70">
        <v>165</v>
      </c>
      <c r="C125" s="70">
        <v>12</v>
      </c>
      <c r="D125" s="70">
        <v>10</v>
      </c>
      <c r="E125" s="70">
        <v>2015</v>
      </c>
      <c r="F125" s="70" t="s">
        <v>182</v>
      </c>
      <c r="G125" s="70" t="s">
        <v>1857</v>
      </c>
      <c r="H125" s="70" t="s">
        <v>1652</v>
      </c>
      <c r="I125" s="148"/>
      <c r="J125" s="71">
        <v>10.87169520704056</v>
      </c>
      <c r="K125" s="71">
        <v>0.36376689409267821</v>
      </c>
      <c r="L125" s="71">
        <v>4.1089777063682824</v>
      </c>
      <c r="M125" s="71">
        <v>6.372874162841426</v>
      </c>
      <c r="N125" s="71">
        <v>10.960829542865961</v>
      </c>
      <c r="O125" s="71">
        <v>7.2737615147354955</v>
      </c>
      <c r="P125" s="71">
        <v>8.0354486269808802</v>
      </c>
      <c r="Q125" s="71">
        <v>0.57600142086808204</v>
      </c>
      <c r="R125" s="71">
        <v>10.673952414912952</v>
      </c>
      <c r="S125" s="71">
        <v>0.33614395837471472</v>
      </c>
      <c r="T125" s="72"/>
      <c r="U125" s="71">
        <v>280031</v>
      </c>
      <c r="V125" s="71">
        <v>176</v>
      </c>
      <c r="W125" s="71">
        <v>73</v>
      </c>
      <c r="X125" s="71">
        <v>1328</v>
      </c>
      <c r="Y125" s="71">
        <v>3071</v>
      </c>
      <c r="Z125" s="71">
        <v>4226</v>
      </c>
      <c r="AA125" s="71">
        <v>1599</v>
      </c>
      <c r="AB125" s="71">
        <v>7928</v>
      </c>
      <c r="AC125" s="71">
        <v>1824538</v>
      </c>
      <c r="AD125" s="71">
        <v>0.33614395837471472</v>
      </c>
      <c r="AE125" s="72"/>
      <c r="AF125" s="71">
        <v>2616430.2255885531</v>
      </c>
      <c r="AG125" s="71">
        <v>278737.20908406709</v>
      </c>
      <c r="AH125" s="71">
        <v>743557.78135422792</v>
      </c>
      <c r="AI125" s="71">
        <v>8363276.9156184532</v>
      </c>
      <c r="AJ125" s="71">
        <v>18309378.422849212</v>
      </c>
      <c r="AK125" s="71">
        <v>0</v>
      </c>
      <c r="AL125" s="71">
        <v>0</v>
      </c>
      <c r="AM125" s="71">
        <v>1086499.1432908089</v>
      </c>
      <c r="AN125" s="71">
        <v>0</v>
      </c>
      <c r="AO125" s="71">
        <v>0</v>
      </c>
      <c r="AP125" s="71">
        <v>31397879.697785325</v>
      </c>
      <c r="AQ125" s="72"/>
      <c r="AR125" s="71">
        <v>281</v>
      </c>
      <c r="AS125" s="71">
        <v>98</v>
      </c>
      <c r="AT125" s="71">
        <v>1</v>
      </c>
      <c r="AU125" s="71">
        <v>0</v>
      </c>
      <c r="AV125" s="71">
        <v>0</v>
      </c>
      <c r="AW125" s="71">
        <v>0</v>
      </c>
      <c r="AX125" s="71"/>
      <c r="AY125" s="72"/>
      <c r="AZ125" s="71">
        <v>1131.7</v>
      </c>
      <c r="BA125" s="71">
        <v>3239.2</v>
      </c>
      <c r="BB125" s="71">
        <v>1990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1869</v>
      </c>
      <c r="B126" s="70">
        <v>166</v>
      </c>
      <c r="C126" s="70">
        <v>13</v>
      </c>
      <c r="D126" s="70">
        <v>10</v>
      </c>
      <c r="E126" s="70">
        <v>2016</v>
      </c>
      <c r="F126" s="70" t="s">
        <v>155</v>
      </c>
      <c r="G126" s="70" t="s">
        <v>1857</v>
      </c>
      <c r="H126" s="70" t="s">
        <v>1652</v>
      </c>
      <c r="I126" s="148"/>
      <c r="J126" s="71">
        <v>11.859459374842995</v>
      </c>
      <c r="K126" s="71">
        <v>0.36922192741829174</v>
      </c>
      <c r="L126" s="71">
        <v>5.7256508040105949</v>
      </c>
      <c r="M126" s="71">
        <v>6.5461054475666867</v>
      </c>
      <c r="N126" s="71">
        <v>11.241368517339291</v>
      </c>
      <c r="O126" s="71">
        <v>7.3622630658413168</v>
      </c>
      <c r="P126" s="71">
        <v>7.6816393777499963</v>
      </c>
      <c r="Q126" s="71">
        <v>0.56173651750143716</v>
      </c>
      <c r="R126" s="71">
        <v>11.169456527075164</v>
      </c>
      <c r="S126" s="71">
        <v>0.50019464682647785</v>
      </c>
      <c r="T126" s="72"/>
      <c r="U126" s="71">
        <v>282667</v>
      </c>
      <c r="V126" s="71">
        <v>176</v>
      </c>
      <c r="W126" s="71">
        <v>73</v>
      </c>
      <c r="X126" s="71">
        <v>1328</v>
      </c>
      <c r="Y126" s="71">
        <v>3103</v>
      </c>
      <c r="Z126" s="71">
        <v>4330</v>
      </c>
      <c r="AA126" s="71">
        <v>1581</v>
      </c>
      <c r="AB126" s="71">
        <v>7953</v>
      </c>
      <c r="AC126" s="71">
        <v>1907633.228501973</v>
      </c>
      <c r="AD126" s="71">
        <v>0.50019464682647785</v>
      </c>
      <c r="AE126" s="72"/>
      <c r="AF126" s="71">
        <v>2660816.1294455682</v>
      </c>
      <c r="AG126" s="71">
        <v>270068.22501514532</v>
      </c>
      <c r="AH126" s="71">
        <v>878616.81326087925</v>
      </c>
      <c r="AI126" s="71">
        <v>9918614.8781324141</v>
      </c>
      <c r="AJ126" s="71">
        <v>16766460.53402628</v>
      </c>
      <c r="AK126" s="71">
        <v>0</v>
      </c>
      <c r="AL126" s="71">
        <v>0</v>
      </c>
      <c r="AM126" s="71">
        <v>1090772.0534263451</v>
      </c>
      <c r="AN126" s="71">
        <v>0</v>
      </c>
      <c r="AO126" s="71">
        <v>0</v>
      </c>
      <c r="AP126" s="71">
        <v>31585348.63330663</v>
      </c>
      <c r="AQ126" s="72"/>
      <c r="AR126" s="71">
        <v>297</v>
      </c>
      <c r="AS126" s="71">
        <v>109</v>
      </c>
      <c r="AT126" s="71">
        <v>1</v>
      </c>
      <c r="AU126" s="71">
        <v>0</v>
      </c>
      <c r="AV126" s="71">
        <v>0</v>
      </c>
      <c r="AW126" s="71">
        <v>0</v>
      </c>
      <c r="AX126" s="71"/>
      <c r="AY126" s="72"/>
      <c r="AZ126" s="71">
        <v>1222.9000000000001</v>
      </c>
      <c r="BA126" s="71">
        <v>3598.4</v>
      </c>
      <c r="BB126" s="71">
        <v>1990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1870</v>
      </c>
      <c r="B127" s="70">
        <v>167</v>
      </c>
      <c r="C127" s="70">
        <v>14</v>
      </c>
      <c r="D127" s="70">
        <v>10</v>
      </c>
      <c r="E127" s="70">
        <v>2017</v>
      </c>
      <c r="F127" s="70" t="s">
        <v>156</v>
      </c>
      <c r="G127" s="70" t="s">
        <v>1857</v>
      </c>
      <c r="H127" s="70" t="s">
        <v>1652</v>
      </c>
      <c r="I127" s="148"/>
      <c r="J127" s="71">
        <v>11.868642484599798</v>
      </c>
      <c r="K127" s="71">
        <v>0.35029146228716213</v>
      </c>
      <c r="L127" s="71">
        <v>5.3049512667366496</v>
      </c>
      <c r="M127" s="71">
        <v>4.7799665024285751</v>
      </c>
      <c r="N127" s="71">
        <v>10.002020662915044</v>
      </c>
      <c r="O127" s="71">
        <v>7.3291009185732285</v>
      </c>
      <c r="P127" s="71">
        <v>7.381925864695285</v>
      </c>
      <c r="Q127" s="71">
        <v>0.54314341337154004</v>
      </c>
      <c r="R127" s="71">
        <v>6.8438708248144753</v>
      </c>
      <c r="S127" s="71">
        <v>0.76684569737660702</v>
      </c>
      <c r="T127" s="72"/>
      <c r="U127" s="71">
        <v>296751</v>
      </c>
      <c r="V127" s="71">
        <v>176</v>
      </c>
      <c r="W127" s="71">
        <v>73</v>
      </c>
      <c r="X127" s="71">
        <v>1328</v>
      </c>
      <c r="Y127" s="71">
        <v>3128</v>
      </c>
      <c r="Z127" s="71">
        <v>4382</v>
      </c>
      <c r="AA127" s="71">
        <v>1529</v>
      </c>
      <c r="AB127" s="71">
        <v>7952</v>
      </c>
      <c r="AC127" s="71">
        <v>1192058.5</v>
      </c>
      <c r="AD127" s="71">
        <v>0.76684569737660702</v>
      </c>
      <c r="AE127" s="72"/>
      <c r="AF127" s="71">
        <v>2702182.8676608829</v>
      </c>
      <c r="AG127" s="71">
        <v>270002.81994040922</v>
      </c>
      <c r="AH127" s="71">
        <v>1087739.081264524</v>
      </c>
      <c r="AI127" s="71">
        <v>8127408.6616908461</v>
      </c>
      <c r="AJ127" s="71">
        <v>18120668.140023459</v>
      </c>
      <c r="AK127" s="71">
        <v>0</v>
      </c>
      <c r="AL127" s="71">
        <v>0</v>
      </c>
      <c r="AM127" s="71">
        <v>1092341.447059012</v>
      </c>
      <c r="AN127" s="71">
        <v>0</v>
      </c>
      <c r="AO127" s="71">
        <v>0</v>
      </c>
      <c r="AP127" s="71">
        <v>31400343.017639134</v>
      </c>
      <c r="AQ127" s="72"/>
      <c r="AR127" s="71">
        <v>308</v>
      </c>
      <c r="AS127" s="71">
        <v>119</v>
      </c>
      <c r="AT127" s="71">
        <v>1</v>
      </c>
      <c r="AU127" s="71">
        <v>0</v>
      </c>
      <c r="AV127" s="71">
        <v>0</v>
      </c>
      <c r="AW127" s="71">
        <v>0</v>
      </c>
      <c r="AX127" s="71"/>
      <c r="AY127" s="72"/>
      <c r="AZ127" s="71">
        <v>1285.8</v>
      </c>
      <c r="BA127" s="71">
        <v>3898.099999999999</v>
      </c>
      <c r="BB127" s="71">
        <v>1990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1871</v>
      </c>
      <c r="B128" s="70">
        <v>168</v>
      </c>
      <c r="C128" s="70">
        <v>15</v>
      </c>
      <c r="D128" s="70">
        <v>10</v>
      </c>
      <c r="E128" s="70">
        <v>2018</v>
      </c>
      <c r="F128" s="70" t="s">
        <v>183</v>
      </c>
      <c r="G128" s="70" t="s">
        <v>1857</v>
      </c>
      <c r="H128" s="70" t="s">
        <v>1652</v>
      </c>
      <c r="I128" s="148"/>
      <c r="J128" s="71">
        <v>12.000136258245112</v>
      </c>
      <c r="K128" s="71">
        <v>0.31467364184961527</v>
      </c>
      <c r="L128" s="71">
        <v>4.8125420114302253</v>
      </c>
      <c r="M128" s="71">
        <v>4.177162638798797</v>
      </c>
      <c r="N128" s="71">
        <v>7.5965079853508692</v>
      </c>
      <c r="O128" s="71">
        <v>7.2964350106489428</v>
      </c>
      <c r="P128" s="71">
        <v>7.2224064894558468</v>
      </c>
      <c r="Q128" s="71">
        <v>0.50324381703878096</v>
      </c>
      <c r="R128" s="71">
        <v>6.7980015196068244</v>
      </c>
      <c r="S128" s="71">
        <v>0.7970101637925765</v>
      </c>
      <c r="T128" s="72"/>
      <c r="U128" s="71">
        <v>321993</v>
      </c>
      <c r="V128" s="71">
        <v>176</v>
      </c>
      <c r="W128" s="71">
        <v>73</v>
      </c>
      <c r="X128" s="71">
        <v>1328</v>
      </c>
      <c r="Y128" s="71">
        <v>3140</v>
      </c>
      <c r="Z128" s="71">
        <v>4446</v>
      </c>
      <c r="AA128" s="71">
        <v>1511</v>
      </c>
      <c r="AB128" s="71">
        <v>7940</v>
      </c>
      <c r="AC128" s="71">
        <v>1179428.5</v>
      </c>
      <c r="AD128" s="71">
        <v>0.7970101637925765</v>
      </c>
      <c r="AE128" s="72"/>
      <c r="AF128" s="71">
        <v>2850223.4859652161</v>
      </c>
      <c r="AG128" s="71">
        <v>240322.99491135759</v>
      </c>
      <c r="AH128" s="71">
        <v>1009428.19119227</v>
      </c>
      <c r="AI128" s="71">
        <v>7937336.8007320315</v>
      </c>
      <c r="AJ128" s="71">
        <v>15574080.164244611</v>
      </c>
      <c r="AK128" s="71">
        <v>0</v>
      </c>
      <c r="AL128" s="71">
        <v>0</v>
      </c>
      <c r="AM128" s="71">
        <v>1092949.819050492</v>
      </c>
      <c r="AN128" s="71">
        <v>0</v>
      </c>
      <c r="AO128" s="71">
        <v>0</v>
      </c>
      <c r="AP128" s="71">
        <v>28704341.456095979</v>
      </c>
      <c r="AQ128" s="72"/>
      <c r="AR128" s="71">
        <v>325</v>
      </c>
      <c r="AS128" s="71">
        <v>135</v>
      </c>
      <c r="AT128" s="71">
        <v>1</v>
      </c>
      <c r="AU128" s="71">
        <v>0</v>
      </c>
      <c r="AV128" s="71">
        <v>0</v>
      </c>
      <c r="AW128" s="71">
        <v>0</v>
      </c>
      <c r="AX128" s="71"/>
      <c r="AY128" s="72"/>
      <c r="AZ128" s="71">
        <v>1379.9</v>
      </c>
      <c r="BA128" s="71">
        <v>4425.6000000000004</v>
      </c>
      <c r="BB128" s="71">
        <v>1990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1872</v>
      </c>
      <c r="B129" s="70">
        <v>169</v>
      </c>
      <c r="C129" s="70">
        <v>16</v>
      </c>
      <c r="D129" s="70">
        <v>10</v>
      </c>
      <c r="E129" s="70">
        <v>2019</v>
      </c>
      <c r="F129" s="70" t="s">
        <v>158</v>
      </c>
      <c r="G129" s="70" t="s">
        <v>1857</v>
      </c>
      <c r="H129" s="70" t="s">
        <v>1652</v>
      </c>
      <c r="I129" s="148"/>
      <c r="J129" s="71">
        <v>12.759088209705324</v>
      </c>
      <c r="K129" s="71">
        <v>0.28831695346529806</v>
      </c>
      <c r="L129" s="71">
        <v>4.8574177711936937</v>
      </c>
      <c r="M129" s="71">
        <v>4.0317179105527083</v>
      </c>
      <c r="N129" s="71">
        <v>7.6216008439427103</v>
      </c>
      <c r="O129" s="71">
        <v>7.2196744052496262</v>
      </c>
      <c r="P129" s="71">
        <v>7.3635611940885282</v>
      </c>
      <c r="Q129" s="71">
        <v>0.48967059208143698</v>
      </c>
      <c r="R129" s="71">
        <v>7.2552986375643069</v>
      </c>
      <c r="S129" s="71">
        <v>0.50485058158380902</v>
      </c>
      <c r="T129" s="72"/>
      <c r="U129" s="71">
        <v>309883</v>
      </c>
      <c r="V129" s="71">
        <v>176</v>
      </c>
      <c r="W129" s="71">
        <v>73</v>
      </c>
      <c r="X129" s="71">
        <v>1328</v>
      </c>
      <c r="Y129" s="71">
        <v>3172</v>
      </c>
      <c r="Z129" s="71">
        <v>4520</v>
      </c>
      <c r="AA129" s="71">
        <v>1529</v>
      </c>
      <c r="AB129" s="71">
        <v>7935</v>
      </c>
      <c r="AC129" s="71">
        <v>1279385</v>
      </c>
      <c r="AD129" s="71">
        <v>0.50485058158380902</v>
      </c>
      <c r="AE129" s="72"/>
      <c r="AF129" s="71">
        <v>2846953.3433135259</v>
      </c>
      <c r="AG129" s="71">
        <v>233175.15440409689</v>
      </c>
      <c r="AH129" s="71">
        <v>1111341.857999888</v>
      </c>
      <c r="AI129" s="71">
        <v>7788136.3075559745</v>
      </c>
      <c r="AJ129" s="71">
        <v>15143265.96339966</v>
      </c>
      <c r="AK129" s="71">
        <v>0</v>
      </c>
      <c r="AL129" s="71">
        <v>0</v>
      </c>
      <c r="AM129" s="71">
        <v>1080687.2653519816</v>
      </c>
      <c r="AN129" s="71">
        <v>0</v>
      </c>
      <c r="AO129" s="71">
        <v>0</v>
      </c>
      <c r="AP129" s="71">
        <v>28203559.892025128</v>
      </c>
      <c r="AQ129" s="72"/>
      <c r="AR129" s="71">
        <v>352</v>
      </c>
      <c r="AS129" s="71">
        <v>151</v>
      </c>
      <c r="AT129" s="71">
        <v>2</v>
      </c>
      <c r="AU129" s="71">
        <v>0</v>
      </c>
      <c r="AV129" s="71">
        <v>0</v>
      </c>
      <c r="AW129" s="71">
        <v>0</v>
      </c>
      <c r="AX129" s="71"/>
      <c r="AY129" s="72"/>
      <c r="AZ129" s="71">
        <v>1518.4</v>
      </c>
      <c r="BA129" s="71">
        <v>5038.0999999999995</v>
      </c>
      <c r="BB129" s="71">
        <v>2009.5</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1873</v>
      </c>
      <c r="B130" s="70">
        <v>170</v>
      </c>
      <c r="C130" s="70">
        <v>17</v>
      </c>
      <c r="D130" s="70">
        <v>10</v>
      </c>
      <c r="E130" s="70">
        <v>2020</v>
      </c>
      <c r="F130" s="70" t="s">
        <v>159</v>
      </c>
      <c r="G130" s="70" t="s">
        <v>1857</v>
      </c>
      <c r="H130" s="70" t="s">
        <v>1652</v>
      </c>
      <c r="I130" s="148"/>
      <c r="J130" s="71">
        <v>10.45921205380936</v>
      </c>
      <c r="K130" s="71">
        <v>0.34136382573642482</v>
      </c>
      <c r="L130" s="71">
        <v>2.842081829603432</v>
      </c>
      <c r="M130" s="71">
        <v>4.4670086550924664</v>
      </c>
      <c r="N130" s="71">
        <v>6.8843896893672705</v>
      </c>
      <c r="O130" s="71">
        <v>6.3968268082639828</v>
      </c>
      <c r="P130" s="71">
        <v>6.9414300465834025</v>
      </c>
      <c r="Q130" s="71">
        <v>0.46814814378742398</v>
      </c>
      <c r="R130" s="71">
        <v>6.9567474679908576</v>
      </c>
      <c r="S130" s="71">
        <v>0.65922389031575768</v>
      </c>
      <c r="T130" s="72"/>
      <c r="U130" s="71">
        <v>319993</v>
      </c>
      <c r="V130" s="71">
        <v>172</v>
      </c>
      <c r="W130" s="71">
        <v>45</v>
      </c>
      <c r="X130" s="71">
        <v>1556</v>
      </c>
      <c r="Y130" s="71">
        <v>3216</v>
      </c>
      <c r="Z130" s="71">
        <v>4571</v>
      </c>
      <c r="AA130" s="71">
        <v>1532</v>
      </c>
      <c r="AB130" s="71">
        <v>7940</v>
      </c>
      <c r="AC130" s="71">
        <v>1233220.9999999998</v>
      </c>
      <c r="AD130" s="71">
        <v>0.65922389031575768</v>
      </c>
      <c r="AE130" s="72"/>
      <c r="AF130" s="71">
        <v>2882692.551902059</v>
      </c>
      <c r="AG130" s="71">
        <v>252070.46592567666</v>
      </c>
      <c r="AH130" s="71">
        <v>699010.21458162961</v>
      </c>
      <c r="AI130" s="71">
        <v>8407740.8676810078</v>
      </c>
      <c r="AJ130" s="71">
        <v>13683368.41894263</v>
      </c>
      <c r="AK130" s="71"/>
      <c r="AL130" s="71"/>
      <c r="AM130" s="71">
        <v>1036258.2152399094</v>
      </c>
      <c r="AN130" s="71"/>
      <c r="AO130" s="71"/>
      <c r="AP130" s="71">
        <v>26961140.734272912</v>
      </c>
      <c r="AQ130" s="72"/>
      <c r="AR130" s="71">
        <v>371</v>
      </c>
      <c r="AS130" s="71">
        <v>165</v>
      </c>
      <c r="AT130" s="71">
        <v>2</v>
      </c>
      <c r="AU130" s="71">
        <v>0</v>
      </c>
      <c r="AV130" s="71">
        <v>0</v>
      </c>
      <c r="AW130" s="71">
        <v>0</v>
      </c>
      <c r="AX130" s="71"/>
      <c r="AY130" s="72"/>
      <c r="AZ130" s="71">
        <v>1624</v>
      </c>
      <c r="BA130" s="71">
        <v>5909.1999999999989</v>
      </c>
      <c r="BB130" s="71">
        <v>2009.5</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1874</v>
      </c>
      <c r="B131" s="70">
        <v>170</v>
      </c>
      <c r="C131" s="70">
        <v>18</v>
      </c>
      <c r="D131" s="70">
        <v>10</v>
      </c>
      <c r="E131" s="70">
        <v>2021</v>
      </c>
      <c r="F131" s="70" t="s">
        <v>160</v>
      </c>
      <c r="G131" s="70" t="s">
        <v>1857</v>
      </c>
      <c r="H131" s="70" t="s">
        <v>1652</v>
      </c>
      <c r="I131" s="148"/>
      <c r="J131" s="71">
        <v>10.998245142100977</v>
      </c>
      <c r="K131" s="71">
        <v>0.3504326757128246</v>
      </c>
      <c r="L131" s="71">
        <v>2.2834539966736194</v>
      </c>
      <c r="M131" s="71">
        <v>4.3574466276994714</v>
      </c>
      <c r="N131" s="71">
        <v>6.8824622656193366</v>
      </c>
      <c r="O131" s="71">
        <v>6.3186217170343149</v>
      </c>
      <c r="P131" s="71">
        <v>7.0907267098842466</v>
      </c>
      <c r="Q131" s="71">
        <v>0.46470298777619301</v>
      </c>
      <c r="R131" s="71">
        <v>9.5213760019381422</v>
      </c>
      <c r="S131" s="71">
        <v>0.48643867775488631</v>
      </c>
      <c r="T131" s="72"/>
      <c r="U131" s="71">
        <v>364636</v>
      </c>
      <c r="V131" s="71">
        <v>172</v>
      </c>
      <c r="W131" s="71">
        <v>45</v>
      </c>
      <c r="X131" s="71">
        <v>1556</v>
      </c>
      <c r="Y131" s="71">
        <v>3259</v>
      </c>
      <c r="Z131" s="71">
        <v>4649</v>
      </c>
      <c r="AA131" s="71">
        <v>1526</v>
      </c>
      <c r="AB131" s="71">
        <v>7959</v>
      </c>
      <c r="AC131" s="71">
        <v>1637414.4999999998</v>
      </c>
      <c r="AD131" s="71">
        <v>0.48643867775488631</v>
      </c>
      <c r="AE131" s="72"/>
      <c r="AF131" s="71">
        <v>2889627.024581383</v>
      </c>
      <c r="AG131" s="71">
        <v>269409.69822404103</v>
      </c>
      <c r="AH131" s="71">
        <v>542991.64417623426</v>
      </c>
      <c r="AI131" s="71">
        <v>9521432.5477879979</v>
      </c>
      <c r="AJ131" s="71">
        <v>15748524.01447504</v>
      </c>
      <c r="AK131" s="71">
        <v>0</v>
      </c>
      <c r="AL131" s="71">
        <v>0</v>
      </c>
      <c r="AM131" s="71">
        <v>1044729.2830623034</v>
      </c>
      <c r="AN131" s="71">
        <v>0</v>
      </c>
      <c r="AO131" s="71">
        <v>0</v>
      </c>
      <c r="AP131" s="71">
        <v>30016714.212306999</v>
      </c>
      <c r="AQ131" s="72"/>
      <c r="AR131" s="71">
        <v>393</v>
      </c>
      <c r="AS131" s="71">
        <v>171</v>
      </c>
      <c r="AT131" s="71">
        <v>2</v>
      </c>
      <c r="AU131" s="71">
        <v>0</v>
      </c>
      <c r="AV131" s="71">
        <v>0</v>
      </c>
      <c r="AW131" s="71">
        <v>0</v>
      </c>
      <c r="AX131" s="71"/>
      <c r="AY131" s="72"/>
      <c r="AZ131" s="71">
        <v>1768.3</v>
      </c>
      <c r="BA131" s="71">
        <v>6162.1999999999989</v>
      </c>
      <c r="BB131" s="71">
        <v>2009.5</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1875</v>
      </c>
      <c r="B132" s="70">
        <v>170</v>
      </c>
      <c r="C132" s="70">
        <v>19</v>
      </c>
      <c r="D132" s="70">
        <v>10</v>
      </c>
      <c r="E132" s="70">
        <v>2022</v>
      </c>
      <c r="F132" s="70" t="s">
        <v>161</v>
      </c>
      <c r="G132" s="70" t="s">
        <v>1857</v>
      </c>
      <c r="H132" s="70" t="s">
        <v>1652</v>
      </c>
      <c r="I132" s="148"/>
      <c r="J132" s="71">
        <v>9.4841598249476622</v>
      </c>
      <c r="K132" s="71">
        <v>0.32747087016537152</v>
      </c>
      <c r="L132" s="71">
        <v>2.0515057923762705</v>
      </c>
      <c r="M132" s="71">
        <v>4.9524097645561245</v>
      </c>
      <c r="N132" s="71">
        <v>8.9001383894592276</v>
      </c>
      <c r="O132" s="71">
        <v>6.7562831711812592</v>
      </c>
      <c r="P132" s="71">
        <v>7.0025631274420519</v>
      </c>
      <c r="Q132" s="71">
        <v>0.46854507651388366</v>
      </c>
      <c r="R132" s="71">
        <v>9.4333107027152856</v>
      </c>
      <c r="S132" s="71">
        <v>0.38936994723104068</v>
      </c>
      <c r="T132" s="72"/>
      <c r="U132" s="71">
        <v>374902</v>
      </c>
      <c r="V132" s="71">
        <v>172</v>
      </c>
      <c r="W132" s="71">
        <v>45</v>
      </c>
      <c r="X132" s="71">
        <v>1556</v>
      </c>
      <c r="Y132" s="71">
        <v>3281</v>
      </c>
      <c r="Z132" s="71">
        <v>4723</v>
      </c>
      <c r="AA132" s="71">
        <v>1530</v>
      </c>
      <c r="AB132" s="71">
        <v>7959</v>
      </c>
      <c r="AC132" s="71">
        <v>1642644.4999999998</v>
      </c>
      <c r="AD132" s="71">
        <v>0.38936994723104068</v>
      </c>
      <c r="AE132" s="72"/>
      <c r="AF132" s="71">
        <v>2926572.2843305422</v>
      </c>
      <c r="AG132" s="71">
        <v>263276.13590938493</v>
      </c>
      <c r="AH132" s="71">
        <v>587841.6897281647</v>
      </c>
      <c r="AI132" s="71">
        <v>9236869.1941420287</v>
      </c>
      <c r="AJ132" s="71">
        <v>18276016.525254354</v>
      </c>
      <c r="AK132" s="71">
        <v>0</v>
      </c>
      <c r="AL132" s="71">
        <v>0</v>
      </c>
      <c r="AM132" s="71">
        <v>1027724.1361862328</v>
      </c>
      <c r="AN132" s="71">
        <v>0</v>
      </c>
      <c r="AO132" s="71">
        <v>0</v>
      </c>
      <c r="AP132" s="71">
        <v>32318299.965550706</v>
      </c>
      <c r="AQ132" s="72"/>
      <c r="AR132" s="71">
        <v>413</v>
      </c>
      <c r="AS132" s="71">
        <v>172</v>
      </c>
      <c r="AT132" s="71">
        <v>2</v>
      </c>
      <c r="AU132" s="71">
        <v>0</v>
      </c>
      <c r="AV132" s="71">
        <v>0</v>
      </c>
      <c r="AW132" s="71">
        <v>0</v>
      </c>
      <c r="AX132" s="71"/>
      <c r="AY132" s="72"/>
      <c r="AZ132" s="71">
        <v>1892.5000000000011</v>
      </c>
      <c r="BA132" s="71">
        <v>6236.1999999999989</v>
      </c>
      <c r="BB132" s="71">
        <v>2009.5</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1876</v>
      </c>
      <c r="B133" s="70">
        <v>170</v>
      </c>
      <c r="C133" s="70">
        <v>20</v>
      </c>
      <c r="D133" s="70">
        <v>10</v>
      </c>
      <c r="E133" s="70">
        <v>2023</v>
      </c>
      <c r="F133" s="70" t="s">
        <v>1539</v>
      </c>
      <c r="G133" s="70" t="s">
        <v>1857</v>
      </c>
      <c r="H133" s="70" t="s">
        <v>1652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438</v>
      </c>
      <c r="AS133" s="71">
        <v>172</v>
      </c>
      <c r="AT133" s="71">
        <v>2</v>
      </c>
      <c r="AU133" s="71">
        <v>0</v>
      </c>
      <c r="AV133" s="71">
        <v>0</v>
      </c>
      <c r="AW133" s="71">
        <v>0</v>
      </c>
      <c r="AX133" s="71"/>
      <c r="AY133" s="72"/>
      <c r="AZ133" s="71">
        <v>2054.9000000000024</v>
      </c>
      <c r="BA133" s="71">
        <v>6236.1999999999989</v>
      </c>
      <c r="BB133" s="71">
        <v>2009.5</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1877</v>
      </c>
      <c r="B134" s="70">
        <v>170</v>
      </c>
      <c r="C134" s="70">
        <v>21</v>
      </c>
      <c r="D134" s="70">
        <v>10</v>
      </c>
      <c r="E134" s="70">
        <v>2024</v>
      </c>
      <c r="F134" s="70" t="s">
        <v>1554</v>
      </c>
      <c r="G134" s="70" t="s">
        <v>1857</v>
      </c>
      <c r="H134" s="70" t="s">
        <v>1652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1878</v>
      </c>
      <c r="B135" s="70">
        <v>426</v>
      </c>
      <c r="C135" s="70">
        <v>1</v>
      </c>
      <c r="D135" s="70">
        <v>26</v>
      </c>
      <c r="E135" s="70">
        <v>1990</v>
      </c>
      <c r="F135" s="70" t="s">
        <v>787</v>
      </c>
      <c r="G135" s="70" t="s">
        <v>1690</v>
      </c>
      <c r="H135" s="70" t="s">
        <v>1691</v>
      </c>
      <c r="I135" s="148"/>
      <c r="J135" s="71">
        <v>49.757996891876232</v>
      </c>
      <c r="K135" s="71">
        <v>5.749573283105085</v>
      </c>
      <c r="L135" s="71">
        <v>61.300301985994452</v>
      </c>
      <c r="M135" s="71">
        <v>8.1383543241662757</v>
      </c>
      <c r="N135" s="71">
        <v>18.88033882748103</v>
      </c>
      <c r="O135" s="71">
        <v>10.28903399633302</v>
      </c>
      <c r="P135" s="71">
        <v>18.154030518067781</v>
      </c>
      <c r="Q135" s="71">
        <v>0.78169036198119302</v>
      </c>
      <c r="R135" s="71">
        <v>0</v>
      </c>
      <c r="S135" s="71">
        <v>0.6365401938427403</v>
      </c>
      <c r="T135" s="72"/>
      <c r="U135" s="71">
        <v>1397028</v>
      </c>
      <c r="V135" s="71">
        <v>1052</v>
      </c>
      <c r="W135" s="71">
        <v>717</v>
      </c>
      <c r="X135" s="71">
        <v>2729</v>
      </c>
      <c r="Y135" s="71">
        <v>4039</v>
      </c>
      <c r="Z135" s="71">
        <v>4232</v>
      </c>
      <c r="AA135" s="71">
        <v>4408</v>
      </c>
      <c r="AB135" s="71">
        <v>12692</v>
      </c>
      <c r="AC135" s="71">
        <v>0</v>
      </c>
      <c r="AD135" s="71">
        <v>0.6365401938427403</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1879</v>
      </c>
      <c r="B136" s="70">
        <v>427</v>
      </c>
      <c r="C136" s="70">
        <v>2</v>
      </c>
      <c r="D136" s="70">
        <v>26</v>
      </c>
      <c r="E136" s="70">
        <v>2005</v>
      </c>
      <c r="F136" s="70" t="s">
        <v>789</v>
      </c>
      <c r="G136" s="70" t="s">
        <v>1690</v>
      </c>
      <c r="H136" s="70" t="s">
        <v>1691</v>
      </c>
      <c r="I136" s="148"/>
      <c r="J136" s="71">
        <v>48.729761252978228</v>
      </c>
      <c r="K136" s="71">
        <v>2.4029885211351178</v>
      </c>
      <c r="L136" s="71">
        <v>25.338164499517919</v>
      </c>
      <c r="M136" s="71">
        <v>12.050706534078801</v>
      </c>
      <c r="N136" s="71">
        <v>20.88500206203063</v>
      </c>
      <c r="O136" s="71">
        <v>12.36012514725426</v>
      </c>
      <c r="P136" s="71">
        <v>15.98612129204079</v>
      </c>
      <c r="Q136" s="71">
        <v>0.63857228131782895</v>
      </c>
      <c r="R136" s="71">
        <v>0</v>
      </c>
      <c r="S136" s="71">
        <v>0</v>
      </c>
      <c r="T136" s="72"/>
      <c r="U136" s="71">
        <v>1505037</v>
      </c>
      <c r="V136" s="71">
        <v>733</v>
      </c>
      <c r="W136" s="71">
        <v>225</v>
      </c>
      <c r="X136" s="71">
        <v>1957</v>
      </c>
      <c r="Y136" s="71">
        <v>4258</v>
      </c>
      <c r="Z136" s="71">
        <v>5883</v>
      </c>
      <c r="AA136" s="71">
        <v>3179</v>
      </c>
      <c r="AB136" s="71">
        <v>10839</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1880</v>
      </c>
      <c r="B137" s="70">
        <v>428</v>
      </c>
      <c r="C137" s="70">
        <v>3</v>
      </c>
      <c r="D137" s="70">
        <v>26</v>
      </c>
      <c r="E137" s="70">
        <v>2006</v>
      </c>
      <c r="F137" s="70" t="s">
        <v>790</v>
      </c>
      <c r="G137" s="70" t="s">
        <v>1690</v>
      </c>
      <c r="H137" s="70" t="s">
        <v>1691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1881</v>
      </c>
      <c r="B138" s="70">
        <v>429</v>
      </c>
      <c r="C138" s="70">
        <v>4</v>
      </c>
      <c r="D138" s="70">
        <v>26</v>
      </c>
      <c r="E138" s="70">
        <v>2007</v>
      </c>
      <c r="F138" s="70" t="s">
        <v>791</v>
      </c>
      <c r="G138" s="70" t="s">
        <v>1690</v>
      </c>
      <c r="H138" s="70" t="s">
        <v>1691</v>
      </c>
      <c r="I138" s="148"/>
      <c r="J138" s="71">
        <v>50.505608226801911</v>
      </c>
      <c r="K138" s="71">
        <v>2.0137298943256652</v>
      </c>
      <c r="L138" s="71">
        <v>27.575122369227518</v>
      </c>
      <c r="M138" s="71">
        <v>12.13801391020084</v>
      </c>
      <c r="N138" s="71">
        <v>20.649182373851939</v>
      </c>
      <c r="O138" s="71">
        <v>11.707967045998281</v>
      </c>
      <c r="P138" s="71">
        <v>15.804621865150191</v>
      </c>
      <c r="Q138" s="71">
        <v>0.65699469397343102</v>
      </c>
      <c r="R138" s="71">
        <v>0</v>
      </c>
      <c r="S138" s="71">
        <v>0</v>
      </c>
      <c r="T138" s="72"/>
      <c r="U138" s="71">
        <v>1658615</v>
      </c>
      <c r="V138" s="71">
        <v>670</v>
      </c>
      <c r="W138" s="71">
        <v>336</v>
      </c>
      <c r="X138" s="71">
        <v>2469</v>
      </c>
      <c r="Y138" s="71">
        <v>4221</v>
      </c>
      <c r="Z138" s="71">
        <v>5793</v>
      </c>
      <c r="AA138" s="71">
        <v>3095</v>
      </c>
      <c r="AB138" s="71">
        <v>10562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1882</v>
      </c>
      <c r="B139" s="70">
        <v>430</v>
      </c>
      <c r="C139" s="70">
        <v>5</v>
      </c>
      <c r="D139" s="70">
        <v>26</v>
      </c>
      <c r="E139" s="70">
        <v>2008</v>
      </c>
      <c r="F139" s="70" t="s">
        <v>792</v>
      </c>
      <c r="G139" s="70" t="s">
        <v>1690</v>
      </c>
      <c r="H139" s="70" t="s">
        <v>1691</v>
      </c>
      <c r="I139" s="148"/>
      <c r="J139" s="71">
        <v>49.355835369274189</v>
      </c>
      <c r="K139" s="71">
        <v>1.767365093237673</v>
      </c>
      <c r="L139" s="71">
        <v>23.810077427501849</v>
      </c>
      <c r="M139" s="71">
        <v>14.2026516652796</v>
      </c>
      <c r="N139" s="71">
        <v>20.743678644930181</v>
      </c>
      <c r="O139" s="71">
        <v>11.38907272109029</v>
      </c>
      <c r="P139" s="71">
        <v>15.51117334212741</v>
      </c>
      <c r="Q139" s="71">
        <v>0.636755455418891</v>
      </c>
      <c r="R139" s="71">
        <v>0</v>
      </c>
      <c r="S139" s="71">
        <v>0</v>
      </c>
      <c r="T139" s="72"/>
      <c r="U139" s="71">
        <v>1703017</v>
      </c>
      <c r="V139" s="71">
        <v>670</v>
      </c>
      <c r="W139" s="71">
        <v>336</v>
      </c>
      <c r="X139" s="71">
        <v>2469</v>
      </c>
      <c r="Y139" s="71">
        <v>4184</v>
      </c>
      <c r="Z139" s="71">
        <v>5833</v>
      </c>
      <c r="AA139" s="71">
        <v>3041</v>
      </c>
      <c r="AB139" s="71">
        <v>10405</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1883</v>
      </c>
      <c r="B140" s="70">
        <v>431</v>
      </c>
      <c r="C140" s="70">
        <v>6</v>
      </c>
      <c r="D140" s="70">
        <v>26</v>
      </c>
      <c r="E140" s="70">
        <v>2009</v>
      </c>
      <c r="F140" s="70" t="s">
        <v>176</v>
      </c>
      <c r="G140" s="1064" t="s">
        <v>1690</v>
      </c>
      <c r="H140" s="70" t="s">
        <v>1691</v>
      </c>
      <c r="I140" s="148"/>
      <c r="J140" s="71">
        <v>47.401925663063388</v>
      </c>
      <c r="K140" s="71">
        <v>1.393491232948713</v>
      </c>
      <c r="L140" s="71">
        <v>25.66339082373544</v>
      </c>
      <c r="M140" s="71">
        <v>11.815372167057109</v>
      </c>
      <c r="N140" s="71">
        <v>17.808834756090022</v>
      </c>
      <c r="O140" s="71">
        <v>11.554337875046301</v>
      </c>
      <c r="P140" s="71">
        <v>14.96996057455585</v>
      </c>
      <c r="Q140" s="71">
        <v>0.59562411032932505</v>
      </c>
      <c r="R140" s="71">
        <v>0</v>
      </c>
      <c r="S140" s="71">
        <v>0</v>
      </c>
      <c r="T140" s="72"/>
      <c r="U140" s="71">
        <v>1651724</v>
      </c>
      <c r="V140" s="71">
        <v>647</v>
      </c>
      <c r="W140" s="71">
        <v>415</v>
      </c>
      <c r="X140" s="71">
        <v>2594</v>
      </c>
      <c r="Y140" s="71">
        <v>4182</v>
      </c>
      <c r="Z140" s="71">
        <v>5841</v>
      </c>
      <c r="AA140" s="71">
        <v>3013</v>
      </c>
      <c r="AB140" s="71">
        <v>10217</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1884</v>
      </c>
      <c r="B141" s="70">
        <v>432</v>
      </c>
      <c r="C141" s="70">
        <v>7</v>
      </c>
      <c r="D141" s="70">
        <v>26</v>
      </c>
      <c r="E141" s="70">
        <v>2010</v>
      </c>
      <c r="F141" s="70" t="s">
        <v>177</v>
      </c>
      <c r="G141" s="1064" t="s">
        <v>1690</v>
      </c>
      <c r="H141" s="70" t="s">
        <v>1691</v>
      </c>
      <c r="I141" s="148"/>
      <c r="J141" s="71">
        <v>39.964162548023118</v>
      </c>
      <c r="K141" s="71">
        <v>1.4532806807876431</v>
      </c>
      <c r="L141" s="71">
        <v>23.364008828477509</v>
      </c>
      <c r="M141" s="71">
        <v>10.5764059539679</v>
      </c>
      <c r="N141" s="71">
        <v>17.51897419503031</v>
      </c>
      <c r="O141" s="71">
        <v>11.51074049045927</v>
      </c>
      <c r="P141" s="71">
        <v>15.164849923446001</v>
      </c>
      <c r="Q141" s="71">
        <v>0.61343929620507398</v>
      </c>
      <c r="R141" s="71">
        <v>0</v>
      </c>
      <c r="S141" s="71">
        <v>0</v>
      </c>
      <c r="T141" s="72"/>
      <c r="U141" s="71">
        <v>1558849</v>
      </c>
      <c r="V141" s="71">
        <v>647</v>
      </c>
      <c r="W141" s="71">
        <v>415</v>
      </c>
      <c r="X141" s="71">
        <v>2594</v>
      </c>
      <c r="Y141" s="71">
        <v>4184</v>
      </c>
      <c r="Z141" s="71">
        <v>5846</v>
      </c>
      <c r="AA141" s="71">
        <v>2976</v>
      </c>
      <c r="AB141" s="71">
        <v>10083</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1885</v>
      </c>
      <c r="B142" s="70">
        <v>433</v>
      </c>
      <c r="C142" s="70">
        <v>8</v>
      </c>
      <c r="D142" s="70">
        <v>26</v>
      </c>
      <c r="E142" s="70">
        <v>2011</v>
      </c>
      <c r="F142" s="70" t="s">
        <v>178</v>
      </c>
      <c r="G142" s="70" t="s">
        <v>1690</v>
      </c>
      <c r="H142" s="70" t="s">
        <v>1691</v>
      </c>
      <c r="I142" s="148"/>
      <c r="J142" s="71">
        <v>47.594272287344317</v>
      </c>
      <c r="K142" s="71">
        <v>2.0363165535408889</v>
      </c>
      <c r="L142" s="71">
        <v>21.80032265176045</v>
      </c>
      <c r="M142" s="71">
        <v>13.360974217853579</v>
      </c>
      <c r="N142" s="71">
        <v>21.02169778798666</v>
      </c>
      <c r="O142" s="71">
        <v>11.121452384408949</v>
      </c>
      <c r="P142" s="71">
        <v>14.043723060992269</v>
      </c>
      <c r="Q142" s="71">
        <v>0.69285793372739002</v>
      </c>
      <c r="R142" s="71">
        <v>0</v>
      </c>
      <c r="S142" s="71">
        <v>0</v>
      </c>
      <c r="T142" s="72"/>
      <c r="U142" s="71">
        <v>1748417</v>
      </c>
      <c r="V142" s="71">
        <v>647</v>
      </c>
      <c r="W142" s="71">
        <v>415</v>
      </c>
      <c r="X142" s="71">
        <v>2594</v>
      </c>
      <c r="Y142" s="71">
        <v>4171</v>
      </c>
      <c r="Z142" s="71">
        <v>5771</v>
      </c>
      <c r="AA142" s="71">
        <v>2838</v>
      </c>
      <c r="AB142" s="71">
        <v>9873</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1886</v>
      </c>
      <c r="B143" s="70">
        <v>434</v>
      </c>
      <c r="C143" s="70">
        <v>9</v>
      </c>
      <c r="D143" s="70">
        <v>26</v>
      </c>
      <c r="E143" s="70">
        <v>2012</v>
      </c>
      <c r="F143" s="70" t="s">
        <v>179</v>
      </c>
      <c r="G143" s="70" t="s">
        <v>1690</v>
      </c>
      <c r="H143" s="70" t="s">
        <v>1691</v>
      </c>
      <c r="I143" s="148"/>
      <c r="J143" s="71">
        <v>47.090941426096343</v>
      </c>
      <c r="K143" s="71">
        <v>2.2939893541938829</v>
      </c>
      <c r="L143" s="71">
        <v>21.995877305726228</v>
      </c>
      <c r="M143" s="71">
        <v>16.594287526257379</v>
      </c>
      <c r="N143" s="71">
        <v>23.540992204112928</v>
      </c>
      <c r="O143" s="71">
        <v>11.160125501255088</v>
      </c>
      <c r="P143" s="71">
        <v>14.223157123849138</v>
      </c>
      <c r="Q143" s="71">
        <v>0.74812518146172902</v>
      </c>
      <c r="R143" s="71">
        <v>0</v>
      </c>
      <c r="S143" s="71">
        <v>0</v>
      </c>
      <c r="T143" s="72"/>
      <c r="U143" s="71">
        <v>1657506</v>
      </c>
      <c r="V143" s="71">
        <v>647</v>
      </c>
      <c r="W143" s="71">
        <v>415</v>
      </c>
      <c r="X143" s="71">
        <v>2594</v>
      </c>
      <c r="Y143" s="71">
        <v>4252</v>
      </c>
      <c r="Z143" s="71">
        <v>5837</v>
      </c>
      <c r="AA143" s="71">
        <v>2858</v>
      </c>
      <c r="AB143" s="71">
        <v>9812</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1887</v>
      </c>
      <c r="B144" s="70">
        <v>435</v>
      </c>
      <c r="C144" s="70">
        <v>10</v>
      </c>
      <c r="D144" s="70">
        <v>26</v>
      </c>
      <c r="E144" s="70">
        <v>2013</v>
      </c>
      <c r="F144" s="70" t="s">
        <v>180</v>
      </c>
      <c r="G144" s="70" t="s">
        <v>1690</v>
      </c>
      <c r="H144" s="70" t="s">
        <v>1691</v>
      </c>
      <c r="I144" s="148"/>
      <c r="J144" s="71">
        <v>53.420743987957167</v>
      </c>
      <c r="K144" s="71">
        <v>1.8959900259622959</v>
      </c>
      <c r="L144" s="71">
        <v>19.424094071554979</v>
      </c>
      <c r="M144" s="71">
        <v>15.433084138983491</v>
      </c>
      <c r="N144" s="71">
        <v>22.669482560665831</v>
      </c>
      <c r="O144" s="71">
        <v>10.836883482045888</v>
      </c>
      <c r="P144" s="71">
        <v>14.736323563667625</v>
      </c>
      <c r="Q144" s="71">
        <v>0.75150279324758396</v>
      </c>
      <c r="R144" s="71">
        <v>0</v>
      </c>
      <c r="S144" s="71">
        <v>0</v>
      </c>
      <c r="T144" s="72"/>
      <c r="U144" s="71">
        <v>1914534</v>
      </c>
      <c r="V144" s="71">
        <v>647</v>
      </c>
      <c r="W144" s="71">
        <v>415</v>
      </c>
      <c r="X144" s="71">
        <v>2594</v>
      </c>
      <c r="Y144" s="71">
        <v>4225</v>
      </c>
      <c r="Z144" s="71">
        <v>5921</v>
      </c>
      <c r="AA144" s="71">
        <v>2950</v>
      </c>
      <c r="AB144" s="71">
        <v>9715</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1888</v>
      </c>
      <c r="B145" s="70">
        <v>436</v>
      </c>
      <c r="C145" s="70">
        <v>11</v>
      </c>
      <c r="D145" s="70">
        <v>26</v>
      </c>
      <c r="E145" s="70">
        <v>2014</v>
      </c>
      <c r="F145" s="70" t="s">
        <v>181</v>
      </c>
      <c r="G145" s="70" t="s">
        <v>1690</v>
      </c>
      <c r="H145" s="70" t="s">
        <v>1691</v>
      </c>
      <c r="I145" s="148"/>
      <c r="J145" s="71">
        <v>44.365111506684798</v>
      </c>
      <c r="K145" s="71">
        <v>1.767279984870461</v>
      </c>
      <c r="L145" s="71">
        <v>16.598808419602449</v>
      </c>
      <c r="M145" s="71">
        <v>13.42350551277093</v>
      </c>
      <c r="N145" s="71">
        <v>24.089277221151889</v>
      </c>
      <c r="O145" s="71">
        <v>10.277098404749436</v>
      </c>
      <c r="P145" s="71">
        <v>14.657259522070071</v>
      </c>
      <c r="Q145" s="71">
        <v>0.70766303377585305</v>
      </c>
      <c r="R145" s="71">
        <v>0</v>
      </c>
      <c r="S145" s="71">
        <v>0</v>
      </c>
      <c r="T145" s="72"/>
      <c r="U145" s="71">
        <v>1765870</v>
      </c>
      <c r="V145" s="71">
        <v>524</v>
      </c>
      <c r="W145" s="71">
        <v>362</v>
      </c>
      <c r="X145" s="71">
        <v>2145</v>
      </c>
      <c r="Y145" s="71">
        <v>4240</v>
      </c>
      <c r="Z145" s="71">
        <v>5914</v>
      </c>
      <c r="AA145" s="71">
        <v>2919</v>
      </c>
      <c r="AB145" s="71">
        <v>9535</v>
      </c>
      <c r="AC145" s="71">
        <v>0</v>
      </c>
      <c r="AD145" s="71">
        <v>0</v>
      </c>
      <c r="AE145" s="72"/>
      <c r="AF145" s="71"/>
      <c r="AG145" s="71"/>
      <c r="AH145" s="71"/>
      <c r="AI145" s="71"/>
      <c r="AJ145" s="71"/>
      <c r="AK145" s="71"/>
      <c r="AL145" s="71"/>
      <c r="AM145" s="71"/>
      <c r="AN145" s="71"/>
      <c r="AO145" s="71"/>
      <c r="AP145" s="71"/>
      <c r="AQ145" s="72"/>
      <c r="AR145" s="71">
        <v>160</v>
      </c>
      <c r="AS145" s="71">
        <v>17</v>
      </c>
      <c r="AT145" s="71">
        <v>0</v>
      </c>
      <c r="AU145" s="71">
        <v>0</v>
      </c>
      <c r="AV145" s="71">
        <v>0</v>
      </c>
      <c r="AW145" s="71">
        <v>1</v>
      </c>
      <c r="AX145" s="71"/>
      <c r="AY145" s="72"/>
      <c r="AZ145" s="71">
        <v>1148.08</v>
      </c>
      <c r="BA145" s="71">
        <v>3228.4</v>
      </c>
      <c r="BB145" s="71">
        <v>0</v>
      </c>
      <c r="BC145" s="71">
        <v>0</v>
      </c>
      <c r="BD145" s="71">
        <v>0</v>
      </c>
      <c r="BE145" s="71">
        <v>300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1889</v>
      </c>
      <c r="B146" s="70">
        <v>437</v>
      </c>
      <c r="C146" s="70">
        <v>12</v>
      </c>
      <c r="D146" s="70">
        <v>26</v>
      </c>
      <c r="E146" s="70">
        <v>2015</v>
      </c>
      <c r="F146" s="70" t="s">
        <v>182</v>
      </c>
      <c r="G146" s="70" t="s">
        <v>1690</v>
      </c>
      <c r="H146" s="70" t="s">
        <v>1691</v>
      </c>
      <c r="I146" s="148"/>
      <c r="J146" s="71">
        <v>47.955107487680579</v>
      </c>
      <c r="K146" s="71">
        <v>1.6946377918091911</v>
      </c>
      <c r="L146" s="71">
        <v>17.471977511290561</v>
      </c>
      <c r="M146" s="71">
        <v>12.988219373082879</v>
      </c>
      <c r="N146" s="71">
        <v>22.030565092707949</v>
      </c>
      <c r="O146" s="71">
        <v>10.268637292217692</v>
      </c>
      <c r="P146" s="71">
        <v>14.472853061729165</v>
      </c>
      <c r="Q146" s="71">
        <v>0.68323881960689203</v>
      </c>
      <c r="R146" s="71">
        <v>0</v>
      </c>
      <c r="S146" s="71">
        <v>0</v>
      </c>
      <c r="T146" s="72"/>
      <c r="U146" s="71">
        <v>1913746</v>
      </c>
      <c r="V146" s="71">
        <v>524</v>
      </c>
      <c r="W146" s="71">
        <v>362</v>
      </c>
      <c r="X146" s="71">
        <v>2145</v>
      </c>
      <c r="Y146" s="71">
        <v>4213</v>
      </c>
      <c r="Z146" s="71">
        <v>5966</v>
      </c>
      <c r="AA146" s="71">
        <v>2880</v>
      </c>
      <c r="AB146" s="71">
        <v>9404</v>
      </c>
      <c r="AC146" s="71">
        <v>0</v>
      </c>
      <c r="AD146" s="71">
        <v>0</v>
      </c>
      <c r="AE146" s="72"/>
      <c r="AF146" s="71">
        <v>14768953.09318262</v>
      </c>
      <c r="AG146" s="71">
        <v>1129001.365619031</v>
      </c>
      <c r="AH146" s="71">
        <v>2259159.2667101319</v>
      </c>
      <c r="AI146" s="71">
        <v>13642374.09725488</v>
      </c>
      <c r="AJ146" s="71">
        <v>18659577.631912</v>
      </c>
      <c r="AK146" s="71">
        <v>0</v>
      </c>
      <c r="AL146" s="71">
        <v>0</v>
      </c>
      <c r="AM146" s="71">
        <v>1288778.7517036791</v>
      </c>
      <c r="AN146" s="71">
        <v>0</v>
      </c>
      <c r="AO146" s="71">
        <v>0</v>
      </c>
      <c r="AP146" s="71">
        <v>51747844.206382342</v>
      </c>
      <c r="AQ146" s="72"/>
      <c r="AR146" s="71">
        <v>188</v>
      </c>
      <c r="AS146" s="71">
        <v>21</v>
      </c>
      <c r="AT146" s="71">
        <v>0</v>
      </c>
      <c r="AU146" s="71">
        <v>0</v>
      </c>
      <c r="AV146" s="71">
        <v>0</v>
      </c>
      <c r="AW146" s="71">
        <v>1</v>
      </c>
      <c r="AX146" s="71"/>
      <c r="AY146" s="72"/>
      <c r="AZ146" s="71">
        <v>1379.78</v>
      </c>
      <c r="BA146" s="71">
        <v>4290.6000000000004</v>
      </c>
      <c r="BB146" s="71">
        <v>0</v>
      </c>
      <c r="BC146" s="71">
        <v>0</v>
      </c>
      <c r="BD146" s="71">
        <v>0</v>
      </c>
      <c r="BE146" s="71">
        <v>300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1890</v>
      </c>
      <c r="B147" s="70">
        <v>438</v>
      </c>
      <c r="C147" s="70">
        <v>13</v>
      </c>
      <c r="D147" s="70">
        <v>26</v>
      </c>
      <c r="E147" s="70">
        <v>2016</v>
      </c>
      <c r="F147" s="70" t="s">
        <v>155</v>
      </c>
      <c r="G147" s="70" t="s">
        <v>1690</v>
      </c>
      <c r="H147" s="70" t="s">
        <v>1691</v>
      </c>
      <c r="I147" s="148"/>
      <c r="J147" s="71">
        <v>44.147854273547672</v>
      </c>
      <c r="K147" s="71">
        <v>1.5985146454113581</v>
      </c>
      <c r="L147" s="71">
        <v>18.788459111851481</v>
      </c>
      <c r="M147" s="71">
        <v>11.135891820493308</v>
      </c>
      <c r="N147" s="71">
        <v>22.084564913726354</v>
      </c>
      <c r="O147" s="71">
        <v>10.118435913353736</v>
      </c>
      <c r="P147" s="71">
        <v>16.631405180289839</v>
      </c>
      <c r="Q147" s="71">
        <v>0.65002655231556983</v>
      </c>
      <c r="R147" s="71">
        <v>0</v>
      </c>
      <c r="S147" s="71">
        <v>0</v>
      </c>
      <c r="T147" s="72"/>
      <c r="U147" s="71">
        <v>1677005</v>
      </c>
      <c r="V147" s="71">
        <v>524</v>
      </c>
      <c r="W147" s="71">
        <v>362</v>
      </c>
      <c r="X147" s="71">
        <v>2145</v>
      </c>
      <c r="Y147" s="71">
        <v>4153</v>
      </c>
      <c r="Z147" s="71">
        <v>5951</v>
      </c>
      <c r="AA147" s="71">
        <v>3423</v>
      </c>
      <c r="AB147" s="71">
        <v>9203</v>
      </c>
      <c r="AC147" s="71">
        <v>0</v>
      </c>
      <c r="AD147" s="71">
        <v>0</v>
      </c>
      <c r="AE147" s="72"/>
      <c r="AF147" s="71">
        <v>13834445.86307127</v>
      </c>
      <c r="AG147" s="71">
        <v>1076169.1943446731</v>
      </c>
      <c r="AH147" s="71">
        <v>1914748.7999717961</v>
      </c>
      <c r="AI147" s="71">
        <v>13617809.332031321</v>
      </c>
      <c r="AJ147" s="71">
        <v>18270418.709604681</v>
      </c>
      <c r="AK147" s="71">
        <v>0</v>
      </c>
      <c r="AL147" s="71">
        <v>0</v>
      </c>
      <c r="AM147" s="71">
        <v>1262212.3988033</v>
      </c>
      <c r="AN147" s="71">
        <v>0</v>
      </c>
      <c r="AO147" s="71">
        <v>0</v>
      </c>
      <c r="AP147" s="71">
        <v>49975804.297827043</v>
      </c>
      <c r="AQ147" s="72"/>
      <c r="AR147" s="71">
        <v>189</v>
      </c>
      <c r="AS147" s="71">
        <v>26</v>
      </c>
      <c r="AT147" s="71">
        <v>0</v>
      </c>
      <c r="AU147" s="71">
        <v>0</v>
      </c>
      <c r="AV147" s="71">
        <v>0</v>
      </c>
      <c r="AW147" s="71">
        <v>1</v>
      </c>
      <c r="AX147" s="71"/>
      <c r="AY147" s="72"/>
      <c r="AZ147" s="71">
        <v>1385.98</v>
      </c>
      <c r="BA147" s="71">
        <v>4504.8999999999996</v>
      </c>
      <c r="BB147" s="71">
        <v>0</v>
      </c>
      <c r="BC147" s="71">
        <v>0</v>
      </c>
      <c r="BD147" s="71">
        <v>0</v>
      </c>
      <c r="BE147" s="71">
        <v>300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1891</v>
      </c>
      <c r="B148" s="70">
        <v>439</v>
      </c>
      <c r="C148" s="70">
        <v>14</v>
      </c>
      <c r="D148" s="70">
        <v>26</v>
      </c>
      <c r="E148" s="70">
        <v>2017</v>
      </c>
      <c r="F148" s="70" t="s">
        <v>156</v>
      </c>
      <c r="G148" s="70" t="s">
        <v>1690</v>
      </c>
      <c r="H148" s="70" t="s">
        <v>1691</v>
      </c>
      <c r="I148" s="148"/>
      <c r="J148" s="71">
        <v>37.419427458641373</v>
      </c>
      <c r="K148" s="71">
        <v>1.6334426251840404</v>
      </c>
      <c r="L148" s="71">
        <v>16.960530959252505</v>
      </c>
      <c r="M148" s="71">
        <v>11.165847040827421</v>
      </c>
      <c r="N148" s="71">
        <v>21.767133050375307</v>
      </c>
      <c r="O148" s="71">
        <v>9.9499820549046394</v>
      </c>
      <c r="P148" s="71">
        <v>16.719168913956683</v>
      </c>
      <c r="Q148" s="71">
        <v>0.61923266921860898</v>
      </c>
      <c r="R148" s="71">
        <v>0</v>
      </c>
      <c r="S148" s="71">
        <v>0.16897001648869614</v>
      </c>
      <c r="T148" s="72"/>
      <c r="U148" s="71">
        <v>1398649</v>
      </c>
      <c r="V148" s="71">
        <v>524</v>
      </c>
      <c r="W148" s="71">
        <v>362</v>
      </c>
      <c r="X148" s="71">
        <v>2145</v>
      </c>
      <c r="Y148" s="71">
        <v>4183</v>
      </c>
      <c r="Z148" s="71">
        <v>5949</v>
      </c>
      <c r="AA148" s="71">
        <v>3463</v>
      </c>
      <c r="AB148" s="71">
        <v>9066</v>
      </c>
      <c r="AC148" s="71">
        <v>0</v>
      </c>
      <c r="AD148" s="71">
        <v>0.16897001648869611</v>
      </c>
      <c r="AE148" s="72"/>
      <c r="AF148" s="71">
        <v>11337831.16717202</v>
      </c>
      <c r="AG148" s="71">
        <v>1079296.055774143</v>
      </c>
      <c r="AH148" s="71">
        <v>2339068.2456663111</v>
      </c>
      <c r="AI148" s="71">
        <v>13280896.15723916</v>
      </c>
      <c r="AJ148" s="71">
        <v>16687298.622348091</v>
      </c>
      <c r="AK148" s="71">
        <v>0</v>
      </c>
      <c r="AL148" s="71">
        <v>0</v>
      </c>
      <c r="AM148" s="71">
        <v>1245368.15380244</v>
      </c>
      <c r="AN148" s="71">
        <v>0</v>
      </c>
      <c r="AO148" s="71">
        <v>0</v>
      </c>
      <c r="AP148" s="71">
        <v>45969758.402002163</v>
      </c>
      <c r="AQ148" s="72"/>
      <c r="AR148" s="71">
        <v>193</v>
      </c>
      <c r="AS148" s="71">
        <v>27</v>
      </c>
      <c r="AT148" s="71">
        <v>0</v>
      </c>
      <c r="AU148" s="71">
        <v>0</v>
      </c>
      <c r="AV148" s="71">
        <v>0</v>
      </c>
      <c r="AW148" s="71">
        <v>1</v>
      </c>
      <c r="AX148" s="71"/>
      <c r="AY148" s="72"/>
      <c r="AZ148" s="71">
        <v>1407.68</v>
      </c>
      <c r="BA148" s="71">
        <v>6004.9</v>
      </c>
      <c r="BB148" s="71">
        <v>0</v>
      </c>
      <c r="BC148" s="71">
        <v>0</v>
      </c>
      <c r="BD148" s="71">
        <v>0</v>
      </c>
      <c r="BE148" s="71">
        <v>300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1892</v>
      </c>
      <c r="B149" s="70">
        <v>440</v>
      </c>
      <c r="C149" s="70">
        <v>15</v>
      </c>
      <c r="D149" s="70">
        <v>26</v>
      </c>
      <c r="E149" s="70">
        <v>2018</v>
      </c>
      <c r="F149" s="70" t="s">
        <v>183</v>
      </c>
      <c r="G149" s="70" t="s">
        <v>1690</v>
      </c>
      <c r="H149" s="70" t="s">
        <v>1691</v>
      </c>
      <c r="I149" s="148"/>
      <c r="J149" s="71">
        <v>44.642184777039112</v>
      </c>
      <c r="K149" s="71">
        <v>1.5202926593899984</v>
      </c>
      <c r="L149" s="71">
        <v>15.559102578967641</v>
      </c>
      <c r="M149" s="71">
        <v>11.220917851281326</v>
      </c>
      <c r="N149" s="71">
        <v>19.882529676370638</v>
      </c>
      <c r="O149" s="71">
        <v>9.7335033846511205</v>
      </c>
      <c r="P149" s="71">
        <v>16.576641764019111</v>
      </c>
      <c r="Q149" s="71">
        <v>0.56168094541532498</v>
      </c>
      <c r="R149" s="71">
        <v>0</v>
      </c>
      <c r="S149" s="71">
        <v>0.72496817857081364</v>
      </c>
      <c r="T149" s="72"/>
      <c r="U149" s="71">
        <v>1743509</v>
      </c>
      <c r="V149" s="71">
        <v>524</v>
      </c>
      <c r="W149" s="71">
        <v>362</v>
      </c>
      <c r="X149" s="71">
        <v>2145</v>
      </c>
      <c r="Y149" s="71">
        <v>4150</v>
      </c>
      <c r="Z149" s="71">
        <v>5931</v>
      </c>
      <c r="AA149" s="71">
        <v>3468</v>
      </c>
      <c r="AB149" s="71">
        <v>8862</v>
      </c>
      <c r="AC149" s="71">
        <v>0</v>
      </c>
      <c r="AD149" s="71">
        <v>0.72496817857081364</v>
      </c>
      <c r="AE149" s="72"/>
      <c r="AF149" s="71">
        <v>14187409.856737841</v>
      </c>
      <c r="AG149" s="71">
        <v>976504.73925601807</v>
      </c>
      <c r="AH149" s="71">
        <v>2204572.1093500541</v>
      </c>
      <c r="AI149" s="71">
        <v>13575788.68858791</v>
      </c>
      <c r="AJ149" s="71">
        <v>15379178.03821958</v>
      </c>
      <c r="AK149" s="71">
        <v>0</v>
      </c>
      <c r="AL149" s="71">
        <v>0</v>
      </c>
      <c r="AM149" s="71">
        <v>1219864.1431266321</v>
      </c>
      <c r="AN149" s="71">
        <v>0</v>
      </c>
      <c r="AO149" s="71">
        <v>0</v>
      </c>
      <c r="AP149" s="71">
        <v>47543317.575278029</v>
      </c>
      <c r="AQ149" s="72"/>
      <c r="AR149" s="71">
        <v>196</v>
      </c>
      <c r="AS149" s="71">
        <v>30</v>
      </c>
      <c r="AT149" s="71">
        <v>0</v>
      </c>
      <c r="AU149" s="71">
        <v>0</v>
      </c>
      <c r="AV149" s="71">
        <v>0</v>
      </c>
      <c r="AW149" s="71">
        <v>3</v>
      </c>
      <c r="AX149" s="71"/>
      <c r="AY149" s="72"/>
      <c r="AZ149" s="71">
        <v>1425.0400000000002</v>
      </c>
      <c r="BA149" s="71">
        <v>5955</v>
      </c>
      <c r="BB149" s="71">
        <v>0</v>
      </c>
      <c r="BC149" s="71">
        <v>0</v>
      </c>
      <c r="BD149" s="71">
        <v>0</v>
      </c>
      <c r="BE149" s="71">
        <v>900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1893</v>
      </c>
      <c r="B150" s="70">
        <v>441</v>
      </c>
      <c r="C150" s="70">
        <v>16</v>
      </c>
      <c r="D150" s="70">
        <v>26</v>
      </c>
      <c r="E150" s="70">
        <v>2019</v>
      </c>
      <c r="F150" s="70" t="s">
        <v>158</v>
      </c>
      <c r="G150" s="70" t="s">
        <v>1690</v>
      </c>
      <c r="H150" s="70" t="s">
        <v>1691</v>
      </c>
      <c r="I150" s="148"/>
      <c r="J150" s="71">
        <v>43.019296263540483</v>
      </c>
      <c r="K150" s="71">
        <v>1.4107196408358871</v>
      </c>
      <c r="L150" s="71">
        <v>15.628812667459215</v>
      </c>
      <c r="M150" s="71">
        <v>10.066182205034082</v>
      </c>
      <c r="N150" s="71">
        <v>20.055328913795453</v>
      </c>
      <c r="O150" s="71">
        <v>9.4446758314692563</v>
      </c>
      <c r="P150" s="71">
        <v>13.701328709733069</v>
      </c>
      <c r="Q150" s="71">
        <v>0.53465734212899396</v>
      </c>
      <c r="R150" s="71">
        <v>0</v>
      </c>
      <c r="S150" s="71">
        <v>0.65568182349071269</v>
      </c>
      <c r="T150" s="72"/>
      <c r="U150" s="71">
        <v>1767409</v>
      </c>
      <c r="V150" s="71">
        <v>524</v>
      </c>
      <c r="W150" s="71">
        <v>362</v>
      </c>
      <c r="X150" s="71">
        <v>2145</v>
      </c>
      <c r="Y150" s="71">
        <v>4135</v>
      </c>
      <c r="Z150" s="71">
        <v>5913</v>
      </c>
      <c r="AA150" s="71">
        <v>2845</v>
      </c>
      <c r="AB150" s="71">
        <v>8664</v>
      </c>
      <c r="AC150" s="71">
        <v>0</v>
      </c>
      <c r="AD150" s="71">
        <v>0.65568182349071269</v>
      </c>
      <c r="AE150" s="72"/>
      <c r="AF150" s="71">
        <v>14112460.593454629</v>
      </c>
      <c r="AG150" s="71">
        <v>976215.56879733922</v>
      </c>
      <c r="AH150" s="71">
        <v>2380279.3676667609</v>
      </c>
      <c r="AI150" s="71">
        <v>13303145.91758981</v>
      </c>
      <c r="AJ150" s="71">
        <v>16164015.16565595</v>
      </c>
      <c r="AK150" s="71">
        <v>0</v>
      </c>
      <c r="AL150" s="71">
        <v>0</v>
      </c>
      <c r="AM150" s="71">
        <v>1179971.5774429201</v>
      </c>
      <c r="AN150" s="71">
        <v>0</v>
      </c>
      <c r="AO150" s="71">
        <v>0</v>
      </c>
      <c r="AP150" s="71">
        <v>48116088.190607414</v>
      </c>
      <c r="AQ150" s="72"/>
      <c r="AR150" s="71">
        <v>201</v>
      </c>
      <c r="AS150" s="71">
        <v>39</v>
      </c>
      <c r="AT150" s="71">
        <v>0</v>
      </c>
      <c r="AU150" s="71">
        <v>0</v>
      </c>
      <c r="AV150" s="71">
        <v>0</v>
      </c>
      <c r="AW150" s="71">
        <v>3</v>
      </c>
      <c r="AX150" s="71"/>
      <c r="AY150" s="72"/>
      <c r="AZ150" s="71">
        <v>1457.65</v>
      </c>
      <c r="BA150" s="71">
        <v>6385.5</v>
      </c>
      <c r="BB150" s="71">
        <v>0</v>
      </c>
      <c r="BC150" s="71">
        <v>0</v>
      </c>
      <c r="BD150" s="71">
        <v>0</v>
      </c>
      <c r="BE150" s="71">
        <v>900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1894</v>
      </c>
      <c r="B151" s="70">
        <v>442</v>
      </c>
      <c r="C151" s="70">
        <v>17</v>
      </c>
      <c r="D151" s="70">
        <v>26</v>
      </c>
      <c r="E151" s="70">
        <v>2020</v>
      </c>
      <c r="F151" s="70" t="s">
        <v>159</v>
      </c>
      <c r="G151" s="70" t="s">
        <v>1690</v>
      </c>
      <c r="H151" s="70" t="s">
        <v>1691</v>
      </c>
      <c r="I151" s="148"/>
      <c r="J151" s="71">
        <v>35.788543047008083</v>
      </c>
      <c r="K151" s="71">
        <v>1.2250714146713566</v>
      </c>
      <c r="L151" s="71">
        <v>16.325504605942609</v>
      </c>
      <c r="M151" s="71">
        <v>9.8581360057709606</v>
      </c>
      <c r="N151" s="71">
        <v>18.141788152236177</v>
      </c>
      <c r="O151" s="71">
        <v>8.1671146911022987</v>
      </c>
      <c r="P151" s="71">
        <v>12.926827625915436</v>
      </c>
      <c r="Q151" s="71">
        <v>0.49933836646545199</v>
      </c>
      <c r="R151" s="71">
        <v>0</v>
      </c>
      <c r="S151" s="71">
        <v>0.98388259260307165</v>
      </c>
      <c r="T151" s="72"/>
      <c r="U151" s="71">
        <v>1666760</v>
      </c>
      <c r="V151" s="71">
        <v>421</v>
      </c>
      <c r="W151" s="71">
        <v>336</v>
      </c>
      <c r="X151" s="71">
        <v>2209</v>
      </c>
      <c r="Y151" s="71">
        <v>4081</v>
      </c>
      <c r="Z151" s="71">
        <v>5836</v>
      </c>
      <c r="AA151" s="71">
        <v>2853</v>
      </c>
      <c r="AB151" s="71">
        <v>8469</v>
      </c>
      <c r="AC151" s="71">
        <v>0</v>
      </c>
      <c r="AD151" s="71">
        <v>0.98388259260307165</v>
      </c>
      <c r="AE151" s="72"/>
      <c r="AF151" s="71">
        <v>13013907.795022979</v>
      </c>
      <c r="AG151" s="71">
        <v>784903.98544733424</v>
      </c>
      <c r="AH151" s="71">
        <v>2394107.302508024</v>
      </c>
      <c r="AI151" s="71">
        <v>12683374.782664105</v>
      </c>
      <c r="AJ151" s="71">
        <v>16758576.79568756</v>
      </c>
      <c r="AK151" s="71"/>
      <c r="AL151" s="71"/>
      <c r="AM151" s="71">
        <v>1105298.5925524926</v>
      </c>
      <c r="AN151" s="71"/>
      <c r="AO151" s="71"/>
      <c r="AP151" s="71">
        <v>46740169.25388249</v>
      </c>
      <c r="AQ151" s="72"/>
      <c r="AR151" s="71">
        <v>208</v>
      </c>
      <c r="AS151" s="71">
        <v>44</v>
      </c>
      <c r="AT151" s="71">
        <v>0</v>
      </c>
      <c r="AU151" s="71">
        <v>0</v>
      </c>
      <c r="AV151" s="71">
        <v>0</v>
      </c>
      <c r="AW151" s="71">
        <v>3</v>
      </c>
      <c r="AX151" s="71"/>
      <c r="AY151" s="72"/>
      <c r="AZ151" s="71">
        <v>1505.572000000001</v>
      </c>
      <c r="BA151" s="71">
        <v>6605.8999999999987</v>
      </c>
      <c r="BB151" s="71">
        <v>0</v>
      </c>
      <c r="BC151" s="71">
        <v>0</v>
      </c>
      <c r="BD151" s="71">
        <v>0</v>
      </c>
      <c r="BE151" s="71">
        <v>900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1895</v>
      </c>
      <c r="B152" s="70">
        <v>442</v>
      </c>
      <c r="C152" s="70">
        <v>18</v>
      </c>
      <c r="D152" s="70">
        <v>26</v>
      </c>
      <c r="E152" s="70">
        <v>2021</v>
      </c>
      <c r="F152" s="70" t="s">
        <v>160</v>
      </c>
      <c r="G152" s="70" t="s">
        <v>1690</v>
      </c>
      <c r="H152" s="70" t="s">
        <v>1691</v>
      </c>
      <c r="I152" s="148"/>
      <c r="J152" s="71">
        <v>51.603866089761816</v>
      </c>
      <c r="K152" s="71">
        <v>1.1800838312454407</v>
      </c>
      <c r="L152" s="71">
        <v>14.898475004584425</v>
      </c>
      <c r="M152" s="71">
        <v>10.012085525411102</v>
      </c>
      <c r="N152" s="71">
        <v>17.875014846721879</v>
      </c>
      <c r="O152" s="71">
        <v>7.9550210604004823</v>
      </c>
      <c r="P152" s="71">
        <v>13.266071269147787</v>
      </c>
      <c r="Q152" s="71">
        <v>0.48554718511707801</v>
      </c>
      <c r="R152" s="71">
        <v>0</v>
      </c>
      <c r="S152" s="71">
        <v>0.15622095039951309</v>
      </c>
      <c r="T152" s="72"/>
      <c r="U152" s="71">
        <v>2468043</v>
      </c>
      <c r="V152" s="71">
        <v>421</v>
      </c>
      <c r="W152" s="71">
        <v>336</v>
      </c>
      <c r="X152" s="71">
        <v>2209</v>
      </c>
      <c r="Y152" s="71">
        <v>4070</v>
      </c>
      <c r="Z152" s="71">
        <v>5853</v>
      </c>
      <c r="AA152" s="71">
        <v>2855</v>
      </c>
      <c r="AB152" s="71">
        <v>8316</v>
      </c>
      <c r="AC152" s="71">
        <v>0</v>
      </c>
      <c r="AD152" s="71">
        <v>0.15622095039951309</v>
      </c>
      <c r="AE152" s="72"/>
      <c r="AF152" s="71">
        <v>18904147.046527706</v>
      </c>
      <c r="AG152" s="71">
        <v>798458.04524012562</v>
      </c>
      <c r="AH152" s="71">
        <v>2146456.5250789439</v>
      </c>
      <c r="AI152" s="71">
        <v>13917421.881333271</v>
      </c>
      <c r="AJ152" s="71">
        <v>16280829.701748891</v>
      </c>
      <c r="AK152" s="71">
        <v>0</v>
      </c>
      <c r="AL152" s="71">
        <v>0</v>
      </c>
      <c r="AM152" s="71">
        <v>1091590.4910096892</v>
      </c>
      <c r="AN152" s="71">
        <v>0</v>
      </c>
      <c r="AO152" s="71">
        <v>0</v>
      </c>
      <c r="AP152" s="71">
        <v>53138903.690938629</v>
      </c>
      <c r="AQ152" s="72"/>
      <c r="AR152" s="71">
        <v>211</v>
      </c>
      <c r="AS152" s="71">
        <v>49</v>
      </c>
      <c r="AT152" s="71">
        <v>0</v>
      </c>
      <c r="AU152" s="71">
        <v>0</v>
      </c>
      <c r="AV152" s="71">
        <v>0</v>
      </c>
      <c r="AW152" s="71">
        <v>3</v>
      </c>
      <c r="AX152" s="71"/>
      <c r="AY152" s="72"/>
      <c r="AZ152" s="71">
        <v>1526.922</v>
      </c>
      <c r="BA152" s="71">
        <v>6853.7999999999984</v>
      </c>
      <c r="BB152" s="71">
        <v>0</v>
      </c>
      <c r="BC152" s="71">
        <v>0</v>
      </c>
      <c r="BD152" s="71">
        <v>0</v>
      </c>
      <c r="BE152" s="71">
        <v>900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1692</v>
      </c>
      <c r="B153" s="70">
        <v>442</v>
      </c>
      <c r="C153" s="70">
        <v>19</v>
      </c>
      <c r="D153" s="70">
        <v>26</v>
      </c>
      <c r="E153" s="70">
        <v>2022</v>
      </c>
      <c r="F153" s="70" t="s">
        <v>161</v>
      </c>
      <c r="G153" s="70" t="s">
        <v>1690</v>
      </c>
      <c r="H153" s="70" t="s">
        <v>1691</v>
      </c>
      <c r="I153" s="148"/>
      <c r="J153" s="71">
        <v>49.860593784320294</v>
      </c>
      <c r="K153" s="71">
        <v>1.1288140001612841</v>
      </c>
      <c r="L153" s="71">
        <v>13.358449911617996</v>
      </c>
      <c r="M153" s="71">
        <v>10.207846143561195</v>
      </c>
      <c r="N153" s="71">
        <v>17.392034416734813</v>
      </c>
      <c r="O153" s="71">
        <v>8.3312710541942945</v>
      </c>
      <c r="P153" s="71">
        <v>13.217910007877546</v>
      </c>
      <c r="Q153" s="71">
        <v>0.47661024493735421</v>
      </c>
      <c r="R153" s="71">
        <v>0</v>
      </c>
      <c r="S153" s="71">
        <v>0.16733147376056851</v>
      </c>
      <c r="T153" s="72"/>
      <c r="U153" s="71">
        <v>2932939</v>
      </c>
      <c r="V153" s="71">
        <v>421</v>
      </c>
      <c r="W153" s="71">
        <v>336</v>
      </c>
      <c r="X153" s="71">
        <v>2209</v>
      </c>
      <c r="Y153" s="71">
        <v>4021</v>
      </c>
      <c r="Z153" s="71">
        <v>5824</v>
      </c>
      <c r="AA153" s="71">
        <v>2888</v>
      </c>
      <c r="AB153" s="71">
        <v>8096</v>
      </c>
      <c r="AC153" s="71">
        <v>0</v>
      </c>
      <c r="AD153" s="71">
        <v>0.16733147376056851</v>
      </c>
      <c r="AE153" s="72"/>
      <c r="AF153" s="71">
        <v>20027649.607106257</v>
      </c>
      <c r="AG153" s="71">
        <v>805472.15722169227</v>
      </c>
      <c r="AH153" s="71">
        <v>2382586.4755994137</v>
      </c>
      <c r="AI153" s="71">
        <v>13821730.913637191</v>
      </c>
      <c r="AJ153" s="71">
        <v>16372967.893575663</v>
      </c>
      <c r="AK153" s="71">
        <v>0</v>
      </c>
      <c r="AL153" s="71">
        <v>0</v>
      </c>
      <c r="AM153" s="71">
        <v>1045414.5755200075</v>
      </c>
      <c r="AN153" s="71">
        <v>0</v>
      </c>
      <c r="AO153" s="71">
        <v>0</v>
      </c>
      <c r="AP153" s="71">
        <v>54455821.622660227</v>
      </c>
      <c r="AQ153" s="72"/>
      <c r="AR153" s="71">
        <v>217</v>
      </c>
      <c r="AS153" s="71">
        <v>51</v>
      </c>
      <c r="AT153" s="71">
        <v>0</v>
      </c>
      <c r="AU153" s="71">
        <v>0</v>
      </c>
      <c r="AV153" s="71">
        <v>0</v>
      </c>
      <c r="AW153" s="71">
        <v>3</v>
      </c>
      <c r="AX153" s="71"/>
      <c r="AY153" s="72"/>
      <c r="AZ153" s="71">
        <v>1574.7320000000004</v>
      </c>
      <c r="BA153" s="71">
        <v>6952.7999999999984</v>
      </c>
      <c r="BB153" s="71">
        <v>0</v>
      </c>
      <c r="BC153" s="71">
        <v>0</v>
      </c>
      <c r="BD153" s="71">
        <v>0</v>
      </c>
      <c r="BE153" s="71">
        <v>900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1896</v>
      </c>
      <c r="B154" s="70">
        <v>442</v>
      </c>
      <c r="C154" s="70">
        <v>20</v>
      </c>
      <c r="D154" s="70">
        <v>26</v>
      </c>
      <c r="E154" s="70">
        <v>2023</v>
      </c>
      <c r="F154" s="70" t="s">
        <v>1539</v>
      </c>
      <c r="G154" s="70" t="s">
        <v>1690</v>
      </c>
      <c r="H154" s="70" t="s">
        <v>1691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227</v>
      </c>
      <c r="AS154" s="71">
        <v>52</v>
      </c>
      <c r="AT154" s="71">
        <v>0</v>
      </c>
      <c r="AU154" s="71">
        <v>0</v>
      </c>
      <c r="AV154" s="71">
        <v>0</v>
      </c>
      <c r="AW154" s="71">
        <v>3</v>
      </c>
      <c r="AX154" s="71"/>
      <c r="AY154" s="72"/>
      <c r="AZ154" s="71">
        <v>1664.3320000000003</v>
      </c>
      <c r="BA154" s="71">
        <v>7002.699999999998</v>
      </c>
      <c r="BB154" s="71">
        <v>0</v>
      </c>
      <c r="BC154" s="71">
        <v>0</v>
      </c>
      <c r="BD154" s="71">
        <v>0</v>
      </c>
      <c r="BE154" s="71">
        <v>1600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1689</v>
      </c>
      <c r="B155" s="70">
        <v>442</v>
      </c>
      <c r="C155" s="70">
        <v>21</v>
      </c>
      <c r="D155" s="70">
        <v>26</v>
      </c>
      <c r="E155" s="70">
        <v>2024</v>
      </c>
      <c r="F155" s="70" t="s">
        <v>1554</v>
      </c>
      <c r="G155" s="70" t="s">
        <v>1690</v>
      </c>
      <c r="H155" s="70" t="s">
        <v>1691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1897</v>
      </c>
      <c r="B156" s="70">
        <v>18</v>
      </c>
      <c r="C156" s="70">
        <v>1</v>
      </c>
      <c r="D156" s="70">
        <v>2</v>
      </c>
      <c r="E156" s="70">
        <v>1990</v>
      </c>
      <c r="F156" s="70" t="s">
        <v>787</v>
      </c>
      <c r="G156" s="70" t="s">
        <v>1898</v>
      </c>
      <c r="H156" s="70" t="s">
        <v>1899</v>
      </c>
      <c r="I156" s="148"/>
      <c r="J156" s="71">
        <v>13.413420522223291</v>
      </c>
      <c r="K156" s="71">
        <v>2.0576505174818851</v>
      </c>
      <c r="L156" s="71">
        <v>3.542545709493429</v>
      </c>
      <c r="M156" s="71">
        <v>6.6345269792927422</v>
      </c>
      <c r="N156" s="71">
        <v>8.9583509264218044</v>
      </c>
      <c r="O156" s="71">
        <v>7.6122319098579139</v>
      </c>
      <c r="P156" s="71">
        <v>12.52413947491927</v>
      </c>
      <c r="Q156" s="71">
        <v>0.73451302056316703</v>
      </c>
      <c r="R156" s="71">
        <v>0</v>
      </c>
      <c r="S156" s="71">
        <v>0.72361515610311122</v>
      </c>
      <c r="T156" s="72"/>
      <c r="U156" s="71">
        <v>1394773</v>
      </c>
      <c r="V156" s="71">
        <v>633</v>
      </c>
      <c r="W156" s="71">
        <v>40</v>
      </c>
      <c r="X156" s="71">
        <v>2288</v>
      </c>
      <c r="Y156" s="71">
        <v>3069</v>
      </c>
      <c r="Z156" s="71">
        <v>3131</v>
      </c>
      <c r="AA156" s="71">
        <v>3041</v>
      </c>
      <c r="AB156" s="71">
        <v>11926</v>
      </c>
      <c r="AC156" s="71">
        <v>0</v>
      </c>
      <c r="AD156" s="71">
        <v>0.72361515610311122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1900</v>
      </c>
      <c r="B157" s="70">
        <v>19</v>
      </c>
      <c r="C157" s="70">
        <v>2</v>
      </c>
      <c r="D157" s="70">
        <v>2</v>
      </c>
      <c r="E157" s="70">
        <v>2005</v>
      </c>
      <c r="F157" s="70" t="s">
        <v>789</v>
      </c>
      <c r="G157" s="70" t="s">
        <v>1898</v>
      </c>
      <c r="H157" s="70" t="s">
        <v>1899</v>
      </c>
      <c r="I157" s="148"/>
      <c r="J157" s="71">
        <v>10.560160326795661</v>
      </c>
      <c r="K157" s="71">
        <v>1.422179359441158</v>
      </c>
      <c r="L157" s="71">
        <v>6.868172219668792</v>
      </c>
      <c r="M157" s="71">
        <v>12.563394236363409</v>
      </c>
      <c r="N157" s="71">
        <v>14.977824447485551</v>
      </c>
      <c r="O157" s="71">
        <v>11.75714096957927</v>
      </c>
      <c r="P157" s="71">
        <v>14.40712095051804</v>
      </c>
      <c r="Q157" s="71">
        <v>0.63279867825766201</v>
      </c>
      <c r="R157" s="71">
        <v>0</v>
      </c>
      <c r="S157" s="71">
        <v>0.83221336848872762</v>
      </c>
      <c r="T157" s="72"/>
      <c r="U157" s="71">
        <v>1142987</v>
      </c>
      <c r="V157" s="71">
        <v>542</v>
      </c>
      <c r="W157" s="71">
        <v>82</v>
      </c>
      <c r="X157" s="71">
        <v>2033</v>
      </c>
      <c r="Y157" s="71">
        <v>3305</v>
      </c>
      <c r="Z157" s="71">
        <v>5596</v>
      </c>
      <c r="AA157" s="71">
        <v>2865</v>
      </c>
      <c r="AB157" s="71">
        <v>10741</v>
      </c>
      <c r="AC157" s="71">
        <v>0</v>
      </c>
      <c r="AD157" s="71">
        <v>0.83221336848872762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1901</v>
      </c>
      <c r="B158" s="70">
        <v>20</v>
      </c>
      <c r="C158" s="70">
        <v>3</v>
      </c>
      <c r="D158" s="70">
        <v>2</v>
      </c>
      <c r="E158" s="70">
        <v>2006</v>
      </c>
      <c r="F158" s="70" t="s">
        <v>790</v>
      </c>
      <c r="G158" s="1064" t="s">
        <v>1898</v>
      </c>
      <c r="H158" s="70" t="s">
        <v>1899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1902</v>
      </c>
      <c r="B159" s="70">
        <v>21</v>
      </c>
      <c r="C159" s="70">
        <v>4</v>
      </c>
      <c r="D159" s="70">
        <v>2</v>
      </c>
      <c r="E159" s="70">
        <v>2007</v>
      </c>
      <c r="F159" s="70" t="s">
        <v>791</v>
      </c>
      <c r="G159" s="1064" t="s">
        <v>1898</v>
      </c>
      <c r="H159" s="70" t="s">
        <v>1899</v>
      </c>
      <c r="I159" s="148"/>
      <c r="J159" s="71">
        <v>8.7378077863233816</v>
      </c>
      <c r="K159" s="71">
        <v>1.2550249494203209</v>
      </c>
      <c r="L159" s="71">
        <v>6.2817394144026588</v>
      </c>
      <c r="M159" s="71">
        <v>11.71145916997674</v>
      </c>
      <c r="N159" s="71">
        <v>15.24029802368535</v>
      </c>
      <c r="O159" s="71">
        <v>11.3300299084872</v>
      </c>
      <c r="P159" s="71">
        <v>14.415653481524719</v>
      </c>
      <c r="Q159" s="71">
        <v>0.64374532171284204</v>
      </c>
      <c r="R159" s="71">
        <v>0</v>
      </c>
      <c r="S159" s="71">
        <v>0.95365467877750343</v>
      </c>
      <c r="T159" s="72"/>
      <c r="U159" s="71">
        <v>1115920</v>
      </c>
      <c r="V159" s="71">
        <v>500</v>
      </c>
      <c r="W159" s="71">
        <v>94</v>
      </c>
      <c r="X159" s="71">
        <v>2552</v>
      </c>
      <c r="Y159" s="71">
        <v>3298</v>
      </c>
      <c r="Z159" s="71">
        <v>5606</v>
      </c>
      <c r="AA159" s="71">
        <v>2823</v>
      </c>
      <c r="AB159" s="71">
        <v>10349</v>
      </c>
      <c r="AC159" s="71">
        <v>0</v>
      </c>
      <c r="AD159" s="71">
        <v>0.95365467877750343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1903</v>
      </c>
      <c r="B160" s="70">
        <v>22</v>
      </c>
      <c r="C160" s="70">
        <v>5</v>
      </c>
      <c r="D160" s="70">
        <v>2</v>
      </c>
      <c r="E160" s="70">
        <v>2008</v>
      </c>
      <c r="F160" s="70" t="s">
        <v>792</v>
      </c>
      <c r="G160" s="70" t="s">
        <v>1898</v>
      </c>
      <c r="H160" s="70" t="s">
        <v>1899</v>
      </c>
      <c r="I160" s="148"/>
      <c r="J160" s="71">
        <v>8.5684444403388689</v>
      </c>
      <c r="K160" s="71">
        <v>0.99428607969118277</v>
      </c>
      <c r="L160" s="71">
        <v>6.1367715308315054</v>
      </c>
      <c r="M160" s="71">
        <v>13.123949460428721</v>
      </c>
      <c r="N160" s="71">
        <v>14.70954140777182</v>
      </c>
      <c r="O160" s="71">
        <v>11.020045677667341</v>
      </c>
      <c r="P160" s="71">
        <v>14.184996075125399</v>
      </c>
      <c r="Q160" s="71">
        <v>0.62506681611230697</v>
      </c>
      <c r="R160" s="71">
        <v>0</v>
      </c>
      <c r="S160" s="71">
        <v>1.0380145334646671</v>
      </c>
      <c r="T160" s="72"/>
      <c r="U160" s="71">
        <v>1140359</v>
      </c>
      <c r="V160" s="71">
        <v>500</v>
      </c>
      <c r="W160" s="71">
        <v>94</v>
      </c>
      <c r="X160" s="71">
        <v>2552</v>
      </c>
      <c r="Y160" s="71">
        <v>3336</v>
      </c>
      <c r="Z160" s="71">
        <v>5644</v>
      </c>
      <c r="AA160" s="71">
        <v>2781</v>
      </c>
      <c r="AB160" s="71">
        <v>10214</v>
      </c>
      <c r="AC160" s="71">
        <v>0</v>
      </c>
      <c r="AD160" s="71">
        <v>1.0380145334646671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1904</v>
      </c>
      <c r="B161" s="70">
        <v>23</v>
      </c>
      <c r="C161" s="70">
        <v>6</v>
      </c>
      <c r="D161" s="70">
        <v>2</v>
      </c>
      <c r="E161" s="70">
        <v>2009</v>
      </c>
      <c r="F161" s="70" t="s">
        <v>176</v>
      </c>
      <c r="G161" s="70" t="s">
        <v>1898</v>
      </c>
      <c r="H161" s="70" t="s">
        <v>1899</v>
      </c>
      <c r="I161" s="148"/>
      <c r="J161" s="71">
        <v>8.2654351850806584</v>
      </c>
      <c r="K161" s="71">
        <v>0.9202233650319287</v>
      </c>
      <c r="L161" s="71">
        <v>7.4868470033890411</v>
      </c>
      <c r="M161" s="71">
        <v>13.450091066574091</v>
      </c>
      <c r="N161" s="71">
        <v>13.4172248478261</v>
      </c>
      <c r="O161" s="71">
        <v>11.216075287024919</v>
      </c>
      <c r="P161" s="71">
        <v>13.752688639353</v>
      </c>
      <c r="Q161" s="71">
        <v>0.58682120921748004</v>
      </c>
      <c r="R161" s="71">
        <v>0</v>
      </c>
      <c r="S161" s="71">
        <v>0.77984673652738634</v>
      </c>
      <c r="T161" s="72"/>
      <c r="U161" s="71">
        <v>952231</v>
      </c>
      <c r="V161" s="71">
        <v>472</v>
      </c>
      <c r="W161" s="71">
        <v>158</v>
      </c>
      <c r="X161" s="71">
        <v>2591</v>
      </c>
      <c r="Y161" s="71">
        <v>3324</v>
      </c>
      <c r="Z161" s="71">
        <v>5670</v>
      </c>
      <c r="AA161" s="71">
        <v>2768</v>
      </c>
      <c r="AB161" s="71">
        <v>10066</v>
      </c>
      <c r="AC161" s="71">
        <v>0</v>
      </c>
      <c r="AD161" s="71">
        <v>0.77984673652738634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1905</v>
      </c>
      <c r="B162" s="70">
        <v>24</v>
      </c>
      <c r="C162" s="70">
        <v>7</v>
      </c>
      <c r="D162" s="70">
        <v>2</v>
      </c>
      <c r="E162" s="70">
        <v>2010</v>
      </c>
      <c r="F162" s="70" t="s">
        <v>177</v>
      </c>
      <c r="G162" s="70" t="s">
        <v>1898</v>
      </c>
      <c r="H162" s="70" t="s">
        <v>1899</v>
      </c>
      <c r="I162" s="148"/>
      <c r="J162" s="71">
        <v>9.0455411472213783</v>
      </c>
      <c r="K162" s="71">
        <v>0.93794373834496347</v>
      </c>
      <c r="L162" s="71">
        <v>7.088076084455972</v>
      </c>
      <c r="M162" s="71">
        <v>13.11747185770515</v>
      </c>
      <c r="N162" s="71">
        <v>13.347558966272031</v>
      </c>
      <c r="O162" s="71">
        <v>11.193732413318671</v>
      </c>
      <c r="P162" s="71">
        <v>13.90620814552558</v>
      </c>
      <c r="Q162" s="71">
        <v>0.60388757851151098</v>
      </c>
      <c r="R162" s="71">
        <v>0</v>
      </c>
      <c r="S162" s="71">
        <v>0.78196347849026671</v>
      </c>
      <c r="T162" s="72"/>
      <c r="U162" s="71">
        <v>1114844</v>
      </c>
      <c r="V162" s="71">
        <v>472</v>
      </c>
      <c r="W162" s="71">
        <v>158</v>
      </c>
      <c r="X162" s="71">
        <v>2591</v>
      </c>
      <c r="Y162" s="71">
        <v>3301</v>
      </c>
      <c r="Z162" s="71">
        <v>5685</v>
      </c>
      <c r="AA162" s="71">
        <v>2729</v>
      </c>
      <c r="AB162" s="71">
        <v>9926</v>
      </c>
      <c r="AC162" s="71">
        <v>0</v>
      </c>
      <c r="AD162" s="71">
        <v>0.78196347849026671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1906</v>
      </c>
      <c r="B163" s="70">
        <v>25</v>
      </c>
      <c r="C163" s="70">
        <v>8</v>
      </c>
      <c r="D163" s="70">
        <v>2</v>
      </c>
      <c r="E163" s="70">
        <v>2011</v>
      </c>
      <c r="F163" s="70" t="s">
        <v>178</v>
      </c>
      <c r="G163" s="70" t="s">
        <v>1898</v>
      </c>
      <c r="H163" s="70" t="s">
        <v>1899</v>
      </c>
      <c r="I163" s="148"/>
      <c r="J163" s="71">
        <v>12.28974601066526</v>
      </c>
      <c r="K163" s="71">
        <v>1.259906315318666</v>
      </c>
      <c r="L163" s="71">
        <v>6.6170718034814788</v>
      </c>
      <c r="M163" s="71">
        <v>15.26615622477477</v>
      </c>
      <c r="N163" s="71">
        <v>15.575945508289029</v>
      </c>
      <c r="O163" s="71">
        <v>11.159994932960011</v>
      </c>
      <c r="P163" s="71">
        <v>13.637949526460428</v>
      </c>
      <c r="Q163" s="71">
        <v>0.68457704279456</v>
      </c>
      <c r="R163" s="71">
        <v>0</v>
      </c>
      <c r="S163" s="71">
        <v>0.83490792844489803</v>
      </c>
      <c r="T163" s="72"/>
      <c r="U163" s="71">
        <v>1249026</v>
      </c>
      <c r="V163" s="71">
        <v>472</v>
      </c>
      <c r="W163" s="71">
        <v>158</v>
      </c>
      <c r="X163" s="71">
        <v>2591</v>
      </c>
      <c r="Y163" s="71">
        <v>3291</v>
      </c>
      <c r="Z163" s="71">
        <v>5791</v>
      </c>
      <c r="AA163" s="71">
        <v>2756</v>
      </c>
      <c r="AB163" s="71">
        <v>9755</v>
      </c>
      <c r="AC163" s="71">
        <v>0</v>
      </c>
      <c r="AD163" s="71">
        <v>0.83490792844489803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1907</v>
      </c>
      <c r="B164" s="70">
        <v>26</v>
      </c>
      <c r="C164" s="70">
        <v>9</v>
      </c>
      <c r="D164" s="70">
        <v>2</v>
      </c>
      <c r="E164" s="70">
        <v>2012</v>
      </c>
      <c r="F164" s="70" t="s">
        <v>179</v>
      </c>
      <c r="G164" s="70" t="s">
        <v>1898</v>
      </c>
      <c r="H164" s="70" t="s">
        <v>1899</v>
      </c>
      <c r="I164" s="148"/>
      <c r="J164" s="71">
        <v>12.304045772465891</v>
      </c>
      <c r="K164" s="71">
        <v>1.182762440608369</v>
      </c>
      <c r="L164" s="71">
        <v>6.6368345073234476</v>
      </c>
      <c r="M164" s="71">
        <v>17.176271057227488</v>
      </c>
      <c r="N164" s="71">
        <v>16.642604339095811</v>
      </c>
      <c r="O164" s="71">
        <v>11.18115708948771</v>
      </c>
      <c r="P164" s="71">
        <v>13.566244338562894</v>
      </c>
      <c r="Q164" s="71">
        <v>0.73844194684639697</v>
      </c>
      <c r="R164" s="71">
        <v>0</v>
      </c>
      <c r="S164" s="71">
        <v>0.79939778140250439</v>
      </c>
      <c r="T164" s="72"/>
      <c r="U164" s="71">
        <v>1146808</v>
      </c>
      <c r="V164" s="71">
        <v>472</v>
      </c>
      <c r="W164" s="71">
        <v>158</v>
      </c>
      <c r="X164" s="71">
        <v>2591</v>
      </c>
      <c r="Y164" s="71">
        <v>3307</v>
      </c>
      <c r="Z164" s="71">
        <v>5848</v>
      </c>
      <c r="AA164" s="71">
        <v>2726</v>
      </c>
      <c r="AB164" s="71">
        <v>9685</v>
      </c>
      <c r="AC164" s="71">
        <v>0</v>
      </c>
      <c r="AD164" s="71">
        <v>0.79939778140250439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1908</v>
      </c>
      <c r="B165" s="70">
        <v>27</v>
      </c>
      <c r="C165" s="70">
        <v>10</v>
      </c>
      <c r="D165" s="70">
        <v>2</v>
      </c>
      <c r="E165" s="70">
        <v>2013</v>
      </c>
      <c r="F165" s="70" t="s">
        <v>180</v>
      </c>
      <c r="G165" s="70" t="s">
        <v>1898</v>
      </c>
      <c r="H165" s="70" t="s">
        <v>1899</v>
      </c>
      <c r="I165" s="148"/>
      <c r="J165" s="71">
        <v>12.0602877591457</v>
      </c>
      <c r="K165" s="71">
        <v>1.0041350504817821</v>
      </c>
      <c r="L165" s="71">
        <v>4.8146728072830438</v>
      </c>
      <c r="M165" s="71">
        <v>14.82420562566775</v>
      </c>
      <c r="N165" s="71">
        <v>16.354591837750458</v>
      </c>
      <c r="O165" s="71">
        <v>10.906432810253579</v>
      </c>
      <c r="P165" s="71">
        <v>13.82716733024813</v>
      </c>
      <c r="Q165" s="71">
        <v>0.74268433535461198</v>
      </c>
      <c r="R165" s="71">
        <v>0</v>
      </c>
      <c r="S165" s="71">
        <v>0.7365263557863615</v>
      </c>
      <c r="T165" s="72"/>
      <c r="U165" s="71">
        <v>1235868</v>
      </c>
      <c r="V165" s="71">
        <v>472</v>
      </c>
      <c r="W165" s="71">
        <v>158</v>
      </c>
      <c r="X165" s="71">
        <v>2591</v>
      </c>
      <c r="Y165" s="71">
        <v>3304</v>
      </c>
      <c r="Z165" s="71">
        <v>5959</v>
      </c>
      <c r="AA165" s="71">
        <v>2768</v>
      </c>
      <c r="AB165" s="71">
        <v>9601</v>
      </c>
      <c r="AC165" s="71">
        <v>0</v>
      </c>
      <c r="AD165" s="71">
        <v>0.7365263557863615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1909</v>
      </c>
      <c r="B166" s="70">
        <v>28</v>
      </c>
      <c r="C166" s="70">
        <v>11</v>
      </c>
      <c r="D166" s="70">
        <v>2</v>
      </c>
      <c r="E166" s="70">
        <v>2014</v>
      </c>
      <c r="F166" s="70" t="s">
        <v>181</v>
      </c>
      <c r="G166" s="70" t="s">
        <v>1898</v>
      </c>
      <c r="H166" s="70" t="s">
        <v>1899</v>
      </c>
      <c r="I166" s="148"/>
      <c r="J166" s="71">
        <v>13.90641196634207</v>
      </c>
      <c r="K166" s="71">
        <v>0.97750425626624804</v>
      </c>
      <c r="L166" s="71">
        <v>5.8745791018181972</v>
      </c>
      <c r="M166" s="71">
        <v>15.89018578458861</v>
      </c>
      <c r="N166" s="71">
        <v>16.195786656023561</v>
      </c>
      <c r="O166" s="71">
        <v>10.377888345140958</v>
      </c>
      <c r="P166" s="71">
        <v>13.843804214575947</v>
      </c>
      <c r="Q166" s="71">
        <v>0.70402638053463495</v>
      </c>
      <c r="R166" s="71">
        <v>0</v>
      </c>
      <c r="S166" s="71">
        <v>0.87793183884492321</v>
      </c>
      <c r="T166" s="72"/>
      <c r="U166" s="71">
        <v>1532665</v>
      </c>
      <c r="V166" s="71">
        <v>423</v>
      </c>
      <c r="W166" s="71">
        <v>128</v>
      </c>
      <c r="X166" s="71">
        <v>2484</v>
      </c>
      <c r="Y166" s="71">
        <v>3350</v>
      </c>
      <c r="Z166" s="71">
        <v>5972</v>
      </c>
      <c r="AA166" s="71">
        <v>2757</v>
      </c>
      <c r="AB166" s="71">
        <v>9486</v>
      </c>
      <c r="AC166" s="71">
        <v>0</v>
      </c>
      <c r="AD166" s="71">
        <v>0.87793183884492321</v>
      </c>
      <c r="AE166" s="72"/>
      <c r="AF166" s="71"/>
      <c r="AG166" s="71"/>
      <c r="AH166" s="71"/>
      <c r="AI166" s="71"/>
      <c r="AJ166" s="71"/>
      <c r="AK166" s="71"/>
      <c r="AL166" s="71"/>
      <c r="AM166" s="71"/>
      <c r="AN166" s="71"/>
      <c r="AO166" s="71"/>
      <c r="AP166" s="71"/>
      <c r="AQ166" s="72"/>
      <c r="AR166" s="71">
        <v>137</v>
      </c>
      <c r="AS166" s="71">
        <v>29</v>
      </c>
      <c r="AT166" s="71">
        <v>0</v>
      </c>
      <c r="AU166" s="71">
        <v>0</v>
      </c>
      <c r="AV166" s="71">
        <v>0</v>
      </c>
      <c r="AW166" s="71">
        <v>0</v>
      </c>
      <c r="AX166" s="71"/>
      <c r="AY166" s="72"/>
      <c r="AZ166" s="71">
        <v>638.5</v>
      </c>
      <c r="BA166" s="71">
        <v>3263.9</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1910</v>
      </c>
      <c r="B167" s="70">
        <v>29</v>
      </c>
      <c r="C167" s="70">
        <v>12</v>
      </c>
      <c r="D167" s="70">
        <v>2</v>
      </c>
      <c r="E167" s="70">
        <v>2015</v>
      </c>
      <c r="F167" s="70" t="s">
        <v>182</v>
      </c>
      <c r="G167" s="70" t="s">
        <v>1898</v>
      </c>
      <c r="H167" s="70" t="s">
        <v>1899</v>
      </c>
      <c r="I167" s="148"/>
      <c r="J167" s="71">
        <v>13.71136776352105</v>
      </c>
      <c r="K167" s="71">
        <v>0.98787332719907928</v>
      </c>
      <c r="L167" s="71">
        <v>5.9756673149180237</v>
      </c>
      <c r="M167" s="71">
        <v>15.63274369718142</v>
      </c>
      <c r="N167" s="71">
        <v>14.61679063613666</v>
      </c>
      <c r="O167" s="71">
        <v>10.258310134364306</v>
      </c>
      <c r="P167" s="71">
        <v>13.754235704844696</v>
      </c>
      <c r="Q167" s="71">
        <v>0.67895222981990699</v>
      </c>
      <c r="R167" s="71">
        <v>0</v>
      </c>
      <c r="S167" s="71">
        <v>0.88473389898110633</v>
      </c>
      <c r="T167" s="72"/>
      <c r="U167" s="71">
        <v>1673189</v>
      </c>
      <c r="V167" s="71">
        <v>423</v>
      </c>
      <c r="W167" s="71">
        <v>128</v>
      </c>
      <c r="X167" s="71">
        <v>2484</v>
      </c>
      <c r="Y167" s="71">
        <v>3372</v>
      </c>
      <c r="Z167" s="71">
        <v>5960</v>
      </c>
      <c r="AA167" s="71">
        <v>2737</v>
      </c>
      <c r="AB167" s="71">
        <v>9345</v>
      </c>
      <c r="AC167" s="71">
        <v>0</v>
      </c>
      <c r="AD167" s="71">
        <v>0.88473389898110633</v>
      </c>
      <c r="AE167" s="72"/>
      <c r="AF167" s="71">
        <v>14584647.44632839</v>
      </c>
      <c r="AG167" s="71">
        <v>726438.4305309155</v>
      </c>
      <c r="AH167" s="71">
        <v>1039370.301935376</v>
      </c>
      <c r="AI167" s="71">
        <v>17502562.599275131</v>
      </c>
      <c r="AJ167" s="71">
        <v>19452588.980750319</v>
      </c>
      <c r="AK167" s="71">
        <v>0</v>
      </c>
      <c r="AL167" s="71">
        <v>0</v>
      </c>
      <c r="AM167" s="71">
        <v>1280693.04919937</v>
      </c>
      <c r="AN167" s="71">
        <v>0</v>
      </c>
      <c r="AO167" s="71">
        <v>0</v>
      </c>
      <c r="AP167" s="71">
        <v>54586300.808019504</v>
      </c>
      <c r="AQ167" s="72"/>
      <c r="AR167" s="71">
        <v>151</v>
      </c>
      <c r="AS167" s="71">
        <v>38</v>
      </c>
      <c r="AT167" s="71">
        <v>0</v>
      </c>
      <c r="AU167" s="71">
        <v>0</v>
      </c>
      <c r="AV167" s="71">
        <v>0</v>
      </c>
      <c r="AW167" s="71">
        <v>0</v>
      </c>
      <c r="AX167" s="71"/>
      <c r="AY167" s="72"/>
      <c r="AZ167" s="71">
        <v>714.8</v>
      </c>
      <c r="BA167" s="71">
        <v>3833.7</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1911</v>
      </c>
      <c r="B168" s="70">
        <v>30</v>
      </c>
      <c r="C168" s="70">
        <v>13</v>
      </c>
      <c r="D168" s="70">
        <v>2</v>
      </c>
      <c r="E168" s="70">
        <v>2016</v>
      </c>
      <c r="F168" s="70" t="s">
        <v>155</v>
      </c>
      <c r="G168" s="70" t="s">
        <v>1898</v>
      </c>
      <c r="H168" s="70" t="s">
        <v>1899</v>
      </c>
      <c r="I168" s="148"/>
      <c r="J168" s="71">
        <v>15.039442058237146</v>
      </c>
      <c r="K168" s="71">
        <v>1.014770978615644</v>
      </c>
      <c r="L168" s="71">
        <v>6.5516829228961857</v>
      </c>
      <c r="M168" s="71">
        <v>11.420882664216068</v>
      </c>
      <c r="N168" s="71">
        <v>13.393868196731896</v>
      </c>
      <c r="O168" s="71">
        <v>10.222153707121938</v>
      </c>
      <c r="P168" s="71">
        <v>13.346909152864795</v>
      </c>
      <c r="Q168" s="71">
        <v>0.65052097651052898</v>
      </c>
      <c r="R168" s="71">
        <v>0</v>
      </c>
      <c r="S168" s="71">
        <v>1.0860803649635784</v>
      </c>
      <c r="T168" s="72"/>
      <c r="U168" s="71">
        <v>1808481</v>
      </c>
      <c r="V168" s="71">
        <v>423</v>
      </c>
      <c r="W168" s="71">
        <v>128</v>
      </c>
      <c r="X168" s="71">
        <v>2484</v>
      </c>
      <c r="Y168" s="71">
        <v>3321</v>
      </c>
      <c r="Z168" s="71">
        <v>6012</v>
      </c>
      <c r="AA168" s="71">
        <v>2747</v>
      </c>
      <c r="AB168" s="71">
        <v>9210</v>
      </c>
      <c r="AC168" s="71">
        <v>0</v>
      </c>
      <c r="AD168" s="71">
        <v>1.086080364963578</v>
      </c>
      <c r="AE168" s="72"/>
      <c r="AF168" s="71">
        <v>16701565.58893686</v>
      </c>
      <c r="AG168" s="71">
        <v>716069.35150493693</v>
      </c>
      <c r="AH168" s="71">
        <v>914448.6866944409</v>
      </c>
      <c r="AI168" s="71">
        <v>15589893.34233089</v>
      </c>
      <c r="AJ168" s="71">
        <v>17074581.65437948</v>
      </c>
      <c r="AK168" s="71">
        <v>0</v>
      </c>
      <c r="AL168" s="71">
        <v>0</v>
      </c>
      <c r="AM168" s="71">
        <v>1263172.4647374109</v>
      </c>
      <c r="AN168" s="71">
        <v>0</v>
      </c>
      <c r="AO168" s="71">
        <v>0</v>
      </c>
      <c r="AP168" s="71">
        <v>52259731.088584013</v>
      </c>
      <c r="AQ168" s="72"/>
      <c r="AR168" s="71">
        <v>167</v>
      </c>
      <c r="AS168" s="71">
        <v>52</v>
      </c>
      <c r="AT168" s="71">
        <v>0</v>
      </c>
      <c r="AU168" s="71">
        <v>0</v>
      </c>
      <c r="AV168" s="71">
        <v>0</v>
      </c>
      <c r="AW168" s="71">
        <v>0</v>
      </c>
      <c r="AX168" s="71"/>
      <c r="AY168" s="72"/>
      <c r="AZ168" s="71">
        <v>798.5</v>
      </c>
      <c r="BA168" s="71">
        <v>4369.7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1912</v>
      </c>
      <c r="B169" s="70">
        <v>31</v>
      </c>
      <c r="C169" s="70">
        <v>14</v>
      </c>
      <c r="D169" s="70">
        <v>2</v>
      </c>
      <c r="E169" s="70">
        <v>2017</v>
      </c>
      <c r="F169" s="70" t="s">
        <v>156</v>
      </c>
      <c r="G169" s="70" t="s">
        <v>1898</v>
      </c>
      <c r="H169" s="70" t="s">
        <v>1899</v>
      </c>
      <c r="I169" s="148"/>
      <c r="J169" s="71">
        <v>14.506746351282883</v>
      </c>
      <c r="K169" s="71">
        <v>1.043042849988874</v>
      </c>
      <c r="L169" s="71">
        <v>6.7877474961110238</v>
      </c>
      <c r="M169" s="71">
        <v>10.585815773058512</v>
      </c>
      <c r="N169" s="71">
        <v>14.16185063795575</v>
      </c>
      <c r="O169" s="71">
        <v>10.045317233443818</v>
      </c>
      <c r="P169" s="71">
        <v>13.093383221094578</v>
      </c>
      <c r="Q169" s="71">
        <v>0.61499789914453495</v>
      </c>
      <c r="R169" s="71">
        <v>0</v>
      </c>
      <c r="S169" s="71">
        <v>0.93499330273528591</v>
      </c>
      <c r="T169" s="72"/>
      <c r="U169" s="71">
        <v>1844219</v>
      </c>
      <c r="V169" s="71">
        <v>423</v>
      </c>
      <c r="W169" s="71">
        <v>128</v>
      </c>
      <c r="X169" s="71">
        <v>2484</v>
      </c>
      <c r="Y169" s="71">
        <v>3309</v>
      </c>
      <c r="Z169" s="71">
        <v>6006</v>
      </c>
      <c r="AA169" s="71">
        <v>2712</v>
      </c>
      <c r="AB169" s="71">
        <v>9004</v>
      </c>
      <c r="AC169" s="71">
        <v>0</v>
      </c>
      <c r="AD169" s="71">
        <v>0.93499330273528591</v>
      </c>
      <c r="AE169" s="72"/>
      <c r="AF169" s="71">
        <v>16464105.367783651</v>
      </c>
      <c r="AG169" s="71">
        <v>750095.2420811035</v>
      </c>
      <c r="AH169" s="71">
        <v>1280554.0093404569</v>
      </c>
      <c r="AI169" s="71">
        <v>15292837.483072599</v>
      </c>
      <c r="AJ169" s="71">
        <v>18718847.711415719</v>
      </c>
      <c r="AK169" s="71">
        <v>0</v>
      </c>
      <c r="AL169" s="71">
        <v>0</v>
      </c>
      <c r="AM169" s="71">
        <v>1236851.407107563</v>
      </c>
      <c r="AN169" s="71">
        <v>0</v>
      </c>
      <c r="AO169" s="71">
        <v>0</v>
      </c>
      <c r="AP169" s="71">
        <v>53743291.220801085</v>
      </c>
      <c r="AQ169" s="72"/>
      <c r="AR169" s="71">
        <v>185</v>
      </c>
      <c r="AS169" s="71">
        <v>54</v>
      </c>
      <c r="AT169" s="71">
        <v>0</v>
      </c>
      <c r="AU169" s="71">
        <v>0</v>
      </c>
      <c r="AV169" s="71">
        <v>0</v>
      </c>
      <c r="AW169" s="71">
        <v>0</v>
      </c>
      <c r="AX169" s="71"/>
      <c r="AY169" s="72"/>
      <c r="AZ169" s="71">
        <v>912.8</v>
      </c>
      <c r="BA169" s="71">
        <v>4439.2</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1913</v>
      </c>
      <c r="B170" s="70">
        <v>32</v>
      </c>
      <c r="C170" s="70">
        <v>15</v>
      </c>
      <c r="D170" s="70">
        <v>2</v>
      </c>
      <c r="E170" s="70">
        <v>2018</v>
      </c>
      <c r="F170" s="70" t="s">
        <v>183</v>
      </c>
      <c r="G170" s="70" t="s">
        <v>1898</v>
      </c>
      <c r="H170" s="70" t="s">
        <v>1899</v>
      </c>
      <c r="I170" s="148"/>
      <c r="J170" s="71">
        <v>16.07044577264254</v>
      </c>
      <c r="K170" s="71">
        <v>0.99140359303386993</v>
      </c>
      <c r="L170" s="71">
        <v>6.1550875453304741</v>
      </c>
      <c r="M170" s="71">
        <v>11.227898891757055</v>
      </c>
      <c r="N170" s="71">
        <v>12.889030920796586</v>
      </c>
      <c r="O170" s="71">
        <v>9.7958660770498263</v>
      </c>
      <c r="P170" s="71">
        <v>13.001287658054206</v>
      </c>
      <c r="Q170" s="71">
        <v>0.55654709791152901</v>
      </c>
      <c r="R170" s="71">
        <v>0</v>
      </c>
      <c r="S170" s="71">
        <v>0.80924738119976081</v>
      </c>
      <c r="T170" s="72"/>
      <c r="U170" s="71">
        <v>1970280</v>
      </c>
      <c r="V170" s="71">
        <v>423</v>
      </c>
      <c r="W170" s="71">
        <v>128</v>
      </c>
      <c r="X170" s="71">
        <v>2484</v>
      </c>
      <c r="Y170" s="71">
        <v>3281</v>
      </c>
      <c r="Z170" s="71">
        <v>5969</v>
      </c>
      <c r="AA170" s="71">
        <v>2720</v>
      </c>
      <c r="AB170" s="71">
        <v>8781</v>
      </c>
      <c r="AC170" s="71">
        <v>0</v>
      </c>
      <c r="AD170" s="71">
        <v>0.80924738119976081</v>
      </c>
      <c r="AE170" s="72"/>
      <c r="AF170" s="71">
        <v>18404949.669187151</v>
      </c>
      <c r="AG170" s="71">
        <v>666670.27797546785</v>
      </c>
      <c r="AH170" s="71">
        <v>1214134.3503881639</v>
      </c>
      <c r="AI170" s="71">
        <v>15254135.738242891</v>
      </c>
      <c r="AJ170" s="71">
        <v>16314005.852878369</v>
      </c>
      <c r="AK170" s="71">
        <v>0</v>
      </c>
      <c r="AL170" s="71">
        <v>0</v>
      </c>
      <c r="AM170" s="71">
        <v>1208714.403158989</v>
      </c>
      <c r="AN170" s="71">
        <v>0</v>
      </c>
      <c r="AO170" s="71">
        <v>0</v>
      </c>
      <c r="AP170" s="71">
        <v>53062610.291831039</v>
      </c>
      <c r="AQ170" s="72"/>
      <c r="AR170" s="71">
        <v>200</v>
      </c>
      <c r="AS170" s="71">
        <v>56</v>
      </c>
      <c r="AT170" s="71">
        <v>0</v>
      </c>
      <c r="AU170" s="71">
        <v>0</v>
      </c>
      <c r="AV170" s="71">
        <v>0</v>
      </c>
      <c r="AW170" s="71">
        <v>0</v>
      </c>
      <c r="AX170" s="71"/>
      <c r="AY170" s="72"/>
      <c r="AZ170" s="71">
        <v>986.90000000000009</v>
      </c>
      <c r="BA170" s="71">
        <v>4538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1914</v>
      </c>
      <c r="B171" s="70">
        <v>33</v>
      </c>
      <c r="C171" s="70">
        <v>16</v>
      </c>
      <c r="D171" s="70">
        <v>2</v>
      </c>
      <c r="E171" s="70">
        <v>2019</v>
      </c>
      <c r="F171" s="70" t="s">
        <v>158</v>
      </c>
      <c r="G171" s="70" t="s">
        <v>1898</v>
      </c>
      <c r="H171" s="70" t="s">
        <v>1899</v>
      </c>
      <c r="I171" s="148"/>
      <c r="J171" s="71">
        <v>15.666232142855041</v>
      </c>
      <c r="K171" s="71">
        <v>0.91771315542344567</v>
      </c>
      <c r="L171" s="71">
        <v>6.2157311087813136</v>
      </c>
      <c r="M171" s="71">
        <v>11.240815226007062</v>
      </c>
      <c r="N171" s="71">
        <v>12.488393829232797</v>
      </c>
      <c r="O171" s="71">
        <v>9.4606485624543204</v>
      </c>
      <c r="P171" s="71">
        <v>12.998202526386486</v>
      </c>
      <c r="Q171" s="71">
        <v>0.53138670049316294</v>
      </c>
      <c r="R171" s="71">
        <v>0</v>
      </c>
      <c r="S171" s="71">
        <v>1.0192040559556756</v>
      </c>
      <c r="T171" s="72"/>
      <c r="U171" s="71">
        <v>1924108</v>
      </c>
      <c r="V171" s="71">
        <v>423</v>
      </c>
      <c r="W171" s="71">
        <v>128</v>
      </c>
      <c r="X171" s="71">
        <v>2484</v>
      </c>
      <c r="Y171" s="71">
        <v>3265</v>
      </c>
      <c r="Z171" s="71">
        <v>5923</v>
      </c>
      <c r="AA171" s="71">
        <v>2699</v>
      </c>
      <c r="AB171" s="71">
        <v>8611</v>
      </c>
      <c r="AC171" s="71">
        <v>0</v>
      </c>
      <c r="AD171" s="71">
        <v>1.0192040559556761</v>
      </c>
      <c r="AE171" s="72"/>
      <c r="AF171" s="71">
        <v>18984329.4028094</v>
      </c>
      <c r="AG171" s="71">
        <v>645533.68100375962</v>
      </c>
      <c r="AH171" s="71">
        <v>1274548.937807719</v>
      </c>
      <c r="AI171" s="71">
        <v>16296585.581388021</v>
      </c>
      <c r="AJ171" s="71">
        <v>16884992.472987428</v>
      </c>
      <c r="AK171" s="71">
        <v>0</v>
      </c>
      <c r="AL171" s="71">
        <v>0</v>
      </c>
      <c r="AM171" s="71">
        <v>1172753.3764267063</v>
      </c>
      <c r="AN171" s="71">
        <v>0</v>
      </c>
      <c r="AO171" s="71">
        <v>0</v>
      </c>
      <c r="AP171" s="71">
        <v>55258743.452423029</v>
      </c>
      <c r="AQ171" s="72"/>
      <c r="AR171" s="71">
        <v>213</v>
      </c>
      <c r="AS171" s="71">
        <v>56</v>
      </c>
      <c r="AT171" s="71">
        <v>0</v>
      </c>
      <c r="AU171" s="71">
        <v>0</v>
      </c>
      <c r="AV171" s="71">
        <v>0</v>
      </c>
      <c r="AW171" s="71">
        <v>0</v>
      </c>
      <c r="AX171" s="71"/>
      <c r="AY171" s="72"/>
      <c r="AZ171" s="71">
        <v>1056.7</v>
      </c>
      <c r="BA171" s="71">
        <v>4538.2000000000007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1915</v>
      </c>
      <c r="B172" s="70">
        <v>34</v>
      </c>
      <c r="C172" s="70">
        <v>17</v>
      </c>
      <c r="D172" s="70">
        <v>2</v>
      </c>
      <c r="E172" s="70">
        <v>2020</v>
      </c>
      <c r="F172" s="70" t="s">
        <v>159</v>
      </c>
      <c r="G172" s="70" t="s">
        <v>1898</v>
      </c>
      <c r="H172" s="70" t="s">
        <v>1899</v>
      </c>
      <c r="I172" s="148"/>
      <c r="J172" s="71">
        <v>13.178769457304879</v>
      </c>
      <c r="K172" s="71">
        <v>0.78116793659081285</v>
      </c>
      <c r="L172" s="71">
        <v>5.7572022524756479</v>
      </c>
      <c r="M172" s="71">
        <v>8.5924367322740522</v>
      </c>
      <c r="N172" s="71">
        <v>11.202761372531473</v>
      </c>
      <c r="O172" s="71">
        <v>8.2706730336556831</v>
      </c>
      <c r="P172" s="71">
        <v>12.120316824158357</v>
      </c>
      <c r="Q172" s="71">
        <v>0.49892564140166001</v>
      </c>
      <c r="R172" s="71">
        <v>0</v>
      </c>
      <c r="S172" s="71">
        <v>1.063677162152014</v>
      </c>
      <c r="T172" s="72"/>
      <c r="U172" s="71">
        <v>1708750</v>
      </c>
      <c r="V172" s="71">
        <v>357</v>
      </c>
      <c r="W172" s="71">
        <v>145</v>
      </c>
      <c r="X172" s="71">
        <v>2273</v>
      </c>
      <c r="Y172" s="71">
        <v>3284</v>
      </c>
      <c r="Z172" s="71">
        <v>5910</v>
      </c>
      <c r="AA172" s="71">
        <v>2675</v>
      </c>
      <c r="AB172" s="71">
        <v>8462</v>
      </c>
      <c r="AC172" s="71">
        <v>0</v>
      </c>
      <c r="AD172" s="71">
        <v>1.063677162152014</v>
      </c>
      <c r="AE172" s="72"/>
      <c r="AF172" s="71">
        <v>16010178.80870595</v>
      </c>
      <c r="AG172" s="71">
        <v>534523.72937797219</v>
      </c>
      <c r="AH172" s="71">
        <v>1189535.2311211305</v>
      </c>
      <c r="AI172" s="71">
        <v>12758722.681966368</v>
      </c>
      <c r="AJ172" s="71">
        <v>16582728.87754678</v>
      </c>
      <c r="AK172" s="71"/>
      <c r="AL172" s="71"/>
      <c r="AM172" s="71">
        <v>1104385.0147808706</v>
      </c>
      <c r="AN172" s="71"/>
      <c r="AO172" s="71"/>
      <c r="AP172" s="71">
        <v>48180074.343499072</v>
      </c>
      <c r="AQ172" s="72"/>
      <c r="AR172" s="71">
        <v>220</v>
      </c>
      <c r="AS172" s="71">
        <v>58</v>
      </c>
      <c r="AT172" s="71">
        <v>0</v>
      </c>
      <c r="AU172" s="71">
        <v>0</v>
      </c>
      <c r="AV172" s="71">
        <v>0</v>
      </c>
      <c r="AW172" s="71">
        <v>0</v>
      </c>
      <c r="AX172" s="71"/>
      <c r="AY172" s="72"/>
      <c r="AZ172" s="71">
        <v>1092.2</v>
      </c>
      <c r="BA172" s="71">
        <v>6537.2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1916</v>
      </c>
      <c r="B173" s="70">
        <v>34</v>
      </c>
      <c r="C173" s="70">
        <v>18</v>
      </c>
      <c r="D173" s="70">
        <v>2</v>
      </c>
      <c r="E173" s="70">
        <v>2021</v>
      </c>
      <c r="F173" s="70" t="s">
        <v>160</v>
      </c>
      <c r="G173" s="70" t="s">
        <v>1898</v>
      </c>
      <c r="H173" s="70" t="s">
        <v>1899</v>
      </c>
      <c r="I173" s="148"/>
      <c r="J173" s="71">
        <v>18.709374141344504</v>
      </c>
      <c r="K173" s="71">
        <v>0.85550499847070038</v>
      </c>
      <c r="L173" s="71">
        <v>4.7410778828003242</v>
      </c>
      <c r="M173" s="71">
        <v>9.4250960754890851</v>
      </c>
      <c r="N173" s="71">
        <v>12.517844910447073</v>
      </c>
      <c r="O173" s="71">
        <v>7.9944359947506642</v>
      </c>
      <c r="P173" s="71">
        <v>12.48544080567429</v>
      </c>
      <c r="Q173" s="71">
        <v>0.48677331437242399</v>
      </c>
      <c r="R173" s="71">
        <v>0</v>
      </c>
      <c r="S173" s="71">
        <v>0.8841162934180915</v>
      </c>
      <c r="T173" s="72"/>
      <c r="U173" s="71">
        <v>2516073</v>
      </c>
      <c r="V173" s="71">
        <v>357</v>
      </c>
      <c r="W173" s="71">
        <v>145</v>
      </c>
      <c r="X173" s="71">
        <v>2273</v>
      </c>
      <c r="Y173" s="71">
        <v>3293</v>
      </c>
      <c r="Z173" s="71">
        <v>5882</v>
      </c>
      <c r="AA173" s="71">
        <v>2687</v>
      </c>
      <c r="AB173" s="71">
        <v>8337</v>
      </c>
      <c r="AC173" s="71">
        <v>0</v>
      </c>
      <c r="AD173" s="71">
        <v>0.8841162934180915</v>
      </c>
      <c r="AE173" s="72"/>
      <c r="AF173" s="71">
        <v>23010928.817910973</v>
      </c>
      <c r="AG173" s="71">
        <v>572371.50652583037</v>
      </c>
      <c r="AH173" s="71">
        <v>949852.67883839097</v>
      </c>
      <c r="AI173" s="71">
        <v>14132435.836130308</v>
      </c>
      <c r="AJ173" s="71">
        <v>17176613.174289931</v>
      </c>
      <c r="AK173" s="71">
        <v>0</v>
      </c>
      <c r="AL173" s="71">
        <v>0</v>
      </c>
      <c r="AM173" s="71">
        <v>1094347.0326536528</v>
      </c>
      <c r="AN173" s="71">
        <v>0</v>
      </c>
      <c r="AO173" s="71">
        <v>0</v>
      </c>
      <c r="AP173" s="71">
        <v>56936549.046349086</v>
      </c>
      <c r="AQ173" s="72"/>
      <c r="AR173" s="71">
        <v>231</v>
      </c>
      <c r="AS173" s="71">
        <v>60</v>
      </c>
      <c r="AT173" s="71">
        <v>0</v>
      </c>
      <c r="AU173" s="71">
        <v>0</v>
      </c>
      <c r="AV173" s="71">
        <v>0</v>
      </c>
      <c r="AW173" s="71">
        <v>0</v>
      </c>
      <c r="AX173" s="71"/>
      <c r="AY173" s="72"/>
      <c r="AZ173" s="71">
        <v>1155.5999999999999</v>
      </c>
      <c r="BA173" s="71">
        <v>6636.2</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1917</v>
      </c>
      <c r="B174" s="70">
        <v>34</v>
      </c>
      <c r="C174" s="70">
        <v>19</v>
      </c>
      <c r="D174" s="70">
        <v>2</v>
      </c>
      <c r="E174" s="70">
        <v>2022</v>
      </c>
      <c r="F174" s="70" t="s">
        <v>161</v>
      </c>
      <c r="G174" s="70" t="s">
        <v>1898</v>
      </c>
      <c r="H174" s="70" t="s">
        <v>1899</v>
      </c>
      <c r="I174" s="148"/>
      <c r="J174" s="71">
        <v>16.623804979741507</v>
      </c>
      <c r="K174" s="71">
        <v>0.76652215680711488</v>
      </c>
      <c r="L174" s="71">
        <v>4.3430219172322282</v>
      </c>
      <c r="M174" s="71">
        <v>9.3798293523284162</v>
      </c>
      <c r="N174" s="71">
        <v>12.091100579909128</v>
      </c>
      <c r="O174" s="71">
        <v>8.3598811883089716</v>
      </c>
      <c r="P174" s="71">
        <v>12.343733826608634</v>
      </c>
      <c r="Q174" s="71">
        <v>0.48243835934555551</v>
      </c>
      <c r="R174" s="71">
        <v>0</v>
      </c>
      <c r="S174" s="71">
        <v>1.262626323176177</v>
      </c>
      <c r="T174" s="72"/>
      <c r="U174" s="71">
        <v>2700225</v>
      </c>
      <c r="V174" s="71">
        <v>357</v>
      </c>
      <c r="W174" s="71">
        <v>145</v>
      </c>
      <c r="X174" s="71">
        <v>2273</v>
      </c>
      <c r="Y174" s="71">
        <v>3296</v>
      </c>
      <c r="Z174" s="71">
        <v>5844</v>
      </c>
      <c r="AA174" s="71">
        <v>2697</v>
      </c>
      <c r="AB174" s="71">
        <v>8195</v>
      </c>
      <c r="AC174" s="71">
        <v>0</v>
      </c>
      <c r="AD174" s="71">
        <v>1.262626323176177</v>
      </c>
      <c r="AE174" s="72"/>
      <c r="AF174" s="71">
        <v>19004664.553326901</v>
      </c>
      <c r="AG174" s="71">
        <v>556627.89542546868</v>
      </c>
      <c r="AH174" s="71">
        <v>994194.13018728292</v>
      </c>
      <c r="AI174" s="71">
        <v>13483198.219754295</v>
      </c>
      <c r="AJ174" s="71">
        <v>17334129.56575169</v>
      </c>
      <c r="AK174" s="71">
        <v>0</v>
      </c>
      <c r="AL174" s="71">
        <v>0</v>
      </c>
      <c r="AM174" s="71">
        <v>1058198.1776663121</v>
      </c>
      <c r="AN174" s="71">
        <v>0</v>
      </c>
      <c r="AO174" s="71">
        <v>0</v>
      </c>
      <c r="AP174" s="71">
        <v>52431012.542111956</v>
      </c>
      <c r="AQ174" s="72"/>
      <c r="AR174" s="71">
        <v>237</v>
      </c>
      <c r="AS174" s="71">
        <v>60</v>
      </c>
      <c r="AT174" s="71">
        <v>0</v>
      </c>
      <c r="AU174" s="71">
        <v>1</v>
      </c>
      <c r="AV174" s="71">
        <v>0</v>
      </c>
      <c r="AW174" s="71">
        <v>0</v>
      </c>
      <c r="AX174" s="71"/>
      <c r="AY174" s="72"/>
      <c r="AZ174" s="71">
        <v>1191.2000000000003</v>
      </c>
      <c r="BA174" s="71">
        <v>6636.2</v>
      </c>
      <c r="BB174" s="71">
        <v>0</v>
      </c>
      <c r="BC174" s="71">
        <v>520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1918</v>
      </c>
      <c r="B175" s="70">
        <v>34</v>
      </c>
      <c r="C175" s="70">
        <v>20</v>
      </c>
      <c r="D175" s="70">
        <v>2</v>
      </c>
      <c r="E175" s="70">
        <v>2023</v>
      </c>
      <c r="F175" s="70" t="s">
        <v>1539</v>
      </c>
      <c r="G175" s="70" t="s">
        <v>1898</v>
      </c>
      <c r="H175" s="70" t="s">
        <v>1899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246</v>
      </c>
      <c r="AS175" s="71">
        <v>61</v>
      </c>
      <c r="AT175" s="71">
        <v>0</v>
      </c>
      <c r="AU175" s="71">
        <v>1</v>
      </c>
      <c r="AV175" s="71">
        <v>0</v>
      </c>
      <c r="AW175" s="71">
        <v>0</v>
      </c>
      <c r="AX175" s="71"/>
      <c r="AY175" s="72"/>
      <c r="AZ175" s="71">
        <v>1239.8000000000002</v>
      </c>
      <c r="BA175" s="71">
        <v>16636.2</v>
      </c>
      <c r="BB175" s="71">
        <v>0</v>
      </c>
      <c r="BC175" s="71">
        <v>520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1919</v>
      </c>
      <c r="B176" s="70">
        <v>34</v>
      </c>
      <c r="C176" s="70">
        <v>21</v>
      </c>
      <c r="D176" s="70">
        <v>2</v>
      </c>
      <c r="E176" s="70">
        <v>2024</v>
      </c>
      <c r="F176" s="70" t="s">
        <v>1554</v>
      </c>
      <c r="G176" s="70" t="s">
        <v>1898</v>
      </c>
      <c r="H176" s="70" t="s">
        <v>1899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1920</v>
      </c>
      <c r="B177" s="70">
        <v>375</v>
      </c>
      <c r="C177" s="70">
        <v>1</v>
      </c>
      <c r="D177" s="70">
        <v>23</v>
      </c>
      <c r="E177" s="70">
        <v>1990</v>
      </c>
      <c r="F177" s="70" t="s">
        <v>787</v>
      </c>
      <c r="G177" s="70" t="s">
        <v>1921</v>
      </c>
      <c r="H177" s="70" t="s">
        <v>1922</v>
      </c>
      <c r="I177" s="148"/>
      <c r="J177" s="71">
        <v>60.379849878738007</v>
      </c>
      <c r="K177" s="71">
        <v>1.489821417685073</v>
      </c>
      <c r="L177" s="71">
        <v>5.5573148194223272</v>
      </c>
      <c r="M177" s="71">
        <v>4.3010566591534634</v>
      </c>
      <c r="N177" s="71">
        <v>8.095714188018464</v>
      </c>
      <c r="O177" s="71">
        <v>11.473050904701211</v>
      </c>
      <c r="P177" s="71">
        <v>14.89223556110098</v>
      </c>
      <c r="Q177" s="71">
        <v>0.68986083710615698</v>
      </c>
      <c r="R177" s="71">
        <v>0</v>
      </c>
      <c r="S177" s="71">
        <v>0.67245719830237205</v>
      </c>
      <c r="T177" s="72"/>
      <c r="U177" s="71">
        <v>2547619</v>
      </c>
      <c r="V177" s="71">
        <v>527</v>
      </c>
      <c r="W177" s="71">
        <v>59</v>
      </c>
      <c r="X177" s="71">
        <v>1538</v>
      </c>
      <c r="Y177" s="71">
        <v>2670</v>
      </c>
      <c r="Z177" s="71">
        <v>4719</v>
      </c>
      <c r="AA177" s="71">
        <v>3616</v>
      </c>
      <c r="AB177" s="71">
        <v>11201</v>
      </c>
      <c r="AC177" s="71">
        <v>0</v>
      </c>
      <c r="AD177" s="71">
        <v>0.67245719830237205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1923</v>
      </c>
      <c r="B178" s="70">
        <v>376</v>
      </c>
      <c r="C178" s="70">
        <v>2</v>
      </c>
      <c r="D178" s="70">
        <v>23</v>
      </c>
      <c r="E178" s="70">
        <v>2005</v>
      </c>
      <c r="F178" s="70" t="s">
        <v>789</v>
      </c>
      <c r="G178" s="1064" t="s">
        <v>1921</v>
      </c>
      <c r="H178" s="70" t="s">
        <v>1922</v>
      </c>
      <c r="I178" s="148"/>
      <c r="J178" s="71">
        <v>36.309158215656062</v>
      </c>
      <c r="K178" s="71">
        <v>0.95643351259164056</v>
      </c>
      <c r="L178" s="71">
        <v>15.77145212521647</v>
      </c>
      <c r="M178" s="71">
        <v>5.6423842640145079</v>
      </c>
      <c r="N178" s="71">
        <v>12.5986065937464</v>
      </c>
      <c r="O178" s="71">
        <v>14.580871752837769</v>
      </c>
      <c r="P178" s="71">
        <v>18.04787333033482</v>
      </c>
      <c r="Q178" s="71">
        <v>0.66390543760223397</v>
      </c>
      <c r="R178" s="71">
        <v>0</v>
      </c>
      <c r="S178" s="71">
        <v>1.778777859213639</v>
      </c>
      <c r="T178" s="72"/>
      <c r="U178" s="71">
        <v>1602835</v>
      </c>
      <c r="V178" s="71">
        <v>434</v>
      </c>
      <c r="W178" s="71">
        <v>189</v>
      </c>
      <c r="X178" s="71">
        <v>949</v>
      </c>
      <c r="Y178" s="71">
        <v>3402</v>
      </c>
      <c r="Z178" s="71">
        <v>6940</v>
      </c>
      <c r="AA178" s="71">
        <v>3589</v>
      </c>
      <c r="AB178" s="71">
        <v>11269</v>
      </c>
      <c r="AC178" s="71">
        <v>0</v>
      </c>
      <c r="AD178" s="71">
        <v>1.778777859213639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1924</v>
      </c>
      <c r="B179" s="70">
        <v>377</v>
      </c>
      <c r="C179" s="70">
        <v>3</v>
      </c>
      <c r="D179" s="70">
        <v>23</v>
      </c>
      <c r="E179" s="70">
        <v>2006</v>
      </c>
      <c r="F179" s="70" t="s">
        <v>790</v>
      </c>
      <c r="G179" s="1064" t="s">
        <v>1921</v>
      </c>
      <c r="H179" s="70" t="s">
        <v>1922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1925</v>
      </c>
      <c r="B180" s="70">
        <v>378</v>
      </c>
      <c r="C180" s="70">
        <v>4</v>
      </c>
      <c r="D180" s="70">
        <v>23</v>
      </c>
      <c r="E180" s="70">
        <v>2007</v>
      </c>
      <c r="F180" s="70" t="s">
        <v>791</v>
      </c>
      <c r="G180" s="70" t="s">
        <v>1921</v>
      </c>
      <c r="H180" s="70" t="s">
        <v>1922</v>
      </c>
      <c r="I180" s="148"/>
      <c r="J180" s="71">
        <v>36.590269836735096</v>
      </c>
      <c r="K180" s="71">
        <v>1.283192559573842</v>
      </c>
      <c r="L180" s="71">
        <v>8.0157529518366175</v>
      </c>
      <c r="M180" s="71">
        <v>7.0641283554791583</v>
      </c>
      <c r="N180" s="71">
        <v>12.902257427753771</v>
      </c>
      <c r="O180" s="71">
        <v>13.868473997866429</v>
      </c>
      <c r="P180" s="71">
        <v>17.474447826346999</v>
      </c>
      <c r="Q180" s="71">
        <v>0.68125410797169195</v>
      </c>
      <c r="R180" s="71">
        <v>0</v>
      </c>
      <c r="S180" s="71">
        <v>1.5609510210071931</v>
      </c>
      <c r="T180" s="72"/>
      <c r="U180" s="71">
        <v>1796196</v>
      </c>
      <c r="V180" s="71">
        <v>542</v>
      </c>
      <c r="W180" s="71">
        <v>94</v>
      </c>
      <c r="X180" s="71">
        <v>1436</v>
      </c>
      <c r="Y180" s="71">
        <v>3423</v>
      </c>
      <c r="Z180" s="71">
        <v>6862</v>
      </c>
      <c r="AA180" s="71">
        <v>3422</v>
      </c>
      <c r="AB180" s="71">
        <v>10952</v>
      </c>
      <c r="AC180" s="71">
        <v>0</v>
      </c>
      <c r="AD180" s="71">
        <v>1.5609510210071931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1926</v>
      </c>
      <c r="B181" s="70">
        <v>379</v>
      </c>
      <c r="C181" s="70">
        <v>5</v>
      </c>
      <c r="D181" s="70">
        <v>23</v>
      </c>
      <c r="E181" s="70">
        <v>2008</v>
      </c>
      <c r="F181" s="70" t="s">
        <v>792</v>
      </c>
      <c r="G181" s="70" t="s">
        <v>1921</v>
      </c>
      <c r="H181" s="70" t="s">
        <v>1922</v>
      </c>
      <c r="I181" s="148"/>
      <c r="J181" s="71">
        <v>32.04114703040451</v>
      </c>
      <c r="K181" s="71">
        <v>0.96296739142181131</v>
      </c>
      <c r="L181" s="71">
        <v>7.1638057303476446</v>
      </c>
      <c r="M181" s="71">
        <v>7.2847031751945579</v>
      </c>
      <c r="N181" s="71">
        <v>12.46411313563927</v>
      </c>
      <c r="O181" s="71">
        <v>13.470463346957301</v>
      </c>
      <c r="P181" s="71">
        <v>16.990371063014269</v>
      </c>
      <c r="Q181" s="71">
        <v>0.65719527493930496</v>
      </c>
      <c r="R181" s="71">
        <v>0</v>
      </c>
      <c r="S181" s="71">
        <v>1.6824140517701891</v>
      </c>
      <c r="T181" s="72"/>
      <c r="U181" s="71">
        <v>1648793</v>
      </c>
      <c r="V181" s="71">
        <v>542</v>
      </c>
      <c r="W181" s="71">
        <v>94</v>
      </c>
      <c r="X181" s="71">
        <v>1436</v>
      </c>
      <c r="Y181" s="71">
        <v>3400</v>
      </c>
      <c r="Z181" s="71">
        <v>6899</v>
      </c>
      <c r="AA181" s="71">
        <v>3331</v>
      </c>
      <c r="AB181" s="71">
        <v>10739</v>
      </c>
      <c r="AC181" s="71">
        <v>0</v>
      </c>
      <c r="AD181" s="71">
        <v>1.6824140517701891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1927</v>
      </c>
      <c r="B182" s="70">
        <v>380</v>
      </c>
      <c r="C182" s="70">
        <v>6</v>
      </c>
      <c r="D182" s="70">
        <v>23</v>
      </c>
      <c r="E182" s="70">
        <v>2009</v>
      </c>
      <c r="F182" s="70" t="s">
        <v>176</v>
      </c>
      <c r="G182" s="70" t="s">
        <v>1921</v>
      </c>
      <c r="H182" s="70" t="s">
        <v>1922</v>
      </c>
      <c r="I182" s="148"/>
      <c r="J182" s="71">
        <v>31.843849696140321</v>
      </c>
      <c r="K182" s="71">
        <v>0.66839034002507869</v>
      </c>
      <c r="L182" s="71">
        <v>12.444200081557669</v>
      </c>
      <c r="M182" s="71">
        <v>7.4274135730143707</v>
      </c>
      <c r="N182" s="71">
        <v>10.774065538253369</v>
      </c>
      <c r="O182" s="71">
        <v>13.62743256654579</v>
      </c>
      <c r="P182" s="71">
        <v>16.063021087799221</v>
      </c>
      <c r="Q182" s="71">
        <v>0.61562010424563696</v>
      </c>
      <c r="R182" s="71">
        <v>0</v>
      </c>
      <c r="S182" s="71">
        <v>1.8942227081330181</v>
      </c>
      <c r="T182" s="72"/>
      <c r="U182" s="71">
        <v>1430017</v>
      </c>
      <c r="V182" s="71">
        <v>414</v>
      </c>
      <c r="W182" s="71">
        <v>254</v>
      </c>
      <c r="X182" s="71">
        <v>1586</v>
      </c>
      <c r="Y182" s="71">
        <v>3405</v>
      </c>
      <c r="Z182" s="71">
        <v>6889</v>
      </c>
      <c r="AA182" s="71">
        <v>3233</v>
      </c>
      <c r="AB182" s="71">
        <v>10560</v>
      </c>
      <c r="AC182" s="71">
        <v>0</v>
      </c>
      <c r="AD182" s="71">
        <v>1.8942227081330181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1928</v>
      </c>
      <c r="B183" s="70">
        <v>381</v>
      </c>
      <c r="C183" s="70">
        <v>7</v>
      </c>
      <c r="D183" s="70">
        <v>23</v>
      </c>
      <c r="E183" s="70">
        <v>2010</v>
      </c>
      <c r="F183" s="70" t="s">
        <v>177</v>
      </c>
      <c r="G183" s="70" t="s">
        <v>1921</v>
      </c>
      <c r="H183" s="70" t="s">
        <v>1922</v>
      </c>
      <c r="I183" s="148"/>
      <c r="J183" s="71">
        <v>22.04076037814789</v>
      </c>
      <c r="K183" s="71">
        <v>0.71572069983989783</v>
      </c>
      <c r="L183" s="71">
        <v>11.951417449997921</v>
      </c>
      <c r="M183" s="71">
        <v>7.1057781152999988</v>
      </c>
      <c r="N183" s="71">
        <v>11.934148882724131</v>
      </c>
      <c r="O183" s="71">
        <v>13.523052632308289</v>
      </c>
      <c r="P183" s="71">
        <v>16.097365896561129</v>
      </c>
      <c r="Q183" s="71">
        <v>0.63284692642320595</v>
      </c>
      <c r="R183" s="71">
        <v>0</v>
      </c>
      <c r="S183" s="71">
        <v>1.658494403221584</v>
      </c>
      <c r="T183" s="72"/>
      <c r="U183" s="71">
        <v>1081098</v>
      </c>
      <c r="V183" s="71">
        <v>414</v>
      </c>
      <c r="W183" s="71">
        <v>254</v>
      </c>
      <c r="X183" s="71">
        <v>1586</v>
      </c>
      <c r="Y183" s="71">
        <v>3390</v>
      </c>
      <c r="Z183" s="71">
        <v>6868</v>
      </c>
      <c r="AA183" s="71">
        <v>3159</v>
      </c>
      <c r="AB183" s="71">
        <v>10402</v>
      </c>
      <c r="AC183" s="71">
        <v>0</v>
      </c>
      <c r="AD183" s="71">
        <v>1.658494403221584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1929</v>
      </c>
      <c r="B184" s="70">
        <v>382</v>
      </c>
      <c r="C184" s="70">
        <v>8</v>
      </c>
      <c r="D184" s="70">
        <v>23</v>
      </c>
      <c r="E184" s="70">
        <v>2011</v>
      </c>
      <c r="F184" s="70" t="s">
        <v>178</v>
      </c>
      <c r="G184" s="70" t="s">
        <v>1921</v>
      </c>
      <c r="H184" s="70" t="s">
        <v>1922</v>
      </c>
      <c r="I184" s="148"/>
      <c r="J184" s="71">
        <v>29.97146145578234</v>
      </c>
      <c r="K184" s="71">
        <v>1.027798038899715</v>
      </c>
      <c r="L184" s="71">
        <v>12.733974917279729</v>
      </c>
      <c r="M184" s="71">
        <v>8.6508857956499909</v>
      </c>
      <c r="N184" s="71">
        <v>12.72021126880583</v>
      </c>
      <c r="O184" s="71">
        <v>13.329940416384805</v>
      </c>
      <c r="P184" s="71">
        <v>15.181868340776703</v>
      </c>
      <c r="Q184" s="71">
        <v>0.71622688864800399</v>
      </c>
      <c r="R184" s="71">
        <v>0</v>
      </c>
      <c r="S184" s="71">
        <v>1.2090218365604271</v>
      </c>
      <c r="T184" s="72"/>
      <c r="U184" s="71">
        <v>1363579</v>
      </c>
      <c r="V184" s="71">
        <v>414</v>
      </c>
      <c r="W184" s="71">
        <v>254</v>
      </c>
      <c r="X184" s="71">
        <v>1586</v>
      </c>
      <c r="Y184" s="71">
        <v>3380</v>
      </c>
      <c r="Z184" s="71">
        <v>6917</v>
      </c>
      <c r="AA184" s="71">
        <v>3068</v>
      </c>
      <c r="AB184" s="71">
        <v>10206</v>
      </c>
      <c r="AC184" s="71">
        <v>0</v>
      </c>
      <c r="AD184" s="71">
        <v>1.2090218365604271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1930</v>
      </c>
      <c r="B185" s="70">
        <v>383</v>
      </c>
      <c r="C185" s="70">
        <v>9</v>
      </c>
      <c r="D185" s="70">
        <v>23</v>
      </c>
      <c r="E185" s="70">
        <v>2012</v>
      </c>
      <c r="F185" s="70" t="s">
        <v>179</v>
      </c>
      <c r="G185" s="70" t="s">
        <v>1921</v>
      </c>
      <c r="H185" s="70" t="s">
        <v>1922</v>
      </c>
      <c r="I185" s="148"/>
      <c r="J185" s="71">
        <v>24.132022575972169</v>
      </c>
      <c r="K185" s="71">
        <v>0.97389590586040875</v>
      </c>
      <c r="L185" s="71">
        <v>12.759457220011759</v>
      </c>
      <c r="M185" s="71">
        <v>9.4572979927774821</v>
      </c>
      <c r="N185" s="71">
        <v>14.09202884268038</v>
      </c>
      <c r="O185" s="71">
        <v>13.397121704179272</v>
      </c>
      <c r="P185" s="71">
        <v>15.168713405700551</v>
      </c>
      <c r="Q185" s="71">
        <v>0.76726291286683401</v>
      </c>
      <c r="R185" s="71">
        <v>0</v>
      </c>
      <c r="S185" s="71">
        <v>1.578242953712907</v>
      </c>
      <c r="T185" s="72"/>
      <c r="U185" s="71">
        <v>1076968</v>
      </c>
      <c r="V185" s="71">
        <v>414</v>
      </c>
      <c r="W185" s="71">
        <v>254</v>
      </c>
      <c r="X185" s="71">
        <v>1586</v>
      </c>
      <c r="Y185" s="71">
        <v>3429</v>
      </c>
      <c r="Z185" s="71">
        <v>7007</v>
      </c>
      <c r="AA185" s="71">
        <v>3048</v>
      </c>
      <c r="AB185" s="71">
        <v>10063</v>
      </c>
      <c r="AC185" s="71">
        <v>0</v>
      </c>
      <c r="AD185" s="71">
        <v>1.578242953712907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1931</v>
      </c>
      <c r="B186" s="70">
        <v>384</v>
      </c>
      <c r="C186" s="70">
        <v>10</v>
      </c>
      <c r="D186" s="70">
        <v>23</v>
      </c>
      <c r="E186" s="70">
        <v>2013</v>
      </c>
      <c r="F186" s="70" t="s">
        <v>180</v>
      </c>
      <c r="G186" s="70" t="s">
        <v>1921</v>
      </c>
      <c r="H186" s="70" t="s">
        <v>1922</v>
      </c>
      <c r="I186" s="148"/>
      <c r="J186" s="71">
        <v>29.612066155644921</v>
      </c>
      <c r="K186" s="71">
        <v>0.86832059254568628</v>
      </c>
      <c r="L186" s="71">
        <v>12.243389125014451</v>
      </c>
      <c r="M186" s="71">
        <v>9.2302996660878058</v>
      </c>
      <c r="N186" s="71">
        <v>13.855295861709291</v>
      </c>
      <c r="O186" s="71">
        <v>12.79524614473616</v>
      </c>
      <c r="P186" s="71">
        <v>15.021059307101204</v>
      </c>
      <c r="Q186" s="71">
        <v>0.766277577963002</v>
      </c>
      <c r="R186" s="71">
        <v>0</v>
      </c>
      <c r="S186" s="71">
        <v>1.778643684403596</v>
      </c>
      <c r="T186" s="72"/>
      <c r="U186" s="71">
        <v>1238364</v>
      </c>
      <c r="V186" s="71">
        <v>414</v>
      </c>
      <c r="W186" s="71">
        <v>254</v>
      </c>
      <c r="X186" s="71">
        <v>1586</v>
      </c>
      <c r="Y186" s="71">
        <v>3411</v>
      </c>
      <c r="Z186" s="71">
        <v>6991</v>
      </c>
      <c r="AA186" s="71">
        <v>3007</v>
      </c>
      <c r="AB186" s="71">
        <v>9906</v>
      </c>
      <c r="AC186" s="71">
        <v>0</v>
      </c>
      <c r="AD186" s="71">
        <v>1.778643684403596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1932</v>
      </c>
      <c r="B187" s="70">
        <v>385</v>
      </c>
      <c r="C187" s="70">
        <v>11</v>
      </c>
      <c r="D187" s="70">
        <v>23</v>
      </c>
      <c r="E187" s="70">
        <v>2014</v>
      </c>
      <c r="F187" s="70" t="s">
        <v>181</v>
      </c>
      <c r="G187" s="70" t="s">
        <v>1921</v>
      </c>
      <c r="H187" s="70" t="s">
        <v>1922</v>
      </c>
      <c r="I187" s="148"/>
      <c r="J187" s="71">
        <v>31.007521095309531</v>
      </c>
      <c r="K187" s="71">
        <v>0.8140036574263374</v>
      </c>
      <c r="L187" s="71">
        <v>11.894133108627731</v>
      </c>
      <c r="M187" s="71">
        <v>7.729019750362335</v>
      </c>
      <c r="N187" s="71">
        <v>13.406404297922871</v>
      </c>
      <c r="O187" s="71">
        <v>12.20600933293203</v>
      </c>
      <c r="P187" s="71">
        <v>14.873176671590116</v>
      </c>
      <c r="Q187" s="71">
        <v>0.72072529847900502</v>
      </c>
      <c r="R187" s="71">
        <v>0</v>
      </c>
      <c r="S187" s="71">
        <v>1.35978180444897</v>
      </c>
      <c r="T187" s="72"/>
      <c r="U187" s="71">
        <v>1441380</v>
      </c>
      <c r="V187" s="71">
        <v>336</v>
      </c>
      <c r="W187" s="71">
        <v>209</v>
      </c>
      <c r="X187" s="71">
        <v>1371</v>
      </c>
      <c r="Y187" s="71">
        <v>3399</v>
      </c>
      <c r="Z187" s="71">
        <v>7024</v>
      </c>
      <c r="AA187" s="71">
        <v>2962</v>
      </c>
      <c r="AB187" s="71">
        <v>9711</v>
      </c>
      <c r="AC187" s="71">
        <v>0</v>
      </c>
      <c r="AD187" s="71">
        <v>1.35978180444897</v>
      </c>
      <c r="AE187" s="72"/>
      <c r="AF187" s="71"/>
      <c r="AG187" s="71"/>
      <c r="AH187" s="71"/>
      <c r="AI187" s="71"/>
      <c r="AJ187" s="71"/>
      <c r="AK187" s="71"/>
      <c r="AL187" s="71"/>
      <c r="AM187" s="71"/>
      <c r="AN187" s="71"/>
      <c r="AO187" s="71"/>
      <c r="AP187" s="71"/>
      <c r="AQ187" s="72"/>
      <c r="AR187" s="71">
        <v>62</v>
      </c>
      <c r="AS187" s="71">
        <v>23</v>
      </c>
      <c r="AT187" s="71">
        <v>0</v>
      </c>
      <c r="AU187" s="71">
        <v>0</v>
      </c>
      <c r="AV187" s="71">
        <v>0</v>
      </c>
      <c r="AW187" s="71">
        <v>0</v>
      </c>
      <c r="AX187" s="71"/>
      <c r="AY187" s="72"/>
      <c r="AZ187" s="71">
        <v>331</v>
      </c>
      <c r="BA187" s="71">
        <v>5580.9</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1933</v>
      </c>
      <c r="B188" s="70">
        <v>386</v>
      </c>
      <c r="C188" s="70">
        <v>12</v>
      </c>
      <c r="D188" s="70">
        <v>23</v>
      </c>
      <c r="E188" s="70">
        <v>2015</v>
      </c>
      <c r="F188" s="70" t="s">
        <v>182</v>
      </c>
      <c r="G188" s="70" t="s">
        <v>1921</v>
      </c>
      <c r="H188" s="70" t="s">
        <v>1922</v>
      </c>
      <c r="I188" s="148"/>
      <c r="J188" s="71">
        <v>34.324135991384587</v>
      </c>
      <c r="K188" s="71">
        <v>0.77884860185659233</v>
      </c>
      <c r="L188" s="71">
        <v>11.977074067754909</v>
      </c>
      <c r="M188" s="71">
        <v>8.5999968372049764</v>
      </c>
      <c r="N188" s="71">
        <v>12.570088401633249</v>
      </c>
      <c r="O188" s="71">
        <v>12.084495881438221</v>
      </c>
      <c r="P188" s="71">
        <v>14.603510762980887</v>
      </c>
      <c r="Q188" s="71">
        <v>0.688542566292484</v>
      </c>
      <c r="R188" s="71">
        <v>0</v>
      </c>
      <c r="S188" s="71">
        <v>1.28645788327076</v>
      </c>
      <c r="T188" s="72"/>
      <c r="U188" s="71">
        <v>1782687</v>
      </c>
      <c r="V188" s="71">
        <v>336</v>
      </c>
      <c r="W188" s="71">
        <v>209</v>
      </c>
      <c r="X188" s="71">
        <v>1371</v>
      </c>
      <c r="Y188" s="71">
        <v>3379</v>
      </c>
      <c r="Z188" s="71">
        <v>7021</v>
      </c>
      <c r="AA188" s="71">
        <v>2906</v>
      </c>
      <c r="AB188" s="71">
        <v>9477</v>
      </c>
      <c r="AC188" s="71">
        <v>0</v>
      </c>
      <c r="AD188" s="71">
        <v>1.28645788327076</v>
      </c>
      <c r="AE188" s="72"/>
      <c r="AF188" s="71">
        <v>19261990.979448199</v>
      </c>
      <c r="AG188" s="71">
        <v>610176.43838566029</v>
      </c>
      <c r="AH188" s="71">
        <v>2292483.6453302498</v>
      </c>
      <c r="AI188" s="71">
        <v>10515115.8305263</v>
      </c>
      <c r="AJ188" s="71">
        <v>18525041.295056708</v>
      </c>
      <c r="AK188" s="71">
        <v>0</v>
      </c>
      <c r="AL188" s="71">
        <v>0</v>
      </c>
      <c r="AM188" s="71">
        <v>1298783.0954801959</v>
      </c>
      <c r="AN188" s="71">
        <v>0</v>
      </c>
      <c r="AO188" s="71">
        <v>0</v>
      </c>
      <c r="AP188" s="71">
        <v>52503591.284227312</v>
      </c>
      <c r="AQ188" s="72"/>
      <c r="AR188" s="71">
        <v>66</v>
      </c>
      <c r="AS188" s="71">
        <v>41</v>
      </c>
      <c r="AT188" s="71">
        <v>0</v>
      </c>
      <c r="AU188" s="71">
        <v>0</v>
      </c>
      <c r="AV188" s="71">
        <v>0</v>
      </c>
      <c r="AW188" s="71">
        <v>0</v>
      </c>
      <c r="AX188" s="71"/>
      <c r="AY188" s="72"/>
      <c r="AZ188" s="71">
        <v>353.3</v>
      </c>
      <c r="BA188" s="71">
        <v>8489.4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1934</v>
      </c>
      <c r="B189" s="70">
        <v>387</v>
      </c>
      <c r="C189" s="70">
        <v>13</v>
      </c>
      <c r="D189" s="70">
        <v>23</v>
      </c>
      <c r="E189" s="70">
        <v>2016</v>
      </c>
      <c r="F189" s="70" t="s">
        <v>155</v>
      </c>
      <c r="G189" s="70" t="s">
        <v>1921</v>
      </c>
      <c r="H189" s="70" t="s">
        <v>1922</v>
      </c>
      <c r="I189" s="148"/>
      <c r="J189" s="71">
        <v>34.017552440709082</v>
      </c>
      <c r="K189" s="71">
        <v>0.72355139465220908</v>
      </c>
      <c r="L189" s="71">
        <v>11.892777011640684</v>
      </c>
      <c r="M189" s="71">
        <v>6.2906756659691574</v>
      </c>
      <c r="N189" s="71">
        <v>11.024695588029465</v>
      </c>
      <c r="O189" s="71">
        <v>11.896941032723253</v>
      </c>
      <c r="P189" s="71">
        <v>14.031988945567354</v>
      </c>
      <c r="Q189" s="71">
        <v>0.65334625762458121</v>
      </c>
      <c r="R189" s="71">
        <v>0</v>
      </c>
      <c r="S189" s="71">
        <v>1.3696187543693028</v>
      </c>
      <c r="T189" s="72"/>
      <c r="U189" s="71">
        <v>1592074</v>
      </c>
      <c r="V189" s="71">
        <v>336</v>
      </c>
      <c r="W189" s="71">
        <v>209</v>
      </c>
      <c r="X189" s="71">
        <v>1371</v>
      </c>
      <c r="Y189" s="71">
        <v>3366</v>
      </c>
      <c r="Z189" s="71">
        <v>6997</v>
      </c>
      <c r="AA189" s="71">
        <v>2888</v>
      </c>
      <c r="AB189" s="71">
        <v>9250</v>
      </c>
      <c r="AC189" s="71">
        <v>0</v>
      </c>
      <c r="AD189" s="71">
        <v>1.369618754369303</v>
      </c>
      <c r="AE189" s="72"/>
      <c r="AF189" s="71">
        <v>19121664.645823319</v>
      </c>
      <c r="AG189" s="71">
        <v>544008.63823183428</v>
      </c>
      <c r="AH189" s="71">
        <v>2055675.5860640539</v>
      </c>
      <c r="AI189" s="71">
        <v>9785830.8502246551</v>
      </c>
      <c r="AJ189" s="71">
        <v>15840504.039191861</v>
      </c>
      <c r="AK189" s="71">
        <v>0</v>
      </c>
      <c r="AL189" s="71">
        <v>0</v>
      </c>
      <c r="AM189" s="71">
        <v>1268658.5557894739</v>
      </c>
      <c r="AN189" s="71">
        <v>0</v>
      </c>
      <c r="AO189" s="71">
        <v>0</v>
      </c>
      <c r="AP189" s="71">
        <v>48616342.315325193</v>
      </c>
      <c r="AQ189" s="72"/>
      <c r="AR189" s="71">
        <v>76</v>
      </c>
      <c r="AS189" s="71">
        <v>55</v>
      </c>
      <c r="AT189" s="71">
        <v>0</v>
      </c>
      <c r="AU189" s="71">
        <v>0</v>
      </c>
      <c r="AV189" s="71">
        <v>0</v>
      </c>
      <c r="AW189" s="71">
        <v>0</v>
      </c>
      <c r="AX189" s="71"/>
      <c r="AY189" s="72"/>
      <c r="AZ189" s="71">
        <v>415</v>
      </c>
      <c r="BA189" s="71">
        <v>9157.7999999999993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1935</v>
      </c>
      <c r="B190" s="70">
        <v>388</v>
      </c>
      <c r="C190" s="70">
        <v>14</v>
      </c>
      <c r="D190" s="70">
        <v>23</v>
      </c>
      <c r="E190" s="70">
        <v>2017</v>
      </c>
      <c r="F190" s="70" t="s">
        <v>156</v>
      </c>
      <c r="G190" s="70" t="s">
        <v>1921</v>
      </c>
      <c r="H190" s="70" t="s">
        <v>1922</v>
      </c>
      <c r="I190" s="148"/>
      <c r="J190" s="71">
        <v>27.387508730073161</v>
      </c>
      <c r="K190" s="71">
        <v>0.72039910955515196</v>
      </c>
      <c r="L190" s="71">
        <v>11.842744916409485</v>
      </c>
      <c r="M190" s="71">
        <v>5.7211596200781463</v>
      </c>
      <c r="N190" s="71">
        <v>11.990180337072491</v>
      </c>
      <c r="O190" s="71">
        <v>11.649289798690674</v>
      </c>
      <c r="P190" s="71">
        <v>13.967241024567336</v>
      </c>
      <c r="Q190" s="71">
        <v>0.62182817345755803</v>
      </c>
      <c r="R190" s="71">
        <v>0</v>
      </c>
      <c r="S190" s="71">
        <v>1.4873665244450895</v>
      </c>
      <c r="T190" s="72"/>
      <c r="U190" s="71">
        <v>1512287</v>
      </c>
      <c r="V190" s="71">
        <v>336</v>
      </c>
      <c r="W190" s="71">
        <v>209</v>
      </c>
      <c r="X190" s="71">
        <v>1371</v>
      </c>
      <c r="Y190" s="71">
        <v>3397</v>
      </c>
      <c r="Z190" s="71">
        <v>6965</v>
      </c>
      <c r="AA190" s="71">
        <v>2893</v>
      </c>
      <c r="AB190" s="71">
        <v>9104</v>
      </c>
      <c r="AC190" s="71">
        <v>0</v>
      </c>
      <c r="AD190" s="71">
        <v>1.48736652444509</v>
      </c>
      <c r="AE190" s="72"/>
      <c r="AF190" s="71">
        <v>16943773.4488478</v>
      </c>
      <c r="AG190" s="71">
        <v>548192.48266646289</v>
      </c>
      <c r="AH190" s="71">
        <v>2460563.424063425</v>
      </c>
      <c r="AI190" s="71">
        <v>9260223.6579086185</v>
      </c>
      <c r="AJ190" s="71">
        <v>17644855.145124719</v>
      </c>
      <c r="AK190" s="71">
        <v>0</v>
      </c>
      <c r="AL190" s="71">
        <v>0</v>
      </c>
      <c r="AM190" s="71">
        <v>1250588.0953251061</v>
      </c>
      <c r="AN190" s="71">
        <v>0</v>
      </c>
      <c r="AO190" s="71">
        <v>0</v>
      </c>
      <c r="AP190" s="71">
        <v>48108196.253936134</v>
      </c>
      <c r="AQ190" s="72"/>
      <c r="AR190" s="71">
        <v>91</v>
      </c>
      <c r="AS190" s="71">
        <v>61</v>
      </c>
      <c r="AT190" s="71">
        <v>0</v>
      </c>
      <c r="AU190" s="71">
        <v>0</v>
      </c>
      <c r="AV190" s="71">
        <v>0</v>
      </c>
      <c r="AW190" s="71">
        <v>0</v>
      </c>
      <c r="AX190" s="71"/>
      <c r="AY190" s="72"/>
      <c r="AZ190" s="71">
        <v>492.4</v>
      </c>
      <c r="BA190" s="71">
        <v>9365.2000000000007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1936</v>
      </c>
      <c r="B191" s="70">
        <v>389</v>
      </c>
      <c r="C191" s="70">
        <v>15</v>
      </c>
      <c r="D191" s="70">
        <v>23</v>
      </c>
      <c r="E191" s="70">
        <v>2018</v>
      </c>
      <c r="F191" s="70" t="s">
        <v>183</v>
      </c>
      <c r="G191" s="70" t="s">
        <v>1921</v>
      </c>
      <c r="H191" s="70" t="s">
        <v>1922</v>
      </c>
      <c r="I191" s="148"/>
      <c r="J191" s="71">
        <v>29.637947450531023</v>
      </c>
      <c r="K191" s="71">
        <v>0.67974997747249033</v>
      </c>
      <c r="L191" s="71">
        <v>11.108169716809913</v>
      </c>
      <c r="M191" s="71">
        <v>6.0717373160898704</v>
      </c>
      <c r="N191" s="71">
        <v>11.36728803961584</v>
      </c>
      <c r="O191" s="71">
        <v>11.345086646112492</v>
      </c>
      <c r="P191" s="71">
        <v>13.70393077780934</v>
      </c>
      <c r="Q191" s="71">
        <v>0.56757536291968402</v>
      </c>
      <c r="R191" s="71">
        <v>0</v>
      </c>
      <c r="S191" s="71">
        <v>1.4324074160050198</v>
      </c>
      <c r="T191" s="72"/>
      <c r="U191" s="71">
        <v>1630778</v>
      </c>
      <c r="V191" s="71">
        <v>336</v>
      </c>
      <c r="W191" s="71">
        <v>209</v>
      </c>
      <c r="X191" s="71">
        <v>1371</v>
      </c>
      <c r="Y191" s="71">
        <v>3391</v>
      </c>
      <c r="Z191" s="71">
        <v>6913</v>
      </c>
      <c r="AA191" s="71">
        <v>2867</v>
      </c>
      <c r="AB191" s="71">
        <v>8955</v>
      </c>
      <c r="AC191" s="71">
        <v>0</v>
      </c>
      <c r="AD191" s="71">
        <v>1.43240741600502</v>
      </c>
      <c r="AE191" s="72"/>
      <c r="AF191" s="71">
        <v>18035974.28799013</v>
      </c>
      <c r="AG191" s="71">
        <v>486797.83154697431</v>
      </c>
      <c r="AH191" s="71">
        <v>2363807.3971792161</v>
      </c>
      <c r="AI191" s="71">
        <v>9596009.6649029125</v>
      </c>
      <c r="AJ191" s="71">
        <v>16753784.03518765</v>
      </c>
      <c r="AK191" s="71">
        <v>0</v>
      </c>
      <c r="AL191" s="71">
        <v>0</v>
      </c>
      <c r="AM191" s="71">
        <v>1232665.696422816</v>
      </c>
      <c r="AN191" s="71">
        <v>0</v>
      </c>
      <c r="AO191" s="71">
        <v>0</v>
      </c>
      <c r="AP191" s="71">
        <v>48469038.913229704</v>
      </c>
      <c r="AQ191" s="72"/>
      <c r="AR191" s="71">
        <v>103</v>
      </c>
      <c r="AS191" s="71">
        <v>69</v>
      </c>
      <c r="AT191" s="71">
        <v>0</v>
      </c>
      <c r="AU191" s="71">
        <v>0</v>
      </c>
      <c r="AV191" s="71">
        <v>0</v>
      </c>
      <c r="AW191" s="71">
        <v>0</v>
      </c>
      <c r="AX191" s="71"/>
      <c r="AY191" s="72"/>
      <c r="AZ191" s="71">
        <v>568</v>
      </c>
      <c r="BA191" s="71">
        <v>9679</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1937</v>
      </c>
      <c r="B192" s="70">
        <v>390</v>
      </c>
      <c r="C192" s="70">
        <v>16</v>
      </c>
      <c r="D192" s="70">
        <v>23</v>
      </c>
      <c r="E192" s="70">
        <v>2019</v>
      </c>
      <c r="F192" s="70" t="s">
        <v>158</v>
      </c>
      <c r="G192" s="70" t="s">
        <v>1921</v>
      </c>
      <c r="H192" s="70" t="s">
        <v>1922</v>
      </c>
      <c r="I192" s="148"/>
      <c r="J192" s="71">
        <v>27.593718278406932</v>
      </c>
      <c r="K192" s="71">
        <v>0.62073738663079603</v>
      </c>
      <c r="L192" s="71">
        <v>11.203743865316863</v>
      </c>
      <c r="M192" s="71">
        <v>5.9351090336715098</v>
      </c>
      <c r="N192" s="71">
        <v>10.851610668788929</v>
      </c>
      <c r="O192" s="71">
        <v>10.899791624208728</v>
      </c>
      <c r="P192" s="71">
        <v>13.605010054480113</v>
      </c>
      <c r="Q192" s="71">
        <v>0.54021126188795199</v>
      </c>
      <c r="R192" s="71">
        <v>0</v>
      </c>
      <c r="S192" s="71">
        <v>1.4556419690612015</v>
      </c>
      <c r="T192" s="72"/>
      <c r="U192" s="71">
        <v>1522896</v>
      </c>
      <c r="V192" s="71">
        <v>336</v>
      </c>
      <c r="W192" s="71">
        <v>209</v>
      </c>
      <c r="X192" s="71">
        <v>1371</v>
      </c>
      <c r="Y192" s="71">
        <v>3395</v>
      </c>
      <c r="Z192" s="71">
        <v>6824</v>
      </c>
      <c r="AA192" s="71">
        <v>2825</v>
      </c>
      <c r="AB192" s="71">
        <v>8754</v>
      </c>
      <c r="AC192" s="71">
        <v>0</v>
      </c>
      <c r="AD192" s="71">
        <v>1.455641969061201</v>
      </c>
      <c r="AE192" s="72"/>
      <c r="AF192" s="71">
        <v>16684161.97489582</v>
      </c>
      <c r="AG192" s="71">
        <v>470049.33253168029</v>
      </c>
      <c r="AH192" s="71">
        <v>2502093.479643296</v>
      </c>
      <c r="AI192" s="71">
        <v>9763812.0791040417</v>
      </c>
      <c r="AJ192" s="71">
        <v>16093155.743308941</v>
      </c>
      <c r="AK192" s="71">
        <v>0</v>
      </c>
      <c r="AL192" s="71">
        <v>0</v>
      </c>
      <c r="AM192" s="71">
        <v>1192228.8999232827</v>
      </c>
      <c r="AN192" s="71">
        <v>0</v>
      </c>
      <c r="AO192" s="71">
        <v>0</v>
      </c>
      <c r="AP192" s="71">
        <v>46705501.509407058</v>
      </c>
      <c r="AQ192" s="72"/>
      <c r="AR192" s="71">
        <v>114</v>
      </c>
      <c r="AS192" s="71">
        <v>79</v>
      </c>
      <c r="AT192" s="71">
        <v>0</v>
      </c>
      <c r="AU192" s="71">
        <v>0</v>
      </c>
      <c r="AV192" s="71">
        <v>0</v>
      </c>
      <c r="AW192" s="71">
        <v>0</v>
      </c>
      <c r="AX192" s="71"/>
      <c r="AY192" s="72"/>
      <c r="AZ192" s="71">
        <v>626.99999999999977</v>
      </c>
      <c r="BA192" s="71">
        <v>10034.299999999999</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1938</v>
      </c>
      <c r="B193" s="70">
        <v>391</v>
      </c>
      <c r="C193" s="70">
        <v>17</v>
      </c>
      <c r="D193" s="70">
        <v>23</v>
      </c>
      <c r="E193" s="70">
        <v>2020</v>
      </c>
      <c r="F193" s="70" t="s">
        <v>159</v>
      </c>
      <c r="G193" s="70" t="s">
        <v>1921</v>
      </c>
      <c r="H193" s="70" t="s">
        <v>1922</v>
      </c>
      <c r="I193" s="148"/>
      <c r="J193" s="71">
        <v>25.050031181170731</v>
      </c>
      <c r="K193" s="71">
        <v>0.91827970332619457</v>
      </c>
      <c r="L193" s="71">
        <v>8.9979500439736686</v>
      </c>
      <c r="M193" s="71">
        <v>4.6320365614627352</v>
      </c>
      <c r="N193" s="71">
        <v>10.387745486402221</v>
      </c>
      <c r="O193" s="71">
        <v>9.5049765219271425</v>
      </c>
      <c r="P193" s="71">
        <v>12.704810607454219</v>
      </c>
      <c r="Q193" s="71">
        <v>0.505765085315935</v>
      </c>
      <c r="R193" s="71">
        <v>0</v>
      </c>
      <c r="S193" s="71">
        <v>1.3352639673834099</v>
      </c>
      <c r="T193" s="72"/>
      <c r="U193" s="71">
        <v>1675098</v>
      </c>
      <c r="V193" s="71">
        <v>423</v>
      </c>
      <c r="W193" s="71">
        <v>182</v>
      </c>
      <c r="X193" s="71">
        <v>1190</v>
      </c>
      <c r="Y193" s="71">
        <v>3406</v>
      </c>
      <c r="Z193" s="71">
        <v>6792</v>
      </c>
      <c r="AA193" s="71">
        <v>2804</v>
      </c>
      <c r="AB193" s="71">
        <v>8578</v>
      </c>
      <c r="AC193" s="71">
        <v>0</v>
      </c>
      <c r="AD193" s="71">
        <v>1.3352639673834099</v>
      </c>
      <c r="AE193" s="72"/>
      <c r="AF193" s="71">
        <v>17989612.381113861</v>
      </c>
      <c r="AG193" s="71">
        <v>655939.54227890517</v>
      </c>
      <c r="AH193" s="71">
        <v>1629032.9739263433</v>
      </c>
      <c r="AI193" s="71">
        <v>7740810.6992632151</v>
      </c>
      <c r="AJ193" s="71">
        <v>16120055.80805086</v>
      </c>
      <c r="AK193" s="71"/>
      <c r="AL193" s="71"/>
      <c r="AM193" s="71">
        <v>1119524.3035677508</v>
      </c>
      <c r="AN193" s="71"/>
      <c r="AO193" s="71"/>
      <c r="AP193" s="71">
        <v>45254975.708200932</v>
      </c>
      <c r="AQ193" s="72"/>
      <c r="AR193" s="71">
        <v>127</v>
      </c>
      <c r="AS193" s="71">
        <v>82</v>
      </c>
      <c r="AT193" s="71">
        <v>0</v>
      </c>
      <c r="AU193" s="71">
        <v>0</v>
      </c>
      <c r="AV193" s="71">
        <v>0</v>
      </c>
      <c r="AW193" s="71">
        <v>0</v>
      </c>
      <c r="AX193" s="71"/>
      <c r="AY193" s="72"/>
      <c r="AZ193" s="71">
        <v>708.3</v>
      </c>
      <c r="BA193" s="71">
        <v>10138.799999999999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1939</v>
      </c>
      <c r="B194" s="70">
        <v>391</v>
      </c>
      <c r="C194" s="70">
        <v>18</v>
      </c>
      <c r="D194" s="70">
        <v>23</v>
      </c>
      <c r="E194" s="70">
        <v>2021</v>
      </c>
      <c r="F194" s="70" t="s">
        <v>160</v>
      </c>
      <c r="G194" s="70" t="s">
        <v>1921</v>
      </c>
      <c r="H194" s="70" t="s">
        <v>1922</v>
      </c>
      <c r="I194" s="148"/>
      <c r="J194" s="71">
        <v>29.144901047689373</v>
      </c>
      <c r="K194" s="71">
        <v>0.9778938950533177</v>
      </c>
      <c r="L194" s="71">
        <v>7.4541609536749993</v>
      </c>
      <c r="M194" s="71">
        <v>4.9267593448303364</v>
      </c>
      <c r="N194" s="71">
        <v>10.933803774690197</v>
      </c>
      <c r="O194" s="71">
        <v>9.083103664216031</v>
      </c>
      <c r="P194" s="71">
        <v>12.936161966132202</v>
      </c>
      <c r="Q194" s="71">
        <v>0.48858331470174499</v>
      </c>
      <c r="R194" s="71">
        <v>0</v>
      </c>
      <c r="S194" s="71">
        <v>1.799233231027747</v>
      </c>
      <c r="T194" s="72"/>
      <c r="U194" s="71">
        <v>1763359</v>
      </c>
      <c r="V194" s="71">
        <v>423</v>
      </c>
      <c r="W194" s="71">
        <v>182</v>
      </c>
      <c r="X194" s="71">
        <v>1190</v>
      </c>
      <c r="Y194" s="71">
        <v>3398</v>
      </c>
      <c r="Z194" s="71">
        <v>6683</v>
      </c>
      <c r="AA194" s="71">
        <v>2784</v>
      </c>
      <c r="AB194" s="71">
        <v>8368</v>
      </c>
      <c r="AC194" s="71">
        <v>0</v>
      </c>
      <c r="AD194" s="71">
        <v>1.799233231027747</v>
      </c>
      <c r="AE194" s="72"/>
      <c r="AF194" s="71">
        <v>17837582.633813012</v>
      </c>
      <c r="AG194" s="71">
        <v>695140.48743154015</v>
      </c>
      <c r="AH194" s="71">
        <v>1299771.2829032829</v>
      </c>
      <c r="AI194" s="71">
        <v>8136089.1738521988</v>
      </c>
      <c r="AJ194" s="71">
        <v>16081371.258301839</v>
      </c>
      <c r="AK194" s="71">
        <v>0</v>
      </c>
      <c r="AL194" s="71">
        <v>0</v>
      </c>
      <c r="AM194" s="71">
        <v>1098416.2131756949</v>
      </c>
      <c r="AN194" s="71">
        <v>0</v>
      </c>
      <c r="AO194" s="71">
        <v>0</v>
      </c>
      <c r="AP194" s="71">
        <v>45148371.049477562</v>
      </c>
      <c r="AQ194" s="72"/>
      <c r="AR194" s="71">
        <v>140</v>
      </c>
      <c r="AS194" s="71">
        <v>84</v>
      </c>
      <c r="AT194" s="71">
        <v>0</v>
      </c>
      <c r="AU194" s="71">
        <v>0</v>
      </c>
      <c r="AV194" s="71">
        <v>0</v>
      </c>
      <c r="AW194" s="71">
        <v>0</v>
      </c>
      <c r="AX194" s="71"/>
      <c r="AY194" s="72"/>
      <c r="AZ194" s="71">
        <v>803.59999999999991</v>
      </c>
      <c r="BA194" s="71">
        <v>10688.2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1940</v>
      </c>
      <c r="B195" s="70">
        <v>391</v>
      </c>
      <c r="C195" s="70">
        <v>19</v>
      </c>
      <c r="D195" s="70">
        <v>23</v>
      </c>
      <c r="E195" s="70">
        <v>2022</v>
      </c>
      <c r="F195" s="70" t="s">
        <v>161</v>
      </c>
      <c r="G195" s="70" t="s">
        <v>1921</v>
      </c>
      <c r="H195" s="70" t="s">
        <v>1922</v>
      </c>
      <c r="I195" s="148"/>
      <c r="J195" s="71">
        <v>25.187639443036034</v>
      </c>
      <c r="K195" s="71">
        <v>0.87734116564037468</v>
      </c>
      <c r="L195" s="71">
        <v>6.8568619287846593</v>
      </c>
      <c r="M195" s="71">
        <v>4.7357375876987247</v>
      </c>
      <c r="N195" s="71">
        <v>11.427015670430791</v>
      </c>
      <c r="O195" s="71">
        <v>9.4341917243151396</v>
      </c>
      <c r="P195" s="71">
        <v>12.572575758877983</v>
      </c>
      <c r="Q195" s="71">
        <v>0.47920051800766589</v>
      </c>
      <c r="R195" s="71">
        <v>0</v>
      </c>
      <c r="S195" s="71">
        <v>1.5101493381490081</v>
      </c>
      <c r="T195" s="72"/>
      <c r="U195" s="71">
        <v>1758315</v>
      </c>
      <c r="V195" s="71">
        <v>423</v>
      </c>
      <c r="W195" s="71">
        <v>182</v>
      </c>
      <c r="X195" s="71">
        <v>1190</v>
      </c>
      <c r="Y195" s="71">
        <v>3398</v>
      </c>
      <c r="Z195" s="71">
        <v>6595</v>
      </c>
      <c r="AA195" s="71">
        <v>2747</v>
      </c>
      <c r="AB195" s="71">
        <v>8140</v>
      </c>
      <c r="AC195" s="71">
        <v>0</v>
      </c>
      <c r="AD195" s="71">
        <v>1.5101493381490081</v>
      </c>
      <c r="AE195" s="72"/>
      <c r="AF195" s="71">
        <v>15911363.90244543</v>
      </c>
      <c r="AG195" s="71">
        <v>659537.71655496815</v>
      </c>
      <c r="AH195" s="71">
        <v>1416256.0692547259</v>
      </c>
      <c r="AI195" s="71">
        <v>7673908.4114480978</v>
      </c>
      <c r="AJ195" s="71">
        <v>17387317.5588721</v>
      </c>
      <c r="AK195" s="71">
        <v>0</v>
      </c>
      <c r="AL195" s="71">
        <v>0</v>
      </c>
      <c r="AM195" s="71">
        <v>1051096.1764739207</v>
      </c>
      <c r="AN195" s="71">
        <v>0</v>
      </c>
      <c r="AO195" s="71">
        <v>0</v>
      </c>
      <c r="AP195" s="71">
        <v>44099479.835049249</v>
      </c>
      <c r="AQ195" s="72"/>
      <c r="AR195" s="71">
        <v>151</v>
      </c>
      <c r="AS195" s="71">
        <v>84</v>
      </c>
      <c r="AT195" s="71">
        <v>0</v>
      </c>
      <c r="AU195" s="71">
        <v>0</v>
      </c>
      <c r="AV195" s="71">
        <v>0</v>
      </c>
      <c r="AW195" s="71">
        <v>0</v>
      </c>
      <c r="AX195" s="71"/>
      <c r="AY195" s="72"/>
      <c r="AZ195" s="71">
        <v>874.99999999999989</v>
      </c>
      <c r="BA195" s="71">
        <v>10688.199999999997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1941</v>
      </c>
      <c r="B196" s="70">
        <v>391</v>
      </c>
      <c r="C196" s="70">
        <v>20</v>
      </c>
      <c r="D196" s="70">
        <v>23</v>
      </c>
      <c r="E196" s="70">
        <v>2023</v>
      </c>
      <c r="F196" s="70" t="s">
        <v>1539</v>
      </c>
      <c r="G196" s="70" t="s">
        <v>1921</v>
      </c>
      <c r="H196" s="70" t="s">
        <v>1922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156</v>
      </c>
      <c r="AS196" s="71">
        <v>84</v>
      </c>
      <c r="AT196" s="71">
        <v>0</v>
      </c>
      <c r="AU196" s="71">
        <v>0</v>
      </c>
      <c r="AV196" s="71">
        <v>0</v>
      </c>
      <c r="AW196" s="71">
        <v>0</v>
      </c>
      <c r="AX196" s="71"/>
      <c r="AY196" s="72"/>
      <c r="AZ196" s="71">
        <v>903.39999999999986</v>
      </c>
      <c r="BA196" s="71">
        <v>10688.099999999997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1942</v>
      </c>
      <c r="B197" s="70">
        <v>391</v>
      </c>
      <c r="C197" s="70">
        <v>21</v>
      </c>
      <c r="D197" s="70">
        <v>23</v>
      </c>
      <c r="E197" s="70">
        <v>2024</v>
      </c>
      <c r="F197" s="70" t="s">
        <v>1554</v>
      </c>
      <c r="G197" s="1064" t="s">
        <v>1921</v>
      </c>
      <c r="H197" s="70" t="s">
        <v>1922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1943</v>
      </c>
      <c r="B198" s="70">
        <v>69</v>
      </c>
      <c r="C198" s="70">
        <v>1</v>
      </c>
      <c r="D198" s="70">
        <v>5</v>
      </c>
      <c r="E198" s="70">
        <v>1990</v>
      </c>
      <c r="F198" s="70" t="s">
        <v>787</v>
      </c>
      <c r="G198" s="1064" t="s">
        <v>1944</v>
      </c>
      <c r="H198" s="70" t="s">
        <v>1945</v>
      </c>
      <c r="I198" s="148"/>
      <c r="J198" s="71">
        <v>4.5824548038859723</v>
      </c>
      <c r="K198" s="71">
        <v>0.95564163107771605</v>
      </c>
      <c r="L198" s="71">
        <v>12.56863125210411</v>
      </c>
      <c r="M198" s="71">
        <v>6.986577448093426</v>
      </c>
      <c r="N198" s="71">
        <v>13.023685631022079</v>
      </c>
      <c r="O198" s="71">
        <v>6.2458715351085852</v>
      </c>
      <c r="P198" s="71">
        <v>14.03148411412363</v>
      </c>
      <c r="Q198" s="71">
        <v>0.60930213922785603</v>
      </c>
      <c r="R198" s="71">
        <v>0</v>
      </c>
      <c r="S198" s="71">
        <v>0.6515212341214629</v>
      </c>
      <c r="T198" s="72"/>
      <c r="U198" s="71">
        <v>275627</v>
      </c>
      <c r="V198" s="71">
        <v>256</v>
      </c>
      <c r="W198" s="71">
        <v>123</v>
      </c>
      <c r="X198" s="71">
        <v>2135</v>
      </c>
      <c r="Y198" s="71">
        <v>3830</v>
      </c>
      <c r="Z198" s="71">
        <v>2569</v>
      </c>
      <c r="AA198" s="71">
        <v>3407</v>
      </c>
      <c r="AB198" s="71">
        <v>9893</v>
      </c>
      <c r="AC198" s="71">
        <v>0</v>
      </c>
      <c r="AD198" s="71">
        <v>0.6515212341214629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1946</v>
      </c>
      <c r="B199" s="70">
        <v>70</v>
      </c>
      <c r="C199" s="70">
        <v>2</v>
      </c>
      <c r="D199" s="70">
        <v>5</v>
      </c>
      <c r="E199" s="70">
        <v>2005</v>
      </c>
      <c r="F199" s="70" t="s">
        <v>789</v>
      </c>
      <c r="G199" s="70" t="s">
        <v>1944</v>
      </c>
      <c r="H199" s="70" t="s">
        <v>1945</v>
      </c>
      <c r="I199" s="148"/>
      <c r="J199" s="71">
        <v>5.0923027674018444</v>
      </c>
      <c r="K199" s="71">
        <v>0.99035451228219973</v>
      </c>
      <c r="L199" s="71">
        <v>15.085645454437969</v>
      </c>
      <c r="M199" s="71">
        <v>10.53585065602643</v>
      </c>
      <c r="N199" s="71">
        <v>17.965759206342671</v>
      </c>
      <c r="O199" s="71">
        <v>9.8347349675840903</v>
      </c>
      <c r="P199" s="71">
        <v>16.18726783236216</v>
      </c>
      <c r="Q199" s="71">
        <v>0.59462220088023299</v>
      </c>
      <c r="R199" s="71">
        <v>0</v>
      </c>
      <c r="S199" s="71">
        <v>0</v>
      </c>
      <c r="T199" s="72"/>
      <c r="U199" s="71">
        <v>385915</v>
      </c>
      <c r="V199" s="71">
        <v>341</v>
      </c>
      <c r="W199" s="71">
        <v>167</v>
      </c>
      <c r="X199" s="71">
        <v>1785</v>
      </c>
      <c r="Y199" s="71">
        <v>4331</v>
      </c>
      <c r="Z199" s="71">
        <v>4681</v>
      </c>
      <c r="AA199" s="71">
        <v>3219</v>
      </c>
      <c r="AB199" s="71">
        <v>10093</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1947</v>
      </c>
      <c r="B200" s="70">
        <v>71</v>
      </c>
      <c r="C200" s="70">
        <v>3</v>
      </c>
      <c r="D200" s="70">
        <v>5</v>
      </c>
      <c r="E200" s="70">
        <v>2006</v>
      </c>
      <c r="F200" s="70" t="s">
        <v>790</v>
      </c>
      <c r="G200" s="70" t="s">
        <v>1944</v>
      </c>
      <c r="H200" s="70" t="s">
        <v>1945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1948</v>
      </c>
      <c r="B201" s="70">
        <v>72</v>
      </c>
      <c r="C201" s="70">
        <v>4</v>
      </c>
      <c r="D201" s="70">
        <v>5</v>
      </c>
      <c r="E201" s="70">
        <v>2007</v>
      </c>
      <c r="F201" s="70" t="s">
        <v>791</v>
      </c>
      <c r="G201" s="70" t="s">
        <v>1944</v>
      </c>
      <c r="H201" s="70" t="s">
        <v>1945</v>
      </c>
      <c r="I201" s="148"/>
      <c r="J201" s="71">
        <v>3.6198954235735799</v>
      </c>
      <c r="K201" s="71">
        <v>0.85950334292725439</v>
      </c>
      <c r="L201" s="71">
        <v>15.17652494919707</v>
      </c>
      <c r="M201" s="71">
        <v>13.617932248942941</v>
      </c>
      <c r="N201" s="71">
        <v>17.800994503187251</v>
      </c>
      <c r="O201" s="71">
        <v>9.7313760273574541</v>
      </c>
      <c r="P201" s="71">
        <v>15.932284400409889</v>
      </c>
      <c r="Q201" s="71">
        <v>0.615940301053296</v>
      </c>
      <c r="R201" s="71">
        <v>0</v>
      </c>
      <c r="S201" s="71">
        <v>0</v>
      </c>
      <c r="T201" s="72"/>
      <c r="U201" s="71">
        <v>323688</v>
      </c>
      <c r="V201" s="71">
        <v>321</v>
      </c>
      <c r="W201" s="71">
        <v>196</v>
      </c>
      <c r="X201" s="71">
        <v>2842</v>
      </c>
      <c r="Y201" s="71">
        <v>4334</v>
      </c>
      <c r="Z201" s="71">
        <v>4815</v>
      </c>
      <c r="AA201" s="71">
        <v>3120</v>
      </c>
      <c r="AB201" s="71">
        <v>9902</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1949</v>
      </c>
      <c r="B202" s="70">
        <v>73</v>
      </c>
      <c r="C202" s="70">
        <v>5</v>
      </c>
      <c r="D202" s="70">
        <v>5</v>
      </c>
      <c r="E202" s="70">
        <v>2008</v>
      </c>
      <c r="F202" s="70" t="s">
        <v>792</v>
      </c>
      <c r="G202" s="70" t="s">
        <v>1944</v>
      </c>
      <c r="H202" s="70" t="s">
        <v>1945</v>
      </c>
      <c r="I202" s="148"/>
      <c r="J202" s="71">
        <v>3.4164149239634312</v>
      </c>
      <c r="K202" s="71">
        <v>0.64815515789793743</v>
      </c>
      <c r="L202" s="71">
        <v>12.97880351056102</v>
      </c>
      <c r="M202" s="71">
        <v>14.37611074628399</v>
      </c>
      <c r="N202" s="71">
        <v>15.494589999981301</v>
      </c>
      <c r="O202" s="71">
        <v>9.4580264462474464</v>
      </c>
      <c r="P202" s="71">
        <v>15.73050265936236</v>
      </c>
      <c r="Q202" s="71">
        <v>0.60015961088832903</v>
      </c>
      <c r="R202" s="71">
        <v>0</v>
      </c>
      <c r="S202" s="71">
        <v>0</v>
      </c>
      <c r="T202" s="72"/>
      <c r="U202" s="71">
        <v>325152</v>
      </c>
      <c r="V202" s="71">
        <v>321</v>
      </c>
      <c r="W202" s="71">
        <v>196</v>
      </c>
      <c r="X202" s="71">
        <v>2842</v>
      </c>
      <c r="Y202" s="71">
        <v>4347</v>
      </c>
      <c r="Z202" s="71">
        <v>4844</v>
      </c>
      <c r="AA202" s="71">
        <v>3084</v>
      </c>
      <c r="AB202" s="71">
        <v>9807</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1950</v>
      </c>
      <c r="B203" s="70">
        <v>74</v>
      </c>
      <c r="C203" s="70">
        <v>6</v>
      </c>
      <c r="D203" s="70">
        <v>5</v>
      </c>
      <c r="E203" s="70">
        <v>2009</v>
      </c>
      <c r="F203" s="70" t="s">
        <v>176</v>
      </c>
      <c r="G203" s="70" t="s">
        <v>1944</v>
      </c>
      <c r="H203" s="70" t="s">
        <v>1945</v>
      </c>
      <c r="I203" s="148"/>
      <c r="J203" s="71">
        <v>4.1556509202383953</v>
      </c>
      <c r="K203" s="71">
        <v>0.65580367262516415</v>
      </c>
      <c r="L203" s="71">
        <v>10.423598911011259</v>
      </c>
      <c r="M203" s="71">
        <v>12.31636275664016</v>
      </c>
      <c r="N203" s="71">
        <v>15.96359989487676</v>
      </c>
      <c r="O203" s="71">
        <v>9.6572979808211006</v>
      </c>
      <c r="P203" s="71">
        <v>15.15876193593424</v>
      </c>
      <c r="Q203" s="71">
        <v>0.56857413605186602</v>
      </c>
      <c r="R203" s="71">
        <v>0</v>
      </c>
      <c r="S203" s="71">
        <v>0</v>
      </c>
      <c r="T203" s="72"/>
      <c r="U203" s="71">
        <v>337635</v>
      </c>
      <c r="V203" s="71">
        <v>315</v>
      </c>
      <c r="W203" s="71">
        <v>196</v>
      </c>
      <c r="X203" s="71">
        <v>2551</v>
      </c>
      <c r="Y203" s="71">
        <v>4336</v>
      </c>
      <c r="Z203" s="71">
        <v>4882</v>
      </c>
      <c r="AA203" s="71">
        <v>3051</v>
      </c>
      <c r="AB203" s="71">
        <v>9753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1951</v>
      </c>
      <c r="B204" s="70">
        <v>75</v>
      </c>
      <c r="C204" s="70">
        <v>7</v>
      </c>
      <c r="D204" s="70">
        <v>5</v>
      </c>
      <c r="E204" s="70">
        <v>2010</v>
      </c>
      <c r="F204" s="70" t="s">
        <v>177</v>
      </c>
      <c r="G204" s="70" t="s">
        <v>1944</v>
      </c>
      <c r="H204" s="70" t="s">
        <v>1945</v>
      </c>
      <c r="I204" s="148"/>
      <c r="J204" s="71">
        <v>3.969013111908287</v>
      </c>
      <c r="K204" s="71">
        <v>0.68567192038923286</v>
      </c>
      <c r="L204" s="71">
        <v>9.6760155429081447</v>
      </c>
      <c r="M204" s="71">
        <v>12.71348485134236</v>
      </c>
      <c r="N204" s="71">
        <v>18.033873520735689</v>
      </c>
      <c r="O204" s="71">
        <v>9.7524286091763219</v>
      </c>
      <c r="P204" s="71">
        <v>15.190328501946411</v>
      </c>
      <c r="Q204" s="71">
        <v>0.58472330415818397</v>
      </c>
      <c r="R204" s="71">
        <v>0</v>
      </c>
      <c r="S204" s="71">
        <v>0</v>
      </c>
      <c r="T204" s="72"/>
      <c r="U204" s="71">
        <v>323519</v>
      </c>
      <c r="V204" s="71">
        <v>315</v>
      </c>
      <c r="W204" s="71">
        <v>196</v>
      </c>
      <c r="X204" s="71">
        <v>2551</v>
      </c>
      <c r="Y204" s="71">
        <v>4312</v>
      </c>
      <c r="Z204" s="71">
        <v>4953</v>
      </c>
      <c r="AA204" s="71">
        <v>2981</v>
      </c>
      <c r="AB204" s="71">
        <v>9611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1952</v>
      </c>
      <c r="B205" s="70">
        <v>76</v>
      </c>
      <c r="C205" s="70">
        <v>8</v>
      </c>
      <c r="D205" s="70">
        <v>5</v>
      </c>
      <c r="E205" s="70">
        <v>2011</v>
      </c>
      <c r="F205" s="70" t="s">
        <v>178</v>
      </c>
      <c r="G205" s="70" t="s">
        <v>1944</v>
      </c>
      <c r="H205" s="70" t="s">
        <v>1945</v>
      </c>
      <c r="I205" s="148"/>
      <c r="J205" s="71">
        <v>4.2939463881036479</v>
      </c>
      <c r="K205" s="71">
        <v>0.94653322844452314</v>
      </c>
      <c r="L205" s="71">
        <v>9.6235187871293775</v>
      </c>
      <c r="M205" s="71">
        <v>14.8067012620625</v>
      </c>
      <c r="N205" s="71">
        <v>18.525842921722521</v>
      </c>
      <c r="O205" s="71">
        <v>9.5778233149389145</v>
      </c>
      <c r="P205" s="71">
        <v>14.612795700884487</v>
      </c>
      <c r="Q205" s="71">
        <v>0.66169932716657098</v>
      </c>
      <c r="R205" s="71">
        <v>0</v>
      </c>
      <c r="S205" s="71">
        <v>0</v>
      </c>
      <c r="T205" s="72"/>
      <c r="U205" s="71">
        <v>324604</v>
      </c>
      <c r="V205" s="71">
        <v>315</v>
      </c>
      <c r="W205" s="71">
        <v>196</v>
      </c>
      <c r="X205" s="71">
        <v>2551</v>
      </c>
      <c r="Y205" s="71">
        <v>4296</v>
      </c>
      <c r="Z205" s="71">
        <v>4970</v>
      </c>
      <c r="AA205" s="71">
        <v>2953</v>
      </c>
      <c r="AB205" s="71">
        <v>9429</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10.005000000000001</v>
      </c>
      <c r="BI205" s="71">
        <v>0</v>
      </c>
      <c r="BJ205" s="71">
        <v>0</v>
      </c>
      <c r="BK205" s="71">
        <v>0</v>
      </c>
      <c r="BL205" s="71">
        <v>0</v>
      </c>
      <c r="BM205" s="71">
        <v>0</v>
      </c>
      <c r="BN205" s="72"/>
      <c r="BO205" s="71">
        <v>1</v>
      </c>
      <c r="BP205" s="71">
        <v>0</v>
      </c>
      <c r="BQ205" s="71">
        <v>0</v>
      </c>
      <c r="BR205" s="71">
        <v>0</v>
      </c>
      <c r="BS205" s="71">
        <v>0</v>
      </c>
      <c r="BT205" s="71">
        <v>0</v>
      </c>
      <c r="BU205"/>
      <c r="BV205" s="70">
        <v>0</v>
      </c>
      <c r="BW205" s="70">
        <v>0</v>
      </c>
      <c r="BX205" s="70">
        <v>0</v>
      </c>
      <c r="BY205" s="70">
        <v>10.005000000000001</v>
      </c>
      <c r="BZ205" s="70">
        <v>0</v>
      </c>
      <c r="CA205" s="70">
        <v>0</v>
      </c>
      <c r="CB205" s="70">
        <v>0</v>
      </c>
      <c r="CC205" s="70">
        <v>0</v>
      </c>
      <c r="CD205" s="70">
        <v>0</v>
      </c>
    </row>
    <row r="206" spans="1:82">
      <c r="A206" s="70" t="s">
        <v>1953</v>
      </c>
      <c r="B206" s="70">
        <v>77</v>
      </c>
      <c r="C206" s="70">
        <v>9</v>
      </c>
      <c r="D206" s="70">
        <v>5</v>
      </c>
      <c r="E206" s="70">
        <v>2012</v>
      </c>
      <c r="F206" s="70" t="s">
        <v>179</v>
      </c>
      <c r="G206" s="70" t="s">
        <v>1944</v>
      </c>
      <c r="H206" s="70" t="s">
        <v>1945</v>
      </c>
      <c r="I206" s="148"/>
      <c r="J206" s="71">
        <v>4.7999509551961026</v>
      </c>
      <c r="K206" s="71">
        <v>0.88383753257558439</v>
      </c>
      <c r="L206" s="71">
        <v>9.7652939943486103</v>
      </c>
      <c r="M206" s="71">
        <v>13.98223577255748</v>
      </c>
      <c r="N206" s="71">
        <v>17.426510020661599</v>
      </c>
      <c r="O206" s="71">
        <v>9.5770204961087444</v>
      </c>
      <c r="P206" s="71">
        <v>14.725794936833312</v>
      </c>
      <c r="Q206" s="71">
        <v>0.71282331038378499</v>
      </c>
      <c r="R206" s="71">
        <v>0</v>
      </c>
      <c r="S206" s="71">
        <v>0</v>
      </c>
      <c r="T206" s="72"/>
      <c r="U206" s="71">
        <v>381625</v>
      </c>
      <c r="V206" s="71">
        <v>315</v>
      </c>
      <c r="W206" s="71">
        <v>196</v>
      </c>
      <c r="X206" s="71">
        <v>2551</v>
      </c>
      <c r="Y206" s="71">
        <v>4304</v>
      </c>
      <c r="Z206" s="71">
        <v>5009</v>
      </c>
      <c r="AA206" s="71">
        <v>2959</v>
      </c>
      <c r="AB206" s="71">
        <v>9349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10.128</v>
      </c>
      <c r="BI206" s="71">
        <v>0</v>
      </c>
      <c r="BJ206" s="71">
        <v>0</v>
      </c>
      <c r="BK206" s="71">
        <v>0</v>
      </c>
      <c r="BL206" s="71">
        <v>0</v>
      </c>
      <c r="BM206" s="71">
        <v>0</v>
      </c>
      <c r="BN206" s="72"/>
      <c r="BO206" s="71">
        <v>1</v>
      </c>
      <c r="BP206" s="71">
        <v>0</v>
      </c>
      <c r="BQ206" s="71">
        <v>0</v>
      </c>
      <c r="BR206" s="71">
        <v>0</v>
      </c>
      <c r="BS206" s="71">
        <v>0</v>
      </c>
      <c r="BT206" s="71">
        <v>0</v>
      </c>
      <c r="BU206"/>
      <c r="BV206" s="70">
        <v>0</v>
      </c>
      <c r="BW206" s="70">
        <v>0</v>
      </c>
      <c r="BX206" s="70">
        <v>0</v>
      </c>
      <c r="BY206" s="70">
        <v>10.128</v>
      </c>
      <c r="BZ206" s="70">
        <v>0</v>
      </c>
      <c r="CA206" s="70">
        <v>0</v>
      </c>
      <c r="CB206" s="70">
        <v>0</v>
      </c>
      <c r="CC206" s="70">
        <v>0</v>
      </c>
      <c r="CD206" s="70">
        <v>0</v>
      </c>
    </row>
    <row r="207" spans="1:82">
      <c r="A207" s="70" t="s">
        <v>1954</v>
      </c>
      <c r="B207" s="70">
        <v>78</v>
      </c>
      <c r="C207" s="70">
        <v>10</v>
      </c>
      <c r="D207" s="70">
        <v>5</v>
      </c>
      <c r="E207" s="70">
        <v>2013</v>
      </c>
      <c r="F207" s="70" t="s">
        <v>180</v>
      </c>
      <c r="G207" s="70" t="s">
        <v>1944</v>
      </c>
      <c r="H207" s="70" t="s">
        <v>1945</v>
      </c>
      <c r="I207" s="148"/>
      <c r="J207" s="71">
        <v>5.5016239436002223</v>
      </c>
      <c r="K207" s="71">
        <v>0.7733888806400292</v>
      </c>
      <c r="L207" s="71">
        <v>9.263399658137109</v>
      </c>
      <c r="M207" s="71">
        <v>14.078874743446841</v>
      </c>
      <c r="N207" s="71">
        <v>17.81863737803743</v>
      </c>
      <c r="O207" s="71">
        <v>9.2134557420400274</v>
      </c>
      <c r="P207" s="71">
        <v>14.681374560548866</v>
      </c>
      <c r="Q207" s="71">
        <v>0.71878167317102903</v>
      </c>
      <c r="R207" s="71">
        <v>0</v>
      </c>
      <c r="S207" s="71">
        <v>0</v>
      </c>
      <c r="T207" s="72"/>
      <c r="U207" s="71">
        <v>438952</v>
      </c>
      <c r="V207" s="71">
        <v>315</v>
      </c>
      <c r="W207" s="71">
        <v>196</v>
      </c>
      <c r="X207" s="71">
        <v>2551</v>
      </c>
      <c r="Y207" s="71">
        <v>4298</v>
      </c>
      <c r="Z207" s="71">
        <v>5034</v>
      </c>
      <c r="AA207" s="71">
        <v>2939</v>
      </c>
      <c r="AB207" s="71">
        <v>9292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1955</v>
      </c>
      <c r="B208" s="70">
        <v>79</v>
      </c>
      <c r="C208" s="70">
        <v>11</v>
      </c>
      <c r="D208" s="70">
        <v>5</v>
      </c>
      <c r="E208" s="70">
        <v>2014</v>
      </c>
      <c r="F208" s="70" t="s">
        <v>181</v>
      </c>
      <c r="G208" s="70" t="s">
        <v>1944</v>
      </c>
      <c r="H208" s="70" t="s">
        <v>1945</v>
      </c>
      <c r="I208" s="148"/>
      <c r="J208" s="71">
        <v>5.0494510939908386</v>
      </c>
      <c r="K208" s="71">
        <v>0.72380580232699898</v>
      </c>
      <c r="L208" s="71">
        <v>7.4911992888809156</v>
      </c>
      <c r="M208" s="71">
        <v>14.855286320176949</v>
      </c>
      <c r="N208" s="71">
        <v>15.897100126622441</v>
      </c>
      <c r="O208" s="71">
        <v>8.7461339653540584</v>
      </c>
      <c r="P208" s="71">
        <v>14.667302180187285</v>
      </c>
      <c r="Q208" s="71">
        <v>0.68339393969670204</v>
      </c>
      <c r="R208" s="71">
        <v>0</v>
      </c>
      <c r="S208" s="71">
        <v>0</v>
      </c>
      <c r="T208" s="72"/>
      <c r="U208" s="71">
        <v>421559</v>
      </c>
      <c r="V208" s="71">
        <v>249</v>
      </c>
      <c r="W208" s="71">
        <v>164</v>
      </c>
      <c r="X208" s="71">
        <v>2637</v>
      </c>
      <c r="Y208" s="71">
        <v>4286</v>
      </c>
      <c r="Z208" s="71">
        <v>5033</v>
      </c>
      <c r="AA208" s="71">
        <v>2921</v>
      </c>
      <c r="AB208" s="71">
        <v>9208</v>
      </c>
      <c r="AC208" s="71">
        <v>0</v>
      </c>
      <c r="AD208" s="71">
        <v>0</v>
      </c>
      <c r="AE208" s="72"/>
      <c r="AF208" s="71"/>
      <c r="AG208" s="71"/>
      <c r="AH208" s="71"/>
      <c r="AI208" s="71"/>
      <c r="AJ208" s="71"/>
      <c r="AK208" s="71"/>
      <c r="AL208" s="71"/>
      <c r="AM208" s="71"/>
      <c r="AN208" s="71"/>
      <c r="AO208" s="71"/>
      <c r="AP208" s="71"/>
      <c r="AQ208" s="72"/>
      <c r="AR208" s="71">
        <v>177</v>
      </c>
      <c r="AS208" s="71">
        <v>39</v>
      </c>
      <c r="AT208" s="71">
        <v>0</v>
      </c>
      <c r="AU208" s="71">
        <v>0</v>
      </c>
      <c r="AV208" s="71">
        <v>0</v>
      </c>
      <c r="AW208" s="71">
        <v>0</v>
      </c>
      <c r="AX208" s="71"/>
      <c r="AY208" s="72"/>
      <c r="AZ208" s="71">
        <v>794.3</v>
      </c>
      <c r="BA208" s="71">
        <v>5697.8</v>
      </c>
      <c r="BB208" s="71">
        <v>0</v>
      </c>
      <c r="BC208" s="71">
        <v>0</v>
      </c>
      <c r="BD208" s="71">
        <v>0</v>
      </c>
      <c r="BE208" s="71">
        <v>0</v>
      </c>
      <c r="BF208" s="71"/>
      <c r="BG208" s="72"/>
      <c r="BH208" s="71">
        <v>10.791</v>
      </c>
      <c r="BI208" s="71">
        <v>0</v>
      </c>
      <c r="BJ208" s="71">
        <v>0</v>
      </c>
      <c r="BK208" s="71">
        <v>0</v>
      </c>
      <c r="BL208" s="71">
        <v>0</v>
      </c>
      <c r="BM208" s="71">
        <v>0</v>
      </c>
      <c r="BN208" s="72"/>
      <c r="BO208" s="71">
        <v>1</v>
      </c>
      <c r="BP208" s="71">
        <v>0</v>
      </c>
      <c r="BQ208" s="71">
        <v>0</v>
      </c>
      <c r="BR208" s="71">
        <v>0</v>
      </c>
      <c r="BS208" s="71">
        <v>0</v>
      </c>
      <c r="BT208" s="71">
        <v>0</v>
      </c>
      <c r="BU208"/>
      <c r="BV208" s="70">
        <v>0</v>
      </c>
      <c r="BW208" s="70">
        <v>0</v>
      </c>
      <c r="BX208" s="70">
        <v>0</v>
      </c>
      <c r="BY208" s="70">
        <v>10.791</v>
      </c>
      <c r="BZ208" s="70">
        <v>0</v>
      </c>
      <c r="CA208" s="70">
        <v>0</v>
      </c>
      <c r="CB208" s="70">
        <v>0</v>
      </c>
      <c r="CC208" s="70">
        <v>0</v>
      </c>
      <c r="CD208" s="70">
        <v>0</v>
      </c>
    </row>
    <row r="209" spans="1:82">
      <c r="A209" s="70" t="s">
        <v>1956</v>
      </c>
      <c r="B209" s="70">
        <v>80</v>
      </c>
      <c r="C209" s="70">
        <v>12</v>
      </c>
      <c r="D209" s="70">
        <v>5</v>
      </c>
      <c r="E209" s="70">
        <v>2015</v>
      </c>
      <c r="F209" s="70" t="s">
        <v>182</v>
      </c>
      <c r="G209" s="70" t="s">
        <v>1944</v>
      </c>
      <c r="H209" s="70" t="s">
        <v>1945</v>
      </c>
      <c r="I209" s="148"/>
      <c r="J209" s="71">
        <v>8.5328451442508975</v>
      </c>
      <c r="K209" s="71">
        <v>0.68488324660944144</v>
      </c>
      <c r="L209" s="71">
        <v>13.869429103962659</v>
      </c>
      <c r="M209" s="71">
        <v>12.14242166157379</v>
      </c>
      <c r="N209" s="71">
        <v>14.9571511528536</v>
      </c>
      <c r="O209" s="71">
        <v>8.6352251584069997</v>
      </c>
      <c r="P209" s="71">
        <v>14.121082327589914</v>
      </c>
      <c r="Q209" s="71">
        <v>0.66209648692871204</v>
      </c>
      <c r="R209" s="71">
        <v>0</v>
      </c>
      <c r="S209" s="71">
        <v>0</v>
      </c>
      <c r="T209" s="72"/>
      <c r="U209" s="71">
        <v>742489</v>
      </c>
      <c r="V209" s="71">
        <v>249</v>
      </c>
      <c r="W209" s="71">
        <v>164</v>
      </c>
      <c r="X209" s="71">
        <v>2637</v>
      </c>
      <c r="Y209" s="71">
        <v>4304</v>
      </c>
      <c r="Z209" s="71">
        <v>5017</v>
      </c>
      <c r="AA209" s="71">
        <v>2810</v>
      </c>
      <c r="AB209" s="71">
        <v>9113</v>
      </c>
      <c r="AC209" s="71">
        <v>0</v>
      </c>
      <c r="AD209" s="71">
        <v>0</v>
      </c>
      <c r="AE209" s="72"/>
      <c r="AF209" s="71">
        <v>5814707.325125495</v>
      </c>
      <c r="AG209" s="71">
        <v>510293.21869432571</v>
      </c>
      <c r="AH209" s="71">
        <v>2234231.213241545</v>
      </c>
      <c r="AI209" s="71">
        <v>17428710.645874739</v>
      </c>
      <c r="AJ209" s="71">
        <v>22096137.252874639</v>
      </c>
      <c r="AK209" s="71">
        <v>0</v>
      </c>
      <c r="AL209" s="71">
        <v>0</v>
      </c>
      <c r="AM209" s="71">
        <v>1248898.422402767</v>
      </c>
      <c r="AN209" s="71">
        <v>0</v>
      </c>
      <c r="AO209" s="71">
        <v>0</v>
      </c>
      <c r="AP209" s="71">
        <v>49332978.078213513</v>
      </c>
      <c r="AQ209" s="72"/>
      <c r="AR209" s="71">
        <v>196</v>
      </c>
      <c r="AS209" s="71">
        <v>65</v>
      </c>
      <c r="AT209" s="71">
        <v>0</v>
      </c>
      <c r="AU209" s="71">
        <v>0</v>
      </c>
      <c r="AV209" s="71">
        <v>0</v>
      </c>
      <c r="AW209" s="71">
        <v>0</v>
      </c>
      <c r="AX209" s="71"/>
      <c r="AY209" s="72"/>
      <c r="AZ209" s="71">
        <v>905.2</v>
      </c>
      <c r="BA209" s="71">
        <v>6955.1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1957</v>
      </c>
      <c r="B210" s="70">
        <v>81</v>
      </c>
      <c r="C210" s="70">
        <v>13</v>
      </c>
      <c r="D210" s="70">
        <v>5</v>
      </c>
      <c r="E210" s="70">
        <v>2016</v>
      </c>
      <c r="F210" s="70" t="s">
        <v>155</v>
      </c>
      <c r="G210" s="70" t="s">
        <v>1944</v>
      </c>
      <c r="H210" s="70" t="s">
        <v>1945</v>
      </c>
      <c r="I210" s="148"/>
      <c r="J210" s="71">
        <v>6.148926220990754</v>
      </c>
      <c r="K210" s="71">
        <v>0.64105942317131159</v>
      </c>
      <c r="L210" s="71">
        <v>8.1393046020403705</v>
      </c>
      <c r="M210" s="71">
        <v>11.764589163660817</v>
      </c>
      <c r="N210" s="71">
        <v>15.081542102126678</v>
      </c>
      <c r="O210" s="71">
        <v>8.5303634645094419</v>
      </c>
      <c r="P210" s="71">
        <v>13.45865975734819</v>
      </c>
      <c r="Q210" s="71">
        <v>0.6337105538819181</v>
      </c>
      <c r="R210" s="71">
        <v>0</v>
      </c>
      <c r="S210" s="71">
        <v>0</v>
      </c>
      <c r="T210" s="72"/>
      <c r="U210" s="71">
        <v>490595</v>
      </c>
      <c r="V210" s="71">
        <v>249</v>
      </c>
      <c r="W210" s="71">
        <v>164</v>
      </c>
      <c r="X210" s="71">
        <v>2637</v>
      </c>
      <c r="Y210" s="71">
        <v>4273</v>
      </c>
      <c r="Z210" s="71">
        <v>5017</v>
      </c>
      <c r="AA210" s="71">
        <v>2770</v>
      </c>
      <c r="AB210" s="71">
        <v>8972</v>
      </c>
      <c r="AC210" s="71">
        <v>0</v>
      </c>
      <c r="AD210" s="71">
        <v>0</v>
      </c>
      <c r="AE210" s="72"/>
      <c r="AF210" s="71">
        <v>4278840.5715047345</v>
      </c>
      <c r="AG210" s="71">
        <v>469657.40596718201</v>
      </c>
      <c r="AH210" s="71">
        <v>1056291.2596000091</v>
      </c>
      <c r="AI210" s="71">
        <v>17925026.76735865</v>
      </c>
      <c r="AJ210" s="71">
        <v>22270534.769222468</v>
      </c>
      <c r="AK210" s="71">
        <v>0</v>
      </c>
      <c r="AL210" s="71">
        <v>0</v>
      </c>
      <c r="AM210" s="71">
        <v>1230530.2229776389</v>
      </c>
      <c r="AN210" s="71">
        <v>0</v>
      </c>
      <c r="AO210" s="71">
        <v>0</v>
      </c>
      <c r="AP210" s="71">
        <v>47230880.996630684</v>
      </c>
      <c r="AQ210" s="72"/>
      <c r="AR210" s="71">
        <v>204</v>
      </c>
      <c r="AS210" s="71">
        <v>72</v>
      </c>
      <c r="AT210" s="71">
        <v>0</v>
      </c>
      <c r="AU210" s="71">
        <v>0</v>
      </c>
      <c r="AV210" s="71">
        <v>0</v>
      </c>
      <c r="AW210" s="71">
        <v>0</v>
      </c>
      <c r="AX210" s="71"/>
      <c r="AY210" s="72"/>
      <c r="AZ210" s="71">
        <v>951.3</v>
      </c>
      <c r="BA210" s="71">
        <v>7172.5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1958</v>
      </c>
      <c r="B211" s="70">
        <v>82</v>
      </c>
      <c r="C211" s="70">
        <v>14</v>
      </c>
      <c r="D211" s="70">
        <v>5</v>
      </c>
      <c r="E211" s="70">
        <v>2017</v>
      </c>
      <c r="F211" s="70" t="s">
        <v>156</v>
      </c>
      <c r="G211" s="70" t="s">
        <v>1944</v>
      </c>
      <c r="H211" s="70" t="s">
        <v>1945</v>
      </c>
      <c r="I211" s="148"/>
      <c r="J211" s="71">
        <v>7.2415176654857882</v>
      </c>
      <c r="K211" s="71">
        <v>0.64719915929549365</v>
      </c>
      <c r="L211" s="71">
        <v>7.9536486152454637</v>
      </c>
      <c r="M211" s="71">
        <v>11.114908845422478</v>
      </c>
      <c r="N211" s="71">
        <v>14.462083951422223</v>
      </c>
      <c r="O211" s="71">
        <v>8.381132976488006</v>
      </c>
      <c r="P211" s="71">
        <v>13.122350883088151</v>
      </c>
      <c r="Q211" s="71">
        <v>0.599356570967714</v>
      </c>
      <c r="R211" s="71">
        <v>0</v>
      </c>
      <c r="S211" s="71">
        <v>0</v>
      </c>
      <c r="T211" s="72"/>
      <c r="U211" s="71">
        <v>617420</v>
      </c>
      <c r="V211" s="71">
        <v>249</v>
      </c>
      <c r="W211" s="71">
        <v>164</v>
      </c>
      <c r="X211" s="71">
        <v>2637</v>
      </c>
      <c r="Y211" s="71">
        <v>4227</v>
      </c>
      <c r="Z211" s="71">
        <v>5011</v>
      </c>
      <c r="AA211" s="71">
        <v>2718</v>
      </c>
      <c r="AB211" s="71">
        <v>8775</v>
      </c>
      <c r="AC211" s="71">
        <v>0</v>
      </c>
      <c r="AD211" s="71">
        <v>0</v>
      </c>
      <c r="AE211" s="72"/>
      <c r="AF211" s="71">
        <v>5496904.1987595083</v>
      </c>
      <c r="AG211" s="71">
        <v>494720.65909968421</v>
      </c>
      <c r="AH211" s="71">
        <v>1293062.761748011</v>
      </c>
      <c r="AI211" s="71">
        <v>17623052.792440351</v>
      </c>
      <c r="AJ211" s="71">
        <v>20757624.189096902</v>
      </c>
      <c r="AK211" s="71">
        <v>0</v>
      </c>
      <c r="AL211" s="71">
        <v>0</v>
      </c>
      <c r="AM211" s="71">
        <v>1205394.39108939</v>
      </c>
      <c r="AN211" s="71">
        <v>0</v>
      </c>
      <c r="AO211" s="71">
        <v>0</v>
      </c>
      <c r="AP211" s="71">
        <v>46870758.992233843</v>
      </c>
      <c r="AQ211" s="72"/>
      <c r="AR211" s="71">
        <v>221</v>
      </c>
      <c r="AS211" s="71">
        <v>94</v>
      </c>
      <c r="AT211" s="71">
        <v>0</v>
      </c>
      <c r="AU211" s="71">
        <v>0</v>
      </c>
      <c r="AV211" s="71">
        <v>0</v>
      </c>
      <c r="AW211" s="71">
        <v>0</v>
      </c>
      <c r="AX211" s="71"/>
      <c r="AY211" s="72"/>
      <c r="AZ211" s="71">
        <v>1050.7</v>
      </c>
      <c r="BA211" s="71">
        <v>10021.5</v>
      </c>
      <c r="BB211" s="71">
        <v>0</v>
      </c>
      <c r="BC211" s="71">
        <v>0</v>
      </c>
      <c r="BD211" s="71">
        <v>0</v>
      </c>
      <c r="BE211" s="71">
        <v>0</v>
      </c>
      <c r="BF211" s="71"/>
      <c r="BG211" s="72"/>
      <c r="BH211" s="71">
        <v>11.161</v>
      </c>
      <c r="BI211" s="71">
        <v>0</v>
      </c>
      <c r="BJ211" s="71">
        <v>0</v>
      </c>
      <c r="BK211" s="71">
        <v>0</v>
      </c>
      <c r="BL211" s="71">
        <v>0</v>
      </c>
      <c r="BM211" s="71">
        <v>0</v>
      </c>
      <c r="BN211" s="72"/>
      <c r="BO211" s="71">
        <v>1</v>
      </c>
      <c r="BP211" s="71">
        <v>0</v>
      </c>
      <c r="BQ211" s="71">
        <v>0</v>
      </c>
      <c r="BR211" s="71">
        <v>0</v>
      </c>
      <c r="BS211" s="71">
        <v>0</v>
      </c>
      <c r="BT211" s="71">
        <v>0</v>
      </c>
      <c r="BU211"/>
      <c r="BV211" s="70">
        <v>0</v>
      </c>
      <c r="BW211" s="70">
        <v>0</v>
      </c>
      <c r="BX211" s="70">
        <v>0</v>
      </c>
      <c r="BY211" s="70">
        <v>11.161</v>
      </c>
      <c r="BZ211" s="70">
        <v>0</v>
      </c>
      <c r="CA211" s="70">
        <v>0</v>
      </c>
      <c r="CB211" s="70">
        <v>0</v>
      </c>
      <c r="CC211" s="70">
        <v>0</v>
      </c>
      <c r="CD211" s="70">
        <v>0</v>
      </c>
    </row>
    <row r="212" spans="1:82">
      <c r="A212" s="70" t="s">
        <v>1959</v>
      </c>
      <c r="B212" s="70">
        <v>83</v>
      </c>
      <c r="C212" s="70">
        <v>15</v>
      </c>
      <c r="D212" s="70">
        <v>5</v>
      </c>
      <c r="E212" s="70">
        <v>2018</v>
      </c>
      <c r="F212" s="70" t="s">
        <v>183</v>
      </c>
      <c r="G212" s="70" t="s">
        <v>1944</v>
      </c>
      <c r="H212" s="70" t="s">
        <v>1945</v>
      </c>
      <c r="I212" s="148"/>
      <c r="J212" s="71">
        <v>6.5298978557093381</v>
      </c>
      <c r="K212" s="71">
        <v>0.59946325284300361</v>
      </c>
      <c r="L212" s="71">
        <v>7.3138650265073935</v>
      </c>
      <c r="M212" s="71">
        <v>11.503198137389006</v>
      </c>
      <c r="N212" s="71">
        <v>13.006162962933725</v>
      </c>
      <c r="O212" s="71">
        <v>8.2532100019238701</v>
      </c>
      <c r="P212" s="71">
        <v>12.939149150864974</v>
      </c>
      <c r="Q212" s="71">
        <v>0.55039915707364995</v>
      </c>
      <c r="R212" s="71">
        <v>0</v>
      </c>
      <c r="S212" s="71">
        <v>0</v>
      </c>
      <c r="T212" s="72"/>
      <c r="U212" s="71">
        <v>580340</v>
      </c>
      <c r="V212" s="71">
        <v>249</v>
      </c>
      <c r="W212" s="71">
        <v>164</v>
      </c>
      <c r="X212" s="71">
        <v>2637</v>
      </c>
      <c r="Y212" s="71">
        <v>4215</v>
      </c>
      <c r="Z212" s="71">
        <v>5029</v>
      </c>
      <c r="AA212" s="71">
        <v>2707</v>
      </c>
      <c r="AB212" s="71">
        <v>8684</v>
      </c>
      <c r="AC212" s="71">
        <v>0</v>
      </c>
      <c r="AD212" s="71">
        <v>0</v>
      </c>
      <c r="AE212" s="72"/>
      <c r="AF212" s="71">
        <v>5253797.3234705478</v>
      </c>
      <c r="AG212" s="71">
        <v>448428.11979357101</v>
      </c>
      <c r="AH212" s="71">
        <v>1196729.483425335</v>
      </c>
      <c r="AI212" s="71">
        <v>17935602.30410279</v>
      </c>
      <c r="AJ212" s="71">
        <v>19274380.466582019</v>
      </c>
      <c r="AK212" s="71">
        <v>0</v>
      </c>
      <c r="AL212" s="71">
        <v>0</v>
      </c>
      <c r="AM212" s="71">
        <v>1195362.2454199591</v>
      </c>
      <c r="AN212" s="71">
        <v>0</v>
      </c>
      <c r="AO212" s="71">
        <v>0</v>
      </c>
      <c r="AP212" s="71">
        <v>45304299.942794219</v>
      </c>
      <c r="AQ212" s="72"/>
      <c r="AR212" s="71">
        <v>242</v>
      </c>
      <c r="AS212" s="71">
        <v>157</v>
      </c>
      <c r="AT212" s="71">
        <v>0</v>
      </c>
      <c r="AU212" s="71">
        <v>0</v>
      </c>
      <c r="AV212" s="71">
        <v>0</v>
      </c>
      <c r="AW212" s="71">
        <v>0</v>
      </c>
      <c r="AX212" s="71"/>
      <c r="AY212" s="72"/>
      <c r="AZ212" s="71">
        <v>1184.5999999999999</v>
      </c>
      <c r="BA212" s="71">
        <v>13564</v>
      </c>
      <c r="BB212" s="71">
        <v>0</v>
      </c>
      <c r="BC212" s="71">
        <v>0</v>
      </c>
      <c r="BD212" s="71">
        <v>0</v>
      </c>
      <c r="BE212" s="71">
        <v>0</v>
      </c>
      <c r="BF212" s="71"/>
      <c r="BG212" s="72"/>
      <c r="BH212" s="71">
        <v>13.308</v>
      </c>
      <c r="BI212" s="71">
        <v>0</v>
      </c>
      <c r="BJ212" s="71">
        <v>0</v>
      </c>
      <c r="BK212" s="71">
        <v>0</v>
      </c>
      <c r="BL212" s="71">
        <v>0</v>
      </c>
      <c r="BM212" s="71">
        <v>0</v>
      </c>
      <c r="BN212" s="72"/>
      <c r="BO212" s="71">
        <v>1</v>
      </c>
      <c r="BP212" s="71">
        <v>0</v>
      </c>
      <c r="BQ212" s="71">
        <v>0</v>
      </c>
      <c r="BR212" s="71">
        <v>0</v>
      </c>
      <c r="BS212" s="71">
        <v>0</v>
      </c>
      <c r="BT212" s="71">
        <v>0</v>
      </c>
      <c r="BU212"/>
      <c r="BV212" s="70">
        <v>0</v>
      </c>
      <c r="BW212" s="70">
        <v>0</v>
      </c>
      <c r="BX212" s="70">
        <v>0</v>
      </c>
      <c r="BY212" s="70">
        <v>13.308</v>
      </c>
      <c r="BZ212" s="70">
        <v>0</v>
      </c>
      <c r="CA212" s="70">
        <v>0</v>
      </c>
      <c r="CB212" s="70">
        <v>0</v>
      </c>
      <c r="CC212" s="70">
        <v>0</v>
      </c>
      <c r="CD212" s="70">
        <v>0</v>
      </c>
    </row>
    <row r="213" spans="1:82">
      <c r="A213" s="70" t="s">
        <v>1960</v>
      </c>
      <c r="B213" s="70">
        <v>84</v>
      </c>
      <c r="C213" s="70">
        <v>16</v>
      </c>
      <c r="D213" s="70">
        <v>5</v>
      </c>
      <c r="E213" s="70">
        <v>2019</v>
      </c>
      <c r="F213" s="70" t="s">
        <v>158</v>
      </c>
      <c r="G213" s="70" t="s">
        <v>1944</v>
      </c>
      <c r="H213" s="70" t="s">
        <v>1945</v>
      </c>
      <c r="I213" s="148"/>
      <c r="J213" s="71">
        <v>6.7412101504660047</v>
      </c>
      <c r="K213" s="71">
        <v>0.55890513611467119</v>
      </c>
      <c r="L213" s="71">
        <v>7.365854057812375</v>
      </c>
      <c r="M213" s="71">
        <v>10.256441316995359</v>
      </c>
      <c r="N213" s="71">
        <v>11.939319792981577</v>
      </c>
      <c r="O213" s="71">
        <v>8.0278945930939418</v>
      </c>
      <c r="P213" s="71">
        <v>12.815197081405868</v>
      </c>
      <c r="Q213" s="71">
        <v>0.52373463326971004</v>
      </c>
      <c r="R213" s="71">
        <v>0</v>
      </c>
      <c r="S213" s="71">
        <v>0</v>
      </c>
      <c r="T213" s="72"/>
      <c r="U213" s="71">
        <v>589585</v>
      </c>
      <c r="V213" s="71">
        <v>249</v>
      </c>
      <c r="W213" s="71">
        <v>164</v>
      </c>
      <c r="X213" s="71">
        <v>2637</v>
      </c>
      <c r="Y213" s="71">
        <v>4168</v>
      </c>
      <c r="Z213" s="71">
        <v>5026</v>
      </c>
      <c r="AA213" s="71">
        <v>2661</v>
      </c>
      <c r="AB213" s="71">
        <v>8487</v>
      </c>
      <c r="AC213" s="71">
        <v>0</v>
      </c>
      <c r="AD213" s="71">
        <v>0</v>
      </c>
      <c r="AE213" s="72"/>
      <c r="AF213" s="71">
        <v>5660336.6009890409</v>
      </c>
      <c r="AG213" s="71">
        <v>440482.58223070047</v>
      </c>
      <c r="AH213" s="71">
        <v>1316232.66356154</v>
      </c>
      <c r="AI213" s="71">
        <v>17209183.124469928</v>
      </c>
      <c r="AJ213" s="71">
        <v>18597774.72454964</v>
      </c>
      <c r="AK213" s="71">
        <v>0</v>
      </c>
      <c r="AL213" s="71">
        <v>0</v>
      </c>
      <c r="AM213" s="71">
        <v>1155865.5098982065</v>
      </c>
      <c r="AN213" s="71">
        <v>0</v>
      </c>
      <c r="AO213" s="71">
        <v>0</v>
      </c>
      <c r="AP213" s="71">
        <v>44379875.205699064</v>
      </c>
      <c r="AQ213" s="72"/>
      <c r="AR213" s="71">
        <v>255</v>
      </c>
      <c r="AS213" s="71">
        <v>185</v>
      </c>
      <c r="AT213" s="71">
        <v>0</v>
      </c>
      <c r="AU213" s="71">
        <v>0</v>
      </c>
      <c r="AV213" s="71">
        <v>0</v>
      </c>
      <c r="AW213" s="71">
        <v>0</v>
      </c>
      <c r="AX213" s="71"/>
      <c r="AY213" s="72"/>
      <c r="AZ213" s="71">
        <v>1266.9000000000001</v>
      </c>
      <c r="BA213" s="71">
        <v>15139.099999999989</v>
      </c>
      <c r="BB213" s="71">
        <v>0</v>
      </c>
      <c r="BC213" s="71">
        <v>0</v>
      </c>
      <c r="BD213" s="71">
        <v>0</v>
      </c>
      <c r="BE213" s="71">
        <v>0</v>
      </c>
      <c r="BF213" s="71"/>
      <c r="BG213" s="72"/>
      <c r="BH213" s="71">
        <v>13.579000000000001</v>
      </c>
      <c r="BI213" s="71">
        <v>0</v>
      </c>
      <c r="BJ213" s="71">
        <v>0</v>
      </c>
      <c r="BK213" s="71">
        <v>0</v>
      </c>
      <c r="BL213" s="71">
        <v>0</v>
      </c>
      <c r="BM213" s="71">
        <v>0</v>
      </c>
      <c r="BN213" s="72"/>
      <c r="BO213" s="71">
        <v>1</v>
      </c>
      <c r="BP213" s="71">
        <v>0</v>
      </c>
      <c r="BQ213" s="71">
        <v>0</v>
      </c>
      <c r="BR213" s="71">
        <v>0</v>
      </c>
      <c r="BS213" s="71">
        <v>0</v>
      </c>
      <c r="BT213" s="71">
        <v>0</v>
      </c>
      <c r="BU213"/>
      <c r="BV213" s="70">
        <v>0</v>
      </c>
      <c r="BW213" s="70">
        <v>0</v>
      </c>
      <c r="BX213" s="70">
        <v>0</v>
      </c>
      <c r="BY213" s="70">
        <v>13.579000000000001</v>
      </c>
      <c r="BZ213" s="70">
        <v>0</v>
      </c>
      <c r="CA213" s="70">
        <v>0</v>
      </c>
      <c r="CB213" s="70">
        <v>0</v>
      </c>
      <c r="CC213" s="70">
        <v>0</v>
      </c>
      <c r="CD213" s="70">
        <v>0</v>
      </c>
    </row>
    <row r="214" spans="1:82">
      <c r="A214" s="70" t="s">
        <v>1961</v>
      </c>
      <c r="B214" s="70">
        <v>85</v>
      </c>
      <c r="C214" s="70">
        <v>17</v>
      </c>
      <c r="D214" s="70">
        <v>5</v>
      </c>
      <c r="E214" s="70">
        <v>2020</v>
      </c>
      <c r="F214" s="70" t="s">
        <v>159</v>
      </c>
      <c r="G214" s="70" t="s">
        <v>1944</v>
      </c>
      <c r="H214" s="70" t="s">
        <v>1945</v>
      </c>
      <c r="I214" s="148"/>
      <c r="J214" s="71">
        <v>13.997482741257359</v>
      </c>
      <c r="K214" s="71">
        <v>0.58730620420771995</v>
      </c>
      <c r="L214" s="71">
        <v>7.6747211940162456</v>
      </c>
      <c r="M214" s="71">
        <v>9.0279064353924987</v>
      </c>
      <c r="N214" s="71">
        <v>11.853012300972196</v>
      </c>
      <c r="O214" s="71">
        <v>7.0909475907839861</v>
      </c>
      <c r="P214" s="71">
        <v>11.943609401301469</v>
      </c>
      <c r="Q214" s="71">
        <v>0.49261684399797501</v>
      </c>
      <c r="R214" s="71">
        <v>0</v>
      </c>
      <c r="S214" s="71">
        <v>0</v>
      </c>
      <c r="T214" s="72"/>
      <c r="U214" s="71">
        <v>1247464</v>
      </c>
      <c r="V214" s="71">
        <v>249</v>
      </c>
      <c r="W214" s="71">
        <v>182</v>
      </c>
      <c r="X214" s="71">
        <v>2575</v>
      </c>
      <c r="Y214" s="71">
        <v>4165</v>
      </c>
      <c r="Z214" s="71">
        <v>5067</v>
      </c>
      <c r="AA214" s="71">
        <v>2636</v>
      </c>
      <c r="AB214" s="71">
        <v>8355</v>
      </c>
      <c r="AC214" s="71">
        <v>0</v>
      </c>
      <c r="AD214" s="71">
        <v>0</v>
      </c>
      <c r="AE214" s="72"/>
      <c r="AF214" s="71">
        <v>12186007.95077694</v>
      </c>
      <c r="AG214" s="71">
        <v>451195.91208444838</v>
      </c>
      <c r="AH214" s="71">
        <v>1430326.1808251888</v>
      </c>
      <c r="AI214" s="71">
        <v>16233140.262361091</v>
      </c>
      <c r="AJ214" s="71">
        <v>21213028.595896009</v>
      </c>
      <c r="AK214" s="71"/>
      <c r="AL214" s="71"/>
      <c r="AM214" s="71">
        <v>1090420.3259860759</v>
      </c>
      <c r="AN214" s="71"/>
      <c r="AO214" s="71"/>
      <c r="AP214" s="71">
        <v>52604119.227929756</v>
      </c>
      <c r="AQ214" s="72"/>
      <c r="AR214" s="71">
        <v>270</v>
      </c>
      <c r="AS214" s="71">
        <v>213</v>
      </c>
      <c r="AT214" s="71">
        <v>0</v>
      </c>
      <c r="AU214" s="71">
        <v>0</v>
      </c>
      <c r="AV214" s="71">
        <v>0</v>
      </c>
      <c r="AW214" s="71">
        <v>0</v>
      </c>
      <c r="AX214" s="71"/>
      <c r="AY214" s="72"/>
      <c r="AZ214" s="71">
        <v>1361.7</v>
      </c>
      <c r="BA214" s="71">
        <v>16419.099999999991</v>
      </c>
      <c r="BB214" s="71">
        <v>0</v>
      </c>
      <c r="BC214" s="71">
        <v>0</v>
      </c>
      <c r="BD214" s="71">
        <v>0</v>
      </c>
      <c r="BE214" s="71">
        <v>0</v>
      </c>
      <c r="BF214" s="71"/>
      <c r="BG214" s="72"/>
      <c r="BH214" s="71">
        <v>13.765000000000001</v>
      </c>
      <c r="BI214" s="71">
        <v>0</v>
      </c>
      <c r="BJ214" s="71">
        <v>0</v>
      </c>
      <c r="BK214" s="71">
        <v>0</v>
      </c>
      <c r="BL214" s="71">
        <v>0</v>
      </c>
      <c r="BM214" s="71">
        <v>0</v>
      </c>
      <c r="BN214" s="72"/>
      <c r="BO214" s="71">
        <v>1</v>
      </c>
      <c r="BP214" s="71">
        <v>0</v>
      </c>
      <c r="BQ214" s="71">
        <v>0</v>
      </c>
      <c r="BR214" s="71">
        <v>0</v>
      </c>
      <c r="BS214" s="71">
        <v>0</v>
      </c>
      <c r="BT214" s="71">
        <v>0</v>
      </c>
      <c r="BU214"/>
      <c r="BV214" s="70">
        <v>0</v>
      </c>
      <c r="BW214" s="70">
        <v>0</v>
      </c>
      <c r="BX214" s="70">
        <v>0</v>
      </c>
      <c r="BY214" s="70">
        <v>13.765000000000001</v>
      </c>
      <c r="BZ214" s="70">
        <v>0</v>
      </c>
      <c r="CA214" s="70">
        <v>0</v>
      </c>
      <c r="CB214" s="70">
        <v>0</v>
      </c>
      <c r="CC214" s="70">
        <v>0</v>
      </c>
      <c r="CD214" s="70">
        <v>0</v>
      </c>
    </row>
    <row r="215" spans="1:82">
      <c r="A215" s="70" t="s">
        <v>1962</v>
      </c>
      <c r="B215" s="70">
        <v>85</v>
      </c>
      <c r="C215" s="70">
        <v>18</v>
      </c>
      <c r="D215" s="70">
        <v>5</v>
      </c>
      <c r="E215" s="70">
        <v>2021</v>
      </c>
      <c r="F215" s="70" t="s">
        <v>160</v>
      </c>
      <c r="G215" s="70" t="s">
        <v>1944</v>
      </c>
      <c r="H215" s="70" t="s">
        <v>1945</v>
      </c>
      <c r="I215" s="148"/>
      <c r="J215" s="71">
        <v>8.9270970347880603</v>
      </c>
      <c r="K215" s="71">
        <v>0.64370442287408891</v>
      </c>
      <c r="L215" s="71">
        <v>7.3413635323187503</v>
      </c>
      <c r="M215" s="71">
        <v>10.359957449212377</v>
      </c>
      <c r="N215" s="71">
        <v>12.215262227918636</v>
      </c>
      <c r="O215" s="71">
        <v>6.8282975922521834</v>
      </c>
      <c r="P215" s="71">
        <v>12.062599304626149</v>
      </c>
      <c r="Q215" s="71">
        <v>0.48093460363267998</v>
      </c>
      <c r="R215" s="71">
        <v>0</v>
      </c>
      <c r="S215" s="71">
        <v>0</v>
      </c>
      <c r="T215" s="72"/>
      <c r="U215" s="71">
        <v>784958</v>
      </c>
      <c r="V215" s="71">
        <v>249</v>
      </c>
      <c r="W215" s="71">
        <v>182</v>
      </c>
      <c r="X215" s="71">
        <v>2575</v>
      </c>
      <c r="Y215" s="71">
        <v>4137</v>
      </c>
      <c r="Z215" s="71">
        <v>5024</v>
      </c>
      <c r="AA215" s="71">
        <v>2596</v>
      </c>
      <c r="AB215" s="71">
        <v>8237</v>
      </c>
      <c r="AC215" s="71">
        <v>0</v>
      </c>
      <c r="AD215" s="71">
        <v>0</v>
      </c>
      <c r="AE215" s="72"/>
      <c r="AF215" s="71">
        <v>7792908.5377326766</v>
      </c>
      <c r="AG215" s="71">
        <v>478161.00447658659</v>
      </c>
      <c r="AH215" s="71">
        <v>1306758.1152447329</v>
      </c>
      <c r="AI215" s="71">
        <v>17373120.804625321</v>
      </c>
      <c r="AJ215" s="71">
        <v>20321803.101688821</v>
      </c>
      <c r="AK215" s="71">
        <v>0</v>
      </c>
      <c r="AL215" s="71">
        <v>0</v>
      </c>
      <c r="AM215" s="71">
        <v>1081220.6438728727</v>
      </c>
      <c r="AN215" s="71">
        <v>0</v>
      </c>
      <c r="AO215" s="71">
        <v>0</v>
      </c>
      <c r="AP215" s="71">
        <v>48353972.207641006</v>
      </c>
      <c r="AQ215" s="72"/>
      <c r="AR215" s="71">
        <v>277</v>
      </c>
      <c r="AS215" s="71">
        <v>241</v>
      </c>
      <c r="AT215" s="71">
        <v>0</v>
      </c>
      <c r="AU215" s="71">
        <v>0</v>
      </c>
      <c r="AV215" s="71">
        <v>0</v>
      </c>
      <c r="AW215" s="71">
        <v>0</v>
      </c>
      <c r="AX215" s="71"/>
      <c r="AY215" s="72"/>
      <c r="AZ215" s="71">
        <v>1407.9</v>
      </c>
      <c r="BA215" s="71">
        <v>17788.599999999991</v>
      </c>
      <c r="BB215" s="71">
        <v>0</v>
      </c>
      <c r="BC215" s="71">
        <v>0</v>
      </c>
      <c r="BD215" s="71">
        <v>0</v>
      </c>
      <c r="BE215" s="71">
        <v>0</v>
      </c>
      <c r="BF215" s="71"/>
      <c r="BG215" s="72"/>
      <c r="BH215" s="71">
        <v>14.3</v>
      </c>
      <c r="BI215" s="71">
        <v>0</v>
      </c>
      <c r="BJ215" s="71">
        <v>0</v>
      </c>
      <c r="BK215" s="71">
        <v>0</v>
      </c>
      <c r="BL215" s="71">
        <v>0</v>
      </c>
      <c r="BM215" s="71">
        <v>0</v>
      </c>
      <c r="BN215" s="72"/>
      <c r="BO215" s="71">
        <v>1</v>
      </c>
      <c r="BP215" s="71">
        <v>0</v>
      </c>
      <c r="BQ215" s="71">
        <v>0</v>
      </c>
      <c r="BR215" s="71">
        <v>0</v>
      </c>
      <c r="BS215" s="71">
        <v>0</v>
      </c>
      <c r="BT215" s="71">
        <v>0</v>
      </c>
      <c r="BU215"/>
      <c r="BV215" s="70">
        <v>0</v>
      </c>
      <c r="BW215" s="70">
        <v>0</v>
      </c>
      <c r="BX215" s="70">
        <v>0</v>
      </c>
      <c r="BY215" s="70">
        <v>14.3</v>
      </c>
      <c r="BZ215" s="70">
        <v>0</v>
      </c>
      <c r="CA215" s="70">
        <v>0</v>
      </c>
      <c r="CB215" s="70">
        <v>0</v>
      </c>
      <c r="CC215" s="70">
        <v>0</v>
      </c>
      <c r="CD215" s="70">
        <v>0</v>
      </c>
    </row>
    <row r="216" spans="1:82">
      <c r="A216" s="70" t="s">
        <v>1963</v>
      </c>
      <c r="B216" s="70">
        <v>85</v>
      </c>
      <c r="C216" s="70">
        <v>19</v>
      </c>
      <c r="D216" s="70">
        <v>5</v>
      </c>
      <c r="E216" s="70">
        <v>2022</v>
      </c>
      <c r="F216" s="70" t="s">
        <v>161</v>
      </c>
      <c r="G216" s="1064" t="s">
        <v>1944</v>
      </c>
      <c r="H216" s="70" t="s">
        <v>1945</v>
      </c>
      <c r="I216" s="148"/>
      <c r="J216" s="71">
        <v>7.7096280679264622</v>
      </c>
      <c r="K216" s="71">
        <v>0.60322648548225277</v>
      </c>
      <c r="L216" s="71">
        <v>6.6528089118666625</v>
      </c>
      <c r="M216" s="71">
        <v>9.5527233773185358</v>
      </c>
      <c r="N216" s="71">
        <v>11.22644477082458</v>
      </c>
      <c r="O216" s="71">
        <v>7.1367979549064797</v>
      </c>
      <c r="P216" s="71">
        <v>11.863165768843004</v>
      </c>
      <c r="Q216" s="71">
        <v>0.47602154651228334</v>
      </c>
      <c r="R216" s="71">
        <v>0</v>
      </c>
      <c r="S216" s="71">
        <v>0</v>
      </c>
      <c r="T216" s="72"/>
      <c r="U216" s="71">
        <v>766592</v>
      </c>
      <c r="V216" s="71">
        <v>249</v>
      </c>
      <c r="W216" s="71">
        <v>182</v>
      </c>
      <c r="X216" s="71">
        <v>2575</v>
      </c>
      <c r="Y216" s="71">
        <v>4102</v>
      </c>
      <c r="Z216" s="71">
        <v>4989</v>
      </c>
      <c r="AA216" s="71">
        <v>2592</v>
      </c>
      <c r="AB216" s="71">
        <v>8086</v>
      </c>
      <c r="AC216" s="71">
        <v>0</v>
      </c>
      <c r="AD216" s="71">
        <v>0</v>
      </c>
      <c r="AE216" s="72"/>
      <c r="AF216" s="71">
        <v>6859550.6127885245</v>
      </c>
      <c r="AG216" s="71">
        <v>482072.38455865701</v>
      </c>
      <c r="AH216" s="71">
        <v>1450602.8603930578</v>
      </c>
      <c r="AI216" s="71">
        <v>15855305.346688135</v>
      </c>
      <c r="AJ216" s="71">
        <v>18419568.857501559</v>
      </c>
      <c r="AK216" s="71">
        <v>0</v>
      </c>
      <c r="AL216" s="71">
        <v>0</v>
      </c>
      <c r="AM216" s="71">
        <v>1044123.3025759364</v>
      </c>
      <c r="AN216" s="71">
        <v>0</v>
      </c>
      <c r="AO216" s="71">
        <v>0</v>
      </c>
      <c r="AP216" s="71">
        <v>44111223.364505872</v>
      </c>
      <c r="AQ216" s="72"/>
      <c r="AR216" s="71">
        <v>286</v>
      </c>
      <c r="AS216" s="71">
        <v>247</v>
      </c>
      <c r="AT216" s="71">
        <v>0</v>
      </c>
      <c r="AU216" s="71">
        <v>0</v>
      </c>
      <c r="AV216" s="71">
        <v>0</v>
      </c>
      <c r="AW216" s="71">
        <v>0</v>
      </c>
      <c r="AX216" s="71"/>
      <c r="AY216" s="72"/>
      <c r="AZ216" s="71">
        <v>1460.9999999999998</v>
      </c>
      <c r="BA216" s="71">
        <v>18113.099999999991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1964</v>
      </c>
      <c r="B217" s="70">
        <v>85</v>
      </c>
      <c r="C217" s="70">
        <v>20</v>
      </c>
      <c r="D217" s="70">
        <v>5</v>
      </c>
      <c r="E217" s="70">
        <v>2023</v>
      </c>
      <c r="F217" s="70" t="s">
        <v>1539</v>
      </c>
      <c r="G217" s="1064" t="s">
        <v>1944</v>
      </c>
      <c r="H217" s="70" t="s">
        <v>1945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297</v>
      </c>
      <c r="AS217" s="71">
        <v>251</v>
      </c>
      <c r="AT217" s="71">
        <v>0</v>
      </c>
      <c r="AU217" s="71">
        <v>0</v>
      </c>
      <c r="AV217" s="71">
        <v>0</v>
      </c>
      <c r="AW217" s="71">
        <v>0</v>
      </c>
      <c r="AX217" s="71"/>
      <c r="AY217" s="72"/>
      <c r="AZ217" s="71">
        <v>1549.5</v>
      </c>
      <c r="BA217" s="71">
        <v>18305.599999999991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1965</v>
      </c>
      <c r="B218" s="70">
        <v>85</v>
      </c>
      <c r="C218" s="70">
        <v>21</v>
      </c>
      <c r="D218" s="70">
        <v>5</v>
      </c>
      <c r="E218" s="70">
        <v>2024</v>
      </c>
      <c r="F218" s="70" t="s">
        <v>1554</v>
      </c>
      <c r="G218" s="70" t="s">
        <v>1944</v>
      </c>
      <c r="H218" s="70" t="s">
        <v>1945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1966</v>
      </c>
      <c r="B219" s="70">
        <v>392</v>
      </c>
      <c r="C219" s="70">
        <v>1</v>
      </c>
      <c r="D219" s="70">
        <v>24</v>
      </c>
      <c r="E219" s="70">
        <v>1990</v>
      </c>
      <c r="F219" s="70" t="s">
        <v>787</v>
      </c>
      <c r="G219" s="70" t="s">
        <v>1967</v>
      </c>
      <c r="H219" s="70" t="s">
        <v>1968</v>
      </c>
      <c r="I219" s="148"/>
      <c r="J219" s="71">
        <v>78.91114035960608</v>
      </c>
      <c r="K219" s="71">
        <v>1.335581024026721</v>
      </c>
      <c r="L219" s="71">
        <v>2.3722826816709288</v>
      </c>
      <c r="M219" s="71">
        <v>6.731516794984814</v>
      </c>
      <c r="N219" s="71">
        <v>11.61706100068664</v>
      </c>
      <c r="O219" s="71">
        <v>9.5766788543373753</v>
      </c>
      <c r="P219" s="71">
        <v>17.808082568086451</v>
      </c>
      <c r="Q219" s="71">
        <v>0.87549074185019404</v>
      </c>
      <c r="R219" s="71">
        <v>0</v>
      </c>
      <c r="S219" s="71">
        <v>1.0531172478998441</v>
      </c>
      <c r="T219" s="72"/>
      <c r="U219" s="71">
        <v>1658732</v>
      </c>
      <c r="V219" s="71">
        <v>542</v>
      </c>
      <c r="W219" s="71">
        <v>25</v>
      </c>
      <c r="X219" s="71">
        <v>2724</v>
      </c>
      <c r="Y219" s="71">
        <v>4343</v>
      </c>
      <c r="Z219" s="71">
        <v>3939</v>
      </c>
      <c r="AA219" s="71">
        <v>4324</v>
      </c>
      <c r="AB219" s="71">
        <v>14215</v>
      </c>
      <c r="AC219" s="71">
        <v>0</v>
      </c>
      <c r="AD219" s="71">
        <v>1.0531172478998441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1969</v>
      </c>
      <c r="B220" s="70">
        <v>393</v>
      </c>
      <c r="C220" s="70">
        <v>2</v>
      </c>
      <c r="D220" s="70">
        <v>24</v>
      </c>
      <c r="E220" s="70">
        <v>2005</v>
      </c>
      <c r="F220" s="70" t="s">
        <v>789</v>
      </c>
      <c r="G220" s="70" t="s">
        <v>1967</v>
      </c>
      <c r="H220" s="70" t="s">
        <v>1968</v>
      </c>
      <c r="I220" s="148"/>
      <c r="J220" s="71">
        <v>38.29955990883078</v>
      </c>
      <c r="K220" s="71">
        <v>0.79013793505930785</v>
      </c>
      <c r="L220" s="71">
        <v>4.2112547923959243</v>
      </c>
      <c r="M220" s="71">
        <v>8.3599778336716106</v>
      </c>
      <c r="N220" s="71">
        <v>16.54525000308773</v>
      </c>
      <c r="O220" s="71">
        <v>12.885372688783001</v>
      </c>
      <c r="P220" s="71">
        <v>17.082369936792251</v>
      </c>
      <c r="Q220" s="71">
        <v>0.70314237268459101</v>
      </c>
      <c r="R220" s="71">
        <v>0</v>
      </c>
      <c r="S220" s="71">
        <v>0</v>
      </c>
      <c r="T220" s="72"/>
      <c r="U220" s="71">
        <v>1040102</v>
      </c>
      <c r="V220" s="71">
        <v>396</v>
      </c>
      <c r="W220" s="71">
        <v>41</v>
      </c>
      <c r="X220" s="71">
        <v>1653</v>
      </c>
      <c r="Y220" s="71">
        <v>4662</v>
      </c>
      <c r="Z220" s="71">
        <v>6133</v>
      </c>
      <c r="AA220" s="71">
        <v>3397</v>
      </c>
      <c r="AB220" s="71">
        <v>11935</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1970</v>
      </c>
      <c r="B221" s="70">
        <v>394</v>
      </c>
      <c r="C221" s="70">
        <v>3</v>
      </c>
      <c r="D221" s="70">
        <v>24</v>
      </c>
      <c r="E221" s="70">
        <v>2006</v>
      </c>
      <c r="F221" s="70" t="s">
        <v>790</v>
      </c>
      <c r="G221" s="70" t="s">
        <v>1967</v>
      </c>
      <c r="H221" s="70" t="s">
        <v>1968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1971</v>
      </c>
      <c r="B222" s="70">
        <v>395</v>
      </c>
      <c r="C222" s="70">
        <v>4</v>
      </c>
      <c r="D222" s="70">
        <v>24</v>
      </c>
      <c r="E222" s="70">
        <v>2007</v>
      </c>
      <c r="F222" s="70" t="s">
        <v>791</v>
      </c>
      <c r="G222" s="70" t="s">
        <v>1967</v>
      </c>
      <c r="H222" s="70" t="s">
        <v>1968</v>
      </c>
      <c r="I222" s="148"/>
      <c r="J222" s="71">
        <v>34.193633624353843</v>
      </c>
      <c r="K222" s="71">
        <v>0.68987522557605341</v>
      </c>
      <c r="L222" s="71">
        <v>11.311685376424171</v>
      </c>
      <c r="M222" s="71">
        <v>9.5752989780434401</v>
      </c>
      <c r="N222" s="71">
        <v>17.847502092914539</v>
      </c>
      <c r="O222" s="71">
        <v>12.40320969468176</v>
      </c>
      <c r="P222" s="71">
        <v>16.4684670485006</v>
      </c>
      <c r="Q222" s="71">
        <v>0.71167168090797395</v>
      </c>
      <c r="R222" s="71">
        <v>0</v>
      </c>
      <c r="S222" s="71">
        <v>0</v>
      </c>
      <c r="T222" s="72"/>
      <c r="U222" s="71">
        <v>1078876</v>
      </c>
      <c r="V222" s="71">
        <v>336</v>
      </c>
      <c r="W222" s="71">
        <v>115</v>
      </c>
      <c r="X222" s="71">
        <v>2546</v>
      </c>
      <c r="Y222" s="71">
        <v>4628</v>
      </c>
      <c r="Z222" s="71">
        <v>6137</v>
      </c>
      <c r="AA222" s="71">
        <v>3225</v>
      </c>
      <c r="AB222" s="71">
        <v>11441</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1972</v>
      </c>
      <c r="B223" s="70">
        <v>396</v>
      </c>
      <c r="C223" s="70">
        <v>5</v>
      </c>
      <c r="D223" s="70">
        <v>24</v>
      </c>
      <c r="E223" s="70">
        <v>2008</v>
      </c>
      <c r="F223" s="70" t="s">
        <v>792</v>
      </c>
      <c r="G223" s="70" t="s">
        <v>1967</v>
      </c>
      <c r="H223" s="70" t="s">
        <v>1968</v>
      </c>
      <c r="I223" s="148"/>
      <c r="J223" s="71">
        <v>33.365127332247539</v>
      </c>
      <c r="K223" s="71">
        <v>0.5014738818683514</v>
      </c>
      <c r="L223" s="71">
        <v>9.9653819658211962</v>
      </c>
      <c r="M223" s="71">
        <v>10.494248718833919</v>
      </c>
      <c r="N223" s="71">
        <v>16.308614252423059</v>
      </c>
      <c r="O223" s="71">
        <v>11.90649159149813</v>
      </c>
      <c r="P223" s="71">
        <v>15.674395159604581</v>
      </c>
      <c r="Q223" s="71">
        <v>0.68516233338490196</v>
      </c>
      <c r="R223" s="71">
        <v>0</v>
      </c>
      <c r="S223" s="71">
        <v>0</v>
      </c>
      <c r="T223" s="72"/>
      <c r="U223" s="71">
        <v>1149483</v>
      </c>
      <c r="V223" s="71">
        <v>336</v>
      </c>
      <c r="W223" s="71">
        <v>115</v>
      </c>
      <c r="X223" s="71">
        <v>2546</v>
      </c>
      <c r="Y223" s="71">
        <v>4628</v>
      </c>
      <c r="Z223" s="71">
        <v>6098</v>
      </c>
      <c r="AA223" s="71">
        <v>3073</v>
      </c>
      <c r="AB223" s="71">
        <v>11196</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1973</v>
      </c>
      <c r="B224" s="70">
        <v>397</v>
      </c>
      <c r="C224" s="70">
        <v>6</v>
      </c>
      <c r="D224" s="70">
        <v>24</v>
      </c>
      <c r="E224" s="70">
        <v>2009</v>
      </c>
      <c r="F224" s="70" t="s">
        <v>176</v>
      </c>
      <c r="G224" s="70" t="s">
        <v>1967</v>
      </c>
      <c r="H224" s="70" t="s">
        <v>1968</v>
      </c>
      <c r="I224" s="148"/>
      <c r="J224" s="71">
        <v>36.69792658158682</v>
      </c>
      <c r="K224" s="71">
        <v>0.45388013637988411</v>
      </c>
      <c r="L224" s="71">
        <v>9.7513945760263585</v>
      </c>
      <c r="M224" s="71">
        <v>9.3417507306035343</v>
      </c>
      <c r="N224" s="71">
        <v>13.56001532904058</v>
      </c>
      <c r="O224" s="71">
        <v>11.98952950875803</v>
      </c>
      <c r="P224" s="71">
        <v>15.009708229582881</v>
      </c>
      <c r="Q224" s="71">
        <v>0.63625736910387198</v>
      </c>
      <c r="R224" s="71">
        <v>0</v>
      </c>
      <c r="S224" s="71">
        <v>0</v>
      </c>
      <c r="T224" s="72"/>
      <c r="U224" s="71">
        <v>958500</v>
      </c>
      <c r="V224" s="71">
        <v>332</v>
      </c>
      <c r="W224" s="71">
        <v>125</v>
      </c>
      <c r="X224" s="71">
        <v>2578</v>
      </c>
      <c r="Y224" s="71">
        <v>4625</v>
      </c>
      <c r="Z224" s="71">
        <v>6061</v>
      </c>
      <c r="AA224" s="71">
        <v>3021</v>
      </c>
      <c r="AB224" s="71">
        <v>10914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1974</v>
      </c>
      <c r="B225" s="70">
        <v>398</v>
      </c>
      <c r="C225" s="70">
        <v>7</v>
      </c>
      <c r="D225" s="70">
        <v>24</v>
      </c>
      <c r="E225" s="70">
        <v>2010</v>
      </c>
      <c r="F225" s="70" t="s">
        <v>177</v>
      </c>
      <c r="G225" s="70" t="s">
        <v>1967</v>
      </c>
      <c r="H225" s="70" t="s">
        <v>1968</v>
      </c>
      <c r="I225" s="148"/>
      <c r="J225" s="71">
        <v>32.584602261123138</v>
      </c>
      <c r="K225" s="71">
        <v>0.50396484477411641</v>
      </c>
      <c r="L225" s="71">
        <v>9.5139260563946788</v>
      </c>
      <c r="M225" s="71">
        <v>10.205251534855289</v>
      </c>
      <c r="N225" s="71">
        <v>14.4876040899044</v>
      </c>
      <c r="O225" s="71">
        <v>11.9124153211219</v>
      </c>
      <c r="P225" s="71">
        <v>14.92535128554211</v>
      </c>
      <c r="Q225" s="71">
        <v>0.65091609938491402</v>
      </c>
      <c r="R225" s="71">
        <v>0</v>
      </c>
      <c r="S225" s="71">
        <v>0</v>
      </c>
      <c r="T225" s="72"/>
      <c r="U225" s="71">
        <v>827802</v>
      </c>
      <c r="V225" s="71">
        <v>332</v>
      </c>
      <c r="W225" s="71">
        <v>125</v>
      </c>
      <c r="X225" s="71">
        <v>2578</v>
      </c>
      <c r="Y225" s="71">
        <v>4622</v>
      </c>
      <c r="Z225" s="71">
        <v>6050</v>
      </c>
      <c r="AA225" s="71">
        <v>2929</v>
      </c>
      <c r="AB225" s="71">
        <v>10699</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1975</v>
      </c>
      <c r="B226" s="70">
        <v>399</v>
      </c>
      <c r="C226" s="70">
        <v>8</v>
      </c>
      <c r="D226" s="70">
        <v>24</v>
      </c>
      <c r="E226" s="70">
        <v>2011</v>
      </c>
      <c r="F226" s="70" t="s">
        <v>178</v>
      </c>
      <c r="G226" s="70" t="s">
        <v>1967</v>
      </c>
      <c r="H226" s="70" t="s">
        <v>1968</v>
      </c>
      <c r="I226" s="148"/>
      <c r="J226" s="71">
        <v>31.122767042415749</v>
      </c>
      <c r="K226" s="71">
        <v>0.72595183309899569</v>
      </c>
      <c r="L226" s="71">
        <v>5.1874086664378778</v>
      </c>
      <c r="M226" s="71">
        <v>13.39491814614391</v>
      </c>
      <c r="N226" s="71">
        <v>18.414666408721299</v>
      </c>
      <c r="O226" s="71">
        <v>11.601307113869671</v>
      </c>
      <c r="P226" s="71">
        <v>14.211970624090837</v>
      </c>
      <c r="Q226" s="71">
        <v>0.73363079501530803</v>
      </c>
      <c r="R226" s="71">
        <v>0</v>
      </c>
      <c r="S226" s="71">
        <v>0</v>
      </c>
      <c r="T226" s="72"/>
      <c r="U226" s="71">
        <v>830179</v>
      </c>
      <c r="V226" s="71">
        <v>332</v>
      </c>
      <c r="W226" s="71">
        <v>125</v>
      </c>
      <c r="X226" s="71">
        <v>2578</v>
      </c>
      <c r="Y226" s="71">
        <v>4592</v>
      </c>
      <c r="Z226" s="71">
        <v>6020</v>
      </c>
      <c r="AA226" s="71">
        <v>2872</v>
      </c>
      <c r="AB226" s="71">
        <v>10454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1976</v>
      </c>
      <c r="B227" s="70">
        <v>400</v>
      </c>
      <c r="C227" s="70">
        <v>9</v>
      </c>
      <c r="D227" s="70">
        <v>24</v>
      </c>
      <c r="E227" s="70">
        <v>2012</v>
      </c>
      <c r="F227" s="70" t="s">
        <v>179</v>
      </c>
      <c r="G227" s="70" t="s">
        <v>1967</v>
      </c>
      <c r="H227" s="70" t="s">
        <v>1968</v>
      </c>
      <c r="I227" s="148"/>
      <c r="J227" s="71">
        <v>30.432100039405839</v>
      </c>
      <c r="K227" s="71">
        <v>0.70309171806506621</v>
      </c>
      <c r="L227" s="71">
        <v>5.3421734050322032</v>
      </c>
      <c r="M227" s="71">
        <v>14.00261361789266</v>
      </c>
      <c r="N227" s="71">
        <v>19.8743274916777</v>
      </c>
      <c r="O227" s="71">
        <v>11.54060605200886</v>
      </c>
      <c r="P227" s="71">
        <v>13.974326523361924</v>
      </c>
      <c r="Q227" s="71">
        <v>0.78327456065596601</v>
      </c>
      <c r="R227" s="71">
        <v>0</v>
      </c>
      <c r="S227" s="71">
        <v>0</v>
      </c>
      <c r="T227" s="72"/>
      <c r="U227" s="71">
        <v>827555</v>
      </c>
      <c r="V227" s="71">
        <v>332</v>
      </c>
      <c r="W227" s="71">
        <v>125</v>
      </c>
      <c r="X227" s="71">
        <v>2578</v>
      </c>
      <c r="Y227" s="71">
        <v>4572</v>
      </c>
      <c r="Z227" s="71">
        <v>6036</v>
      </c>
      <c r="AA227" s="71">
        <v>2808</v>
      </c>
      <c r="AB227" s="71">
        <v>10273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1977</v>
      </c>
      <c r="B228" s="70">
        <v>401</v>
      </c>
      <c r="C228" s="70">
        <v>10</v>
      </c>
      <c r="D228" s="70">
        <v>24</v>
      </c>
      <c r="E228" s="70">
        <v>2013</v>
      </c>
      <c r="F228" s="70" t="s">
        <v>180</v>
      </c>
      <c r="G228" s="70" t="s">
        <v>1967</v>
      </c>
      <c r="H228" s="70" t="s">
        <v>1968</v>
      </c>
      <c r="I228" s="148"/>
      <c r="J228" s="71">
        <v>33.037824441098941</v>
      </c>
      <c r="K228" s="71">
        <v>0.67179064734382898</v>
      </c>
      <c r="L228" s="71">
        <v>4.7736435541173261</v>
      </c>
      <c r="M228" s="71">
        <v>14.40108398379755</v>
      </c>
      <c r="N228" s="71">
        <v>18.544435053034359</v>
      </c>
      <c r="O228" s="71">
        <v>10.922905019565926</v>
      </c>
      <c r="P228" s="71">
        <v>13.647334229132188</v>
      </c>
      <c r="Q228" s="71">
        <v>0.77904113543967302</v>
      </c>
      <c r="R228" s="71">
        <v>0</v>
      </c>
      <c r="S228" s="71">
        <v>0</v>
      </c>
      <c r="T228" s="72"/>
      <c r="U228" s="71">
        <v>849620</v>
      </c>
      <c r="V228" s="71">
        <v>332</v>
      </c>
      <c r="W228" s="71">
        <v>125</v>
      </c>
      <c r="X228" s="71">
        <v>2578</v>
      </c>
      <c r="Y228" s="71">
        <v>4527</v>
      </c>
      <c r="Z228" s="71">
        <v>5968</v>
      </c>
      <c r="AA228" s="71">
        <v>2732</v>
      </c>
      <c r="AB228" s="71">
        <v>10071</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1978</v>
      </c>
      <c r="B229" s="70">
        <v>402</v>
      </c>
      <c r="C229" s="70">
        <v>11</v>
      </c>
      <c r="D229" s="70">
        <v>24</v>
      </c>
      <c r="E229" s="70">
        <v>2014</v>
      </c>
      <c r="F229" s="70" t="s">
        <v>181</v>
      </c>
      <c r="G229" s="70" t="s">
        <v>1967</v>
      </c>
      <c r="H229" s="70" t="s">
        <v>1968</v>
      </c>
      <c r="I229" s="148"/>
      <c r="J229" s="71">
        <v>32.20431314586974</v>
      </c>
      <c r="K229" s="71">
        <v>0.75387762206314113</v>
      </c>
      <c r="L229" s="71">
        <v>3.377116525718979</v>
      </c>
      <c r="M229" s="71">
        <v>13.777877298003281</v>
      </c>
      <c r="N229" s="71">
        <v>18.82917054422456</v>
      </c>
      <c r="O229" s="71">
        <v>10.240605495297332</v>
      </c>
      <c r="P229" s="71">
        <v>13.437076560828883</v>
      </c>
      <c r="Q229" s="71">
        <v>0.73022512735402401</v>
      </c>
      <c r="R229" s="71">
        <v>0</v>
      </c>
      <c r="S229" s="71">
        <v>0</v>
      </c>
      <c r="T229" s="72"/>
      <c r="U229" s="71">
        <v>847642</v>
      </c>
      <c r="V229" s="71">
        <v>330</v>
      </c>
      <c r="W229" s="71">
        <v>69</v>
      </c>
      <c r="X229" s="71">
        <v>2388</v>
      </c>
      <c r="Y229" s="71">
        <v>4499</v>
      </c>
      <c r="Z229" s="71">
        <v>5893</v>
      </c>
      <c r="AA229" s="71">
        <v>2676</v>
      </c>
      <c r="AB229" s="71">
        <v>9839</v>
      </c>
      <c r="AC229" s="71">
        <v>0</v>
      </c>
      <c r="AD229" s="71">
        <v>0</v>
      </c>
      <c r="AE229" s="72"/>
      <c r="AF229" s="71"/>
      <c r="AG229" s="71"/>
      <c r="AH229" s="71"/>
      <c r="AI229" s="71"/>
      <c r="AJ229" s="71"/>
      <c r="AK229" s="71"/>
      <c r="AL229" s="71"/>
      <c r="AM229" s="71"/>
      <c r="AN229" s="71"/>
      <c r="AO229" s="71"/>
      <c r="AP229" s="71"/>
      <c r="AQ229" s="72"/>
      <c r="AR229" s="71">
        <v>132</v>
      </c>
      <c r="AS229" s="71">
        <v>42</v>
      </c>
      <c r="AT229" s="71">
        <v>0</v>
      </c>
      <c r="AU229" s="71">
        <v>0</v>
      </c>
      <c r="AV229" s="71">
        <v>0</v>
      </c>
      <c r="AW229" s="71">
        <v>0</v>
      </c>
      <c r="AX229" s="71"/>
      <c r="AY229" s="72"/>
      <c r="AZ229" s="71">
        <v>579.20000000000005</v>
      </c>
      <c r="BA229" s="71">
        <v>1142.9000000000001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1979</v>
      </c>
      <c r="B230" s="70">
        <v>403</v>
      </c>
      <c r="C230" s="70">
        <v>12</v>
      </c>
      <c r="D230" s="70">
        <v>24</v>
      </c>
      <c r="E230" s="70">
        <v>2015</v>
      </c>
      <c r="F230" s="70" t="s">
        <v>182</v>
      </c>
      <c r="G230" s="70" t="s">
        <v>1967</v>
      </c>
      <c r="H230" s="70" t="s">
        <v>1968</v>
      </c>
      <c r="I230" s="148"/>
      <c r="J230" s="71">
        <v>30.597056485554649</v>
      </c>
      <c r="K230" s="71">
        <v>0.68206292642377164</v>
      </c>
      <c r="L230" s="71">
        <v>3.8838282430056359</v>
      </c>
      <c r="M230" s="71">
        <v>11.4596562506516</v>
      </c>
      <c r="N230" s="71">
        <v>15.81842935004296</v>
      </c>
      <c r="O230" s="71">
        <v>10.050045784321002</v>
      </c>
      <c r="P230" s="71">
        <v>12.874808869496571</v>
      </c>
      <c r="Q230" s="71">
        <v>0.69740636212319895</v>
      </c>
      <c r="R230" s="71">
        <v>0</v>
      </c>
      <c r="S230" s="71">
        <v>0.10987979707906349</v>
      </c>
      <c r="T230" s="72"/>
      <c r="U230" s="71">
        <v>788113</v>
      </c>
      <c r="V230" s="71">
        <v>330</v>
      </c>
      <c r="W230" s="71">
        <v>69</v>
      </c>
      <c r="X230" s="71">
        <v>2388</v>
      </c>
      <c r="Y230" s="71">
        <v>4432</v>
      </c>
      <c r="Z230" s="71">
        <v>5839</v>
      </c>
      <c r="AA230" s="71">
        <v>2562</v>
      </c>
      <c r="AB230" s="71">
        <v>9599</v>
      </c>
      <c r="AC230" s="71">
        <v>0</v>
      </c>
      <c r="AD230" s="71">
        <v>0.10987979707906349</v>
      </c>
      <c r="AE230" s="72"/>
      <c r="AF230" s="71">
        <v>7363622.8645373946</v>
      </c>
      <c r="AG230" s="71">
        <v>522632.26703262603</v>
      </c>
      <c r="AH230" s="71">
        <v>702814.88922522904</v>
      </c>
      <c r="AI230" s="71">
        <v>15038784.092241621</v>
      </c>
      <c r="AJ230" s="71">
        <v>26423694.291783679</v>
      </c>
      <c r="AK230" s="71">
        <v>0</v>
      </c>
      <c r="AL230" s="71">
        <v>0</v>
      </c>
      <c r="AM230" s="71">
        <v>1315502.683709444</v>
      </c>
      <c r="AN230" s="71">
        <v>0</v>
      </c>
      <c r="AO230" s="71">
        <v>0</v>
      </c>
      <c r="AP230" s="71">
        <v>51367051.088529989</v>
      </c>
      <c r="AQ230" s="72"/>
      <c r="AR230" s="71">
        <v>144</v>
      </c>
      <c r="AS230" s="71">
        <v>62</v>
      </c>
      <c r="AT230" s="71">
        <v>0</v>
      </c>
      <c r="AU230" s="71">
        <v>0</v>
      </c>
      <c r="AV230" s="71">
        <v>0</v>
      </c>
      <c r="AW230" s="71">
        <v>0</v>
      </c>
      <c r="AX230" s="71"/>
      <c r="AY230" s="72"/>
      <c r="AZ230" s="71">
        <v>633.4</v>
      </c>
      <c r="BA230" s="71">
        <v>3326.2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1980</v>
      </c>
      <c r="B231" s="70">
        <v>404</v>
      </c>
      <c r="C231" s="70">
        <v>13</v>
      </c>
      <c r="D231" s="70">
        <v>24</v>
      </c>
      <c r="E231" s="70">
        <v>2016</v>
      </c>
      <c r="F231" s="70" t="s">
        <v>155</v>
      </c>
      <c r="G231" s="70" t="s">
        <v>1967</v>
      </c>
      <c r="H231" s="70" t="s">
        <v>1968</v>
      </c>
      <c r="I231" s="148"/>
      <c r="J231" s="71">
        <v>35.716160266013432</v>
      </c>
      <c r="K231" s="71">
        <v>0.69229111390929698</v>
      </c>
      <c r="L231" s="71">
        <v>5.411916513379877</v>
      </c>
      <c r="M231" s="71">
        <v>11.771159494570217</v>
      </c>
      <c r="N231" s="71">
        <v>15.878478315017114</v>
      </c>
      <c r="O231" s="71">
        <v>9.820884865658071</v>
      </c>
      <c r="P231" s="71">
        <v>12.263414161569253</v>
      </c>
      <c r="Q231" s="71">
        <v>0.66161020488318401</v>
      </c>
      <c r="R231" s="71">
        <v>0</v>
      </c>
      <c r="S231" s="71">
        <v>1.7627811498320491</v>
      </c>
      <c r="T231" s="72"/>
      <c r="U231" s="71">
        <v>851285</v>
      </c>
      <c r="V231" s="71">
        <v>330</v>
      </c>
      <c r="W231" s="71">
        <v>69</v>
      </c>
      <c r="X231" s="71">
        <v>2388</v>
      </c>
      <c r="Y231" s="71">
        <v>4383</v>
      </c>
      <c r="Z231" s="71">
        <v>5776</v>
      </c>
      <c r="AA231" s="71">
        <v>2524</v>
      </c>
      <c r="AB231" s="71">
        <v>9367</v>
      </c>
      <c r="AC231" s="71">
        <v>0</v>
      </c>
      <c r="AD231" s="71">
        <v>1.7627811498320489</v>
      </c>
      <c r="AE231" s="72"/>
      <c r="AF231" s="71">
        <v>8013361.5128581328</v>
      </c>
      <c r="AG231" s="71">
        <v>506377.92190339748</v>
      </c>
      <c r="AH231" s="71">
        <v>830473.4262328858</v>
      </c>
      <c r="AI231" s="71">
        <v>17835581.573027261</v>
      </c>
      <c r="AJ231" s="71">
        <v>23682693.045645241</v>
      </c>
      <c r="AK231" s="71">
        <v>0</v>
      </c>
      <c r="AL231" s="71">
        <v>0</v>
      </c>
      <c r="AM231" s="71">
        <v>1284705.3721167571</v>
      </c>
      <c r="AN231" s="71">
        <v>0</v>
      </c>
      <c r="AO231" s="71">
        <v>0</v>
      </c>
      <c r="AP231" s="71">
        <v>52153192.851783678</v>
      </c>
      <c r="AQ231" s="72"/>
      <c r="AR231" s="71">
        <v>155</v>
      </c>
      <c r="AS231" s="71">
        <v>69</v>
      </c>
      <c r="AT231" s="71">
        <v>0</v>
      </c>
      <c r="AU231" s="71">
        <v>0</v>
      </c>
      <c r="AV231" s="71">
        <v>0</v>
      </c>
      <c r="AW231" s="71">
        <v>0</v>
      </c>
      <c r="AX231" s="71"/>
      <c r="AY231" s="72"/>
      <c r="AZ231" s="71">
        <v>700.5</v>
      </c>
      <c r="BA231" s="71">
        <v>3529.8</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1981</v>
      </c>
      <c r="B232" s="70">
        <v>405</v>
      </c>
      <c r="C232" s="70">
        <v>14</v>
      </c>
      <c r="D232" s="70">
        <v>24</v>
      </c>
      <c r="E232" s="70">
        <v>2017</v>
      </c>
      <c r="F232" s="70" t="s">
        <v>156</v>
      </c>
      <c r="G232" s="70" t="s">
        <v>1967</v>
      </c>
      <c r="H232" s="70" t="s">
        <v>1968</v>
      </c>
      <c r="I232" s="148"/>
      <c r="J232" s="71">
        <v>33.922845634237099</v>
      </c>
      <c r="K232" s="71">
        <v>0.65679649178842903</v>
      </c>
      <c r="L232" s="71">
        <v>5.0142690055456001</v>
      </c>
      <c r="M232" s="71">
        <v>8.5953012106923481</v>
      </c>
      <c r="N232" s="71">
        <v>13.928645143113147</v>
      </c>
      <c r="O232" s="71">
        <v>9.5820217166832542</v>
      </c>
      <c r="P232" s="71">
        <v>12.176073924631464</v>
      </c>
      <c r="Q232" s="71">
        <v>0.62551652158658999</v>
      </c>
      <c r="R232" s="71">
        <v>0</v>
      </c>
      <c r="S232" s="71">
        <v>1.7947349283366651</v>
      </c>
      <c r="T232" s="72"/>
      <c r="U232" s="71">
        <v>848170.99999999988</v>
      </c>
      <c r="V232" s="71">
        <v>330</v>
      </c>
      <c r="W232" s="71">
        <v>69</v>
      </c>
      <c r="X232" s="71">
        <v>2388</v>
      </c>
      <c r="Y232" s="71">
        <v>4356</v>
      </c>
      <c r="Z232" s="71">
        <v>5729</v>
      </c>
      <c r="AA232" s="71">
        <v>2522</v>
      </c>
      <c r="AB232" s="71">
        <v>9158</v>
      </c>
      <c r="AC232" s="71">
        <v>0</v>
      </c>
      <c r="AD232" s="71">
        <v>1.7947349283366649</v>
      </c>
      <c r="AE232" s="72"/>
      <c r="AF232" s="71">
        <v>7723354.4117687838</v>
      </c>
      <c r="AG232" s="71">
        <v>506255.28738826729</v>
      </c>
      <c r="AH232" s="71">
        <v>1028136.939825372</v>
      </c>
      <c r="AI232" s="71">
        <v>14614647.50310071</v>
      </c>
      <c r="AJ232" s="71">
        <v>25234536.578626022</v>
      </c>
      <c r="AK232" s="71">
        <v>0</v>
      </c>
      <c r="AL232" s="71">
        <v>0</v>
      </c>
      <c r="AM232" s="71">
        <v>1258005.90696258</v>
      </c>
      <c r="AN232" s="71">
        <v>0</v>
      </c>
      <c r="AO232" s="71">
        <v>0</v>
      </c>
      <c r="AP232" s="71">
        <v>50364936.627671733</v>
      </c>
      <c r="AQ232" s="72"/>
      <c r="AR232" s="71">
        <v>164</v>
      </c>
      <c r="AS232" s="71">
        <v>77</v>
      </c>
      <c r="AT232" s="71">
        <v>0</v>
      </c>
      <c r="AU232" s="71">
        <v>0</v>
      </c>
      <c r="AV232" s="71">
        <v>0</v>
      </c>
      <c r="AW232" s="71">
        <v>0</v>
      </c>
      <c r="AX232" s="71"/>
      <c r="AY232" s="72"/>
      <c r="AZ232" s="71">
        <v>746.9</v>
      </c>
      <c r="BA232" s="71">
        <v>3989.4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1982</v>
      </c>
      <c r="B233" s="70">
        <v>406</v>
      </c>
      <c r="C233" s="70">
        <v>15</v>
      </c>
      <c r="D233" s="70">
        <v>24</v>
      </c>
      <c r="E233" s="70">
        <v>2018</v>
      </c>
      <c r="F233" s="70" t="s">
        <v>183</v>
      </c>
      <c r="G233" s="70" t="s">
        <v>1967</v>
      </c>
      <c r="H233" s="70" t="s">
        <v>1968</v>
      </c>
      <c r="I233" s="148"/>
      <c r="J233" s="71">
        <v>32.143958169502646</v>
      </c>
      <c r="K233" s="71">
        <v>0.59001307846802853</v>
      </c>
      <c r="L233" s="71">
        <v>4.5488410792970626</v>
      </c>
      <c r="M233" s="71">
        <v>7.5113436607315718</v>
      </c>
      <c r="N233" s="71">
        <v>10.337540962230657</v>
      </c>
      <c r="O233" s="71">
        <v>9.2493719568190365</v>
      </c>
      <c r="P233" s="71">
        <v>11.830215791795647</v>
      </c>
      <c r="Q233" s="71">
        <v>0.56497674875109505</v>
      </c>
      <c r="R233" s="71">
        <v>0</v>
      </c>
      <c r="S233" s="71">
        <v>1.7080757821617385</v>
      </c>
      <c r="T233" s="72"/>
      <c r="U233" s="71">
        <v>862501</v>
      </c>
      <c r="V233" s="71">
        <v>330</v>
      </c>
      <c r="W233" s="71">
        <v>69</v>
      </c>
      <c r="X233" s="71">
        <v>2388</v>
      </c>
      <c r="Y233" s="71">
        <v>4273</v>
      </c>
      <c r="Z233" s="71">
        <v>5636</v>
      </c>
      <c r="AA233" s="71">
        <v>2475</v>
      </c>
      <c r="AB233" s="71">
        <v>8914</v>
      </c>
      <c r="AC233" s="71">
        <v>0</v>
      </c>
      <c r="AD233" s="71">
        <v>1.7080757821617381</v>
      </c>
      <c r="AE233" s="72"/>
      <c r="AF233" s="71">
        <v>7634702.0179584175</v>
      </c>
      <c r="AG233" s="71">
        <v>450605.61545879563</v>
      </c>
      <c r="AH233" s="71">
        <v>954117.05742831004</v>
      </c>
      <c r="AI233" s="71">
        <v>14272861.65673802</v>
      </c>
      <c r="AJ233" s="71">
        <v>21193644.758540511</v>
      </c>
      <c r="AK233" s="71">
        <v>0</v>
      </c>
      <c r="AL233" s="71">
        <v>0</v>
      </c>
      <c r="AM233" s="71">
        <v>1227022.0008836379</v>
      </c>
      <c r="AN233" s="71">
        <v>0</v>
      </c>
      <c r="AO233" s="71">
        <v>0</v>
      </c>
      <c r="AP233" s="71">
        <v>45732953.107007697</v>
      </c>
      <c r="AQ233" s="72"/>
      <c r="AR233" s="71">
        <v>172</v>
      </c>
      <c r="AS233" s="71">
        <v>88</v>
      </c>
      <c r="AT233" s="71">
        <v>0</v>
      </c>
      <c r="AU233" s="71">
        <v>0</v>
      </c>
      <c r="AV233" s="71">
        <v>0</v>
      </c>
      <c r="AW233" s="71">
        <v>0</v>
      </c>
      <c r="AX233" s="71"/>
      <c r="AY233" s="72"/>
      <c r="AZ233" s="71">
        <v>786.5</v>
      </c>
      <c r="BA233" s="71">
        <v>4432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1983</v>
      </c>
      <c r="B234" s="70">
        <v>407</v>
      </c>
      <c r="C234" s="70">
        <v>16</v>
      </c>
      <c r="D234" s="70">
        <v>24</v>
      </c>
      <c r="E234" s="70">
        <v>2019</v>
      </c>
      <c r="F234" s="70" t="s">
        <v>158</v>
      </c>
      <c r="G234" s="70" t="s">
        <v>1967</v>
      </c>
      <c r="H234" s="70" t="s">
        <v>1968</v>
      </c>
      <c r="I234" s="148"/>
      <c r="J234" s="71">
        <v>35.445324551526902</v>
      </c>
      <c r="K234" s="71">
        <v>0.54059428774743379</v>
      </c>
      <c r="L234" s="71">
        <v>4.5912578933200674</v>
      </c>
      <c r="M234" s="71">
        <v>7.2498060018071291</v>
      </c>
      <c r="N234" s="71">
        <v>10.127694690169774</v>
      </c>
      <c r="O234" s="71">
        <v>8.892019339385989</v>
      </c>
      <c r="P234" s="71">
        <v>11.688268814946277</v>
      </c>
      <c r="Q234" s="71">
        <v>0.53700233047166501</v>
      </c>
      <c r="R234" s="71">
        <v>0</v>
      </c>
      <c r="S234" s="71">
        <v>1.6921505287491643</v>
      </c>
      <c r="T234" s="72"/>
      <c r="U234" s="71">
        <v>860869</v>
      </c>
      <c r="V234" s="71">
        <v>330</v>
      </c>
      <c r="W234" s="71">
        <v>69</v>
      </c>
      <c r="X234" s="71">
        <v>2388</v>
      </c>
      <c r="Y234" s="71">
        <v>4215</v>
      </c>
      <c r="Z234" s="71">
        <v>5567</v>
      </c>
      <c r="AA234" s="71">
        <v>2427</v>
      </c>
      <c r="AB234" s="71">
        <v>8702</v>
      </c>
      <c r="AC234" s="71">
        <v>0</v>
      </c>
      <c r="AD234" s="71">
        <v>1.6921505287491641</v>
      </c>
      <c r="AE234" s="72"/>
      <c r="AF234" s="71">
        <v>7908965.2472222466</v>
      </c>
      <c r="AG234" s="71">
        <v>437203.41450768168</v>
      </c>
      <c r="AH234" s="71">
        <v>1050446.413725921</v>
      </c>
      <c r="AI234" s="71">
        <v>14004570.408466609</v>
      </c>
      <c r="AJ234" s="71">
        <v>20122593.327783599</v>
      </c>
      <c r="AK234" s="71">
        <v>0</v>
      </c>
      <c r="AL234" s="71">
        <v>0</v>
      </c>
      <c r="AM234" s="71">
        <v>1185146.891379073</v>
      </c>
      <c r="AN234" s="71">
        <v>0</v>
      </c>
      <c r="AO234" s="71">
        <v>0</v>
      </c>
      <c r="AP234" s="71">
        <v>44708925.703085132</v>
      </c>
      <c r="AQ234" s="72"/>
      <c r="AR234" s="71">
        <v>192</v>
      </c>
      <c r="AS234" s="71">
        <v>90</v>
      </c>
      <c r="AT234" s="71">
        <v>0</v>
      </c>
      <c r="AU234" s="71">
        <v>0</v>
      </c>
      <c r="AV234" s="71">
        <v>0</v>
      </c>
      <c r="AW234" s="71">
        <v>0</v>
      </c>
      <c r="AX234" s="71"/>
      <c r="AY234" s="72"/>
      <c r="AZ234" s="71">
        <v>898.5</v>
      </c>
      <c r="BA234" s="71">
        <v>4521.6999999999989</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1984</v>
      </c>
      <c r="B235" s="70">
        <v>408</v>
      </c>
      <c r="C235" s="70">
        <v>17</v>
      </c>
      <c r="D235" s="70">
        <v>24</v>
      </c>
      <c r="E235" s="70">
        <v>2020</v>
      </c>
      <c r="F235" s="70" t="s">
        <v>159</v>
      </c>
      <c r="G235" s="1064" t="s">
        <v>1967</v>
      </c>
      <c r="H235" s="70" t="s">
        <v>1968</v>
      </c>
      <c r="I235" s="148"/>
      <c r="J235" s="71">
        <v>21.548866905098279</v>
      </c>
      <c r="K235" s="71">
        <v>0.55372388011896811</v>
      </c>
      <c r="L235" s="71">
        <v>1.9578785937268086</v>
      </c>
      <c r="M235" s="71">
        <v>6.5368757761218159</v>
      </c>
      <c r="N235" s="71">
        <v>8.9223060401998708</v>
      </c>
      <c r="O235" s="71">
        <v>7.7752723138732636</v>
      </c>
      <c r="P235" s="71">
        <v>10.924143500204037</v>
      </c>
      <c r="Q235" s="71">
        <v>0.50240432408219604</v>
      </c>
      <c r="R235" s="71">
        <v>0</v>
      </c>
      <c r="S235" s="71">
        <v>1.584652613455565</v>
      </c>
      <c r="T235" s="72"/>
      <c r="U235" s="71">
        <v>659274</v>
      </c>
      <c r="V235" s="71">
        <v>279</v>
      </c>
      <c r="W235" s="71">
        <v>31</v>
      </c>
      <c r="X235" s="71">
        <v>2277</v>
      </c>
      <c r="Y235" s="71">
        <v>4168</v>
      </c>
      <c r="Z235" s="71">
        <v>5556</v>
      </c>
      <c r="AA235" s="71">
        <v>2411</v>
      </c>
      <c r="AB235" s="71">
        <v>8521</v>
      </c>
      <c r="AC235" s="71">
        <v>0</v>
      </c>
      <c r="AD235" s="71">
        <v>1.584652613455565</v>
      </c>
      <c r="AE235" s="72"/>
      <c r="AF235" s="71">
        <v>5939143.1983283311</v>
      </c>
      <c r="AG235" s="71">
        <v>408881.7441468825</v>
      </c>
      <c r="AH235" s="71">
        <v>481540.37004512263</v>
      </c>
      <c r="AI235" s="71">
        <v>12303615.652769702</v>
      </c>
      <c r="AJ235" s="71">
        <v>17733917.776788831</v>
      </c>
      <c r="AK235" s="71"/>
      <c r="AL235" s="71"/>
      <c r="AM235" s="71">
        <v>1112085.1702845425</v>
      </c>
      <c r="AN235" s="71"/>
      <c r="AO235" s="71"/>
      <c r="AP235" s="71">
        <v>37979183.91236341</v>
      </c>
      <c r="AQ235" s="72"/>
      <c r="AR235" s="71">
        <v>202</v>
      </c>
      <c r="AS235" s="71">
        <v>107</v>
      </c>
      <c r="AT235" s="71">
        <v>0</v>
      </c>
      <c r="AU235" s="71">
        <v>0</v>
      </c>
      <c r="AV235" s="71">
        <v>0</v>
      </c>
      <c r="AW235" s="71">
        <v>0</v>
      </c>
      <c r="AX235" s="71"/>
      <c r="AY235" s="72"/>
      <c r="AZ235" s="71">
        <v>973.8</v>
      </c>
      <c r="BA235" s="71">
        <v>5256.4999999999991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1985</v>
      </c>
      <c r="B236" s="70">
        <v>408</v>
      </c>
      <c r="C236" s="70">
        <v>18</v>
      </c>
      <c r="D236" s="70">
        <v>24</v>
      </c>
      <c r="E236" s="70">
        <v>2021</v>
      </c>
      <c r="F236" s="70" t="s">
        <v>160</v>
      </c>
      <c r="G236" s="1064" t="s">
        <v>1967</v>
      </c>
      <c r="H236" s="70" t="s">
        <v>1968</v>
      </c>
      <c r="I236" s="148"/>
      <c r="J236" s="71">
        <v>21.621241631263469</v>
      </c>
      <c r="K236" s="71">
        <v>0.56843439839463983</v>
      </c>
      <c r="L236" s="71">
        <v>1.5730460865973823</v>
      </c>
      <c r="M236" s="71">
        <v>6.3765462540306528</v>
      </c>
      <c r="N236" s="71">
        <v>8.7303157428874929</v>
      </c>
      <c r="O236" s="71">
        <v>7.4670913558585781</v>
      </c>
      <c r="P236" s="71">
        <v>11.156510373808699</v>
      </c>
      <c r="Q236" s="71">
        <v>0.484729765613514</v>
      </c>
      <c r="R236" s="71">
        <v>0</v>
      </c>
      <c r="S236" s="71">
        <v>1.9374429800971</v>
      </c>
      <c r="T236" s="72"/>
      <c r="U236" s="71">
        <v>716831</v>
      </c>
      <c r="V236" s="71">
        <v>279</v>
      </c>
      <c r="W236" s="71">
        <v>31</v>
      </c>
      <c r="X236" s="71">
        <v>2277</v>
      </c>
      <c r="Y236" s="71">
        <v>4134</v>
      </c>
      <c r="Z236" s="71">
        <v>5494</v>
      </c>
      <c r="AA236" s="71">
        <v>2401</v>
      </c>
      <c r="AB236" s="71">
        <v>8302</v>
      </c>
      <c r="AC236" s="71">
        <v>0</v>
      </c>
      <c r="AD236" s="71">
        <v>1.9374429800971</v>
      </c>
      <c r="AE236" s="72"/>
      <c r="AF236" s="71">
        <v>5680662.9890019028</v>
      </c>
      <c r="AG236" s="71">
        <v>437007.5918866712</v>
      </c>
      <c r="AH236" s="71">
        <v>374060.91043251695</v>
      </c>
      <c r="AI236" s="71">
        <v>13933355.984134492</v>
      </c>
      <c r="AJ236" s="71">
        <v>19976802.17116902</v>
      </c>
      <c r="AK236" s="71">
        <v>0</v>
      </c>
      <c r="AL236" s="71">
        <v>0</v>
      </c>
      <c r="AM236" s="71">
        <v>1089752.7965803798</v>
      </c>
      <c r="AN236" s="71">
        <v>0</v>
      </c>
      <c r="AO236" s="71">
        <v>0</v>
      </c>
      <c r="AP236" s="71">
        <v>41491642.443204984</v>
      </c>
      <c r="AQ236" s="72"/>
      <c r="AR236" s="71">
        <v>211</v>
      </c>
      <c r="AS236" s="71">
        <v>117</v>
      </c>
      <c r="AT236" s="71">
        <v>0</v>
      </c>
      <c r="AU236" s="71">
        <v>0</v>
      </c>
      <c r="AV236" s="71">
        <v>0</v>
      </c>
      <c r="AW236" s="71">
        <v>0</v>
      </c>
      <c r="AX236" s="71"/>
      <c r="AY236" s="72"/>
      <c r="AZ236" s="71">
        <v>1024.5999999999999</v>
      </c>
      <c r="BA236" s="71">
        <v>5723.9999999999991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1986</v>
      </c>
      <c r="B237" s="70">
        <v>408</v>
      </c>
      <c r="C237" s="70">
        <v>19</v>
      </c>
      <c r="D237" s="70">
        <v>24</v>
      </c>
      <c r="E237" s="70">
        <v>2022</v>
      </c>
      <c r="F237" s="70" t="s">
        <v>161</v>
      </c>
      <c r="G237" s="70" t="s">
        <v>1967</v>
      </c>
      <c r="H237" s="70" t="s">
        <v>1968</v>
      </c>
      <c r="I237" s="148"/>
      <c r="J237" s="71">
        <v>20.552537767477247</v>
      </c>
      <c r="K237" s="71">
        <v>0.53118821381475956</v>
      </c>
      <c r="L237" s="71">
        <v>1.4132595458592085</v>
      </c>
      <c r="M237" s="71">
        <v>7.2471960372071313</v>
      </c>
      <c r="N237" s="71">
        <v>11.062104343863069</v>
      </c>
      <c r="O237" s="71">
        <v>7.7047091170828415</v>
      </c>
      <c r="P237" s="71">
        <v>10.943221201120224</v>
      </c>
      <c r="Q237" s="71">
        <v>0.47672798462236837</v>
      </c>
      <c r="R237" s="71">
        <v>0</v>
      </c>
      <c r="S237" s="71">
        <v>1.742487779192146</v>
      </c>
      <c r="T237" s="72"/>
      <c r="U237" s="71">
        <v>812427</v>
      </c>
      <c r="V237" s="71">
        <v>279</v>
      </c>
      <c r="W237" s="71">
        <v>31</v>
      </c>
      <c r="X237" s="71">
        <v>2277</v>
      </c>
      <c r="Y237" s="71">
        <v>4078</v>
      </c>
      <c r="Z237" s="71">
        <v>5386</v>
      </c>
      <c r="AA237" s="71">
        <v>2391</v>
      </c>
      <c r="AB237" s="71">
        <v>8098</v>
      </c>
      <c r="AC237" s="71">
        <v>0</v>
      </c>
      <c r="AD237" s="71">
        <v>1.742487779192146</v>
      </c>
      <c r="AE237" s="72"/>
      <c r="AF237" s="71">
        <v>6341994.2844845038</v>
      </c>
      <c r="AG237" s="71">
        <v>427058.38324836269</v>
      </c>
      <c r="AH237" s="71">
        <v>404957.60847940238</v>
      </c>
      <c r="AI237" s="71">
        <v>13516935.189628148</v>
      </c>
      <c r="AJ237" s="71">
        <v>22715512.157874808</v>
      </c>
      <c r="AK237" s="71">
        <v>0</v>
      </c>
      <c r="AL237" s="71">
        <v>0</v>
      </c>
      <c r="AM237" s="71">
        <v>1045672.8301088219</v>
      </c>
      <c r="AN237" s="71">
        <v>0</v>
      </c>
      <c r="AO237" s="71">
        <v>0</v>
      </c>
      <c r="AP237" s="71">
        <v>44452130.453824043</v>
      </c>
      <c r="AQ237" s="72"/>
      <c r="AR237" s="71">
        <v>217</v>
      </c>
      <c r="AS237" s="71">
        <v>125</v>
      </c>
      <c r="AT237" s="71">
        <v>0</v>
      </c>
      <c r="AU237" s="71">
        <v>0</v>
      </c>
      <c r="AV237" s="71">
        <v>0</v>
      </c>
      <c r="AW237" s="71">
        <v>0</v>
      </c>
      <c r="AX237" s="71"/>
      <c r="AY237" s="72"/>
      <c r="AZ237" s="71">
        <v>1079.5999999999997</v>
      </c>
      <c r="BA237" s="71">
        <v>6048.4999999999991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1987</v>
      </c>
      <c r="B238" s="70">
        <v>408</v>
      </c>
      <c r="C238" s="70">
        <v>20</v>
      </c>
      <c r="D238" s="70">
        <v>24</v>
      </c>
      <c r="E238" s="70">
        <v>2023</v>
      </c>
      <c r="F238" s="70" t="s">
        <v>1539</v>
      </c>
      <c r="G238" s="70" t="s">
        <v>1967</v>
      </c>
      <c r="H238" s="70" t="s">
        <v>1968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229</v>
      </c>
      <c r="AS238" s="71">
        <v>126</v>
      </c>
      <c r="AT238" s="71">
        <v>0</v>
      </c>
      <c r="AU238" s="71">
        <v>0</v>
      </c>
      <c r="AV238" s="71">
        <v>0</v>
      </c>
      <c r="AW238" s="71">
        <v>0</v>
      </c>
      <c r="AX238" s="71"/>
      <c r="AY238" s="72"/>
      <c r="AZ238" s="71">
        <v>1152.7999999999995</v>
      </c>
      <c r="BA238" s="71">
        <v>6068.2999999999993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1988</v>
      </c>
      <c r="B239" s="70">
        <v>408</v>
      </c>
      <c r="C239" s="70">
        <v>21</v>
      </c>
      <c r="D239" s="70">
        <v>24</v>
      </c>
      <c r="E239" s="70">
        <v>2024</v>
      </c>
      <c r="F239" s="70" t="s">
        <v>1554</v>
      </c>
      <c r="G239" s="70" t="s">
        <v>1967</v>
      </c>
      <c r="H239" s="70" t="s">
        <v>1968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1989</v>
      </c>
      <c r="B240" s="70">
        <v>392</v>
      </c>
      <c r="C240" s="70">
        <v>1</v>
      </c>
      <c r="D240" s="70">
        <v>24</v>
      </c>
      <c r="E240" s="70">
        <v>1990</v>
      </c>
      <c r="F240" s="70" t="s">
        <v>787</v>
      </c>
      <c r="G240" s="70" t="s">
        <v>1578</v>
      </c>
      <c r="H240" s="70" t="s">
        <v>1579</v>
      </c>
      <c r="I240" s="148"/>
      <c r="J240" s="71">
        <v>17.495373133011469</v>
      </c>
      <c r="K240" s="71">
        <v>1.7598503775283629</v>
      </c>
      <c r="L240" s="71">
        <v>0.59846877810594301</v>
      </c>
      <c r="M240" s="71">
        <v>3.4354650719822462</v>
      </c>
      <c r="N240" s="71">
        <v>7.2267897566936554</v>
      </c>
      <c r="O240" s="71">
        <v>4.6388177847361547</v>
      </c>
      <c r="P240" s="71">
        <v>7.4625914924543624</v>
      </c>
      <c r="Q240" s="71">
        <v>0.34890292315028798</v>
      </c>
      <c r="R240" s="71">
        <v>0</v>
      </c>
      <c r="S240" s="71">
        <v>0.2841159941789414</v>
      </c>
      <c r="T240" s="72"/>
      <c r="U240" s="71">
        <v>491208</v>
      </c>
      <c r="V240" s="71">
        <v>322</v>
      </c>
      <c r="W240" s="71">
        <v>7</v>
      </c>
      <c r="X240" s="71">
        <v>1152</v>
      </c>
      <c r="Y240" s="71">
        <v>1546</v>
      </c>
      <c r="Z240" s="71">
        <v>1908</v>
      </c>
      <c r="AA240" s="71">
        <v>1812</v>
      </c>
      <c r="AB240" s="71">
        <v>5665</v>
      </c>
      <c r="AC240" s="71">
        <v>0</v>
      </c>
      <c r="AD240" s="71">
        <v>0.2841159941789414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1990</v>
      </c>
      <c r="B241" s="70">
        <v>393</v>
      </c>
      <c r="C241" s="70">
        <v>2</v>
      </c>
      <c r="D241" s="70">
        <v>24</v>
      </c>
      <c r="E241" s="70">
        <v>2005</v>
      </c>
      <c r="F241" s="70" t="s">
        <v>789</v>
      </c>
      <c r="G241" s="70" t="s">
        <v>1578</v>
      </c>
      <c r="H241" s="70" t="s">
        <v>1579</v>
      </c>
      <c r="I241" s="148"/>
      <c r="J241" s="71">
        <v>16.706288424345519</v>
      </c>
      <c r="K241" s="71">
        <v>0.80645999481478714</v>
      </c>
      <c r="L241" s="71">
        <v>19.820075341845129</v>
      </c>
      <c r="M241" s="71">
        <v>8.4730568170119689</v>
      </c>
      <c r="N241" s="71">
        <v>16.51474916459772</v>
      </c>
      <c r="O241" s="71">
        <v>10.89573500147214</v>
      </c>
      <c r="P241" s="71">
        <v>9.881323793287244</v>
      </c>
      <c r="Q241" s="71">
        <v>0.56186584066132805</v>
      </c>
      <c r="R241" s="71">
        <v>0</v>
      </c>
      <c r="S241" s="71">
        <v>0</v>
      </c>
      <c r="T241" s="72"/>
      <c r="U241" s="71">
        <v>515980</v>
      </c>
      <c r="V241" s="71">
        <v>246</v>
      </c>
      <c r="W241" s="71">
        <v>176</v>
      </c>
      <c r="X241" s="71">
        <v>1376</v>
      </c>
      <c r="Y241" s="71">
        <v>3367</v>
      </c>
      <c r="Z241" s="71">
        <v>5186</v>
      </c>
      <c r="AA241" s="71">
        <v>1965</v>
      </c>
      <c r="AB241" s="71">
        <v>9537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1991</v>
      </c>
      <c r="B242" s="70">
        <v>394</v>
      </c>
      <c r="C242" s="70">
        <v>3</v>
      </c>
      <c r="D242" s="70">
        <v>24</v>
      </c>
      <c r="E242" s="70">
        <v>2006</v>
      </c>
      <c r="F242" s="70" t="s">
        <v>790</v>
      </c>
      <c r="G242" s="70" t="s">
        <v>1578</v>
      </c>
      <c r="H242" s="70" t="s">
        <v>1579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1992</v>
      </c>
      <c r="B243" s="70">
        <v>395</v>
      </c>
      <c r="C243" s="70">
        <v>4</v>
      </c>
      <c r="D243" s="70">
        <v>24</v>
      </c>
      <c r="E243" s="70">
        <v>2007</v>
      </c>
      <c r="F243" s="70" t="s">
        <v>791</v>
      </c>
      <c r="G243" s="70" t="s">
        <v>1578</v>
      </c>
      <c r="H243" s="70" t="s">
        <v>1579</v>
      </c>
      <c r="I243" s="148"/>
      <c r="J243" s="71">
        <v>14.719026948531511</v>
      </c>
      <c r="K243" s="71">
        <v>0.8656032978593905</v>
      </c>
      <c r="L243" s="71">
        <v>22.815131007872768</v>
      </c>
      <c r="M243" s="71">
        <v>9.1489849683611837</v>
      </c>
      <c r="N243" s="71">
        <v>16.329535836038321</v>
      </c>
      <c r="O243" s="71">
        <v>10.45491343499898</v>
      </c>
      <c r="P243" s="71">
        <v>9.9168257389730776</v>
      </c>
      <c r="Q243" s="71">
        <v>0.57096707971805705</v>
      </c>
      <c r="R243" s="71">
        <v>0</v>
      </c>
      <c r="S243" s="71">
        <v>0</v>
      </c>
      <c r="T243" s="72"/>
      <c r="U243" s="71">
        <v>483376</v>
      </c>
      <c r="V243" s="71">
        <v>288</v>
      </c>
      <c r="W243" s="71">
        <v>278</v>
      </c>
      <c r="X243" s="71">
        <v>1861</v>
      </c>
      <c r="Y243" s="71">
        <v>3338</v>
      </c>
      <c r="Z243" s="71">
        <v>5173</v>
      </c>
      <c r="AA243" s="71">
        <v>1942</v>
      </c>
      <c r="AB243" s="71">
        <v>9179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1993</v>
      </c>
      <c r="B244" s="70">
        <v>396</v>
      </c>
      <c r="C244" s="70">
        <v>5</v>
      </c>
      <c r="D244" s="70">
        <v>24</v>
      </c>
      <c r="E244" s="70">
        <v>2008</v>
      </c>
      <c r="F244" s="70" t="s">
        <v>792</v>
      </c>
      <c r="G244" s="70" t="s">
        <v>1578</v>
      </c>
      <c r="H244" s="70" t="s">
        <v>1579</v>
      </c>
      <c r="I244" s="148"/>
      <c r="J244" s="71">
        <v>14.295892383508111</v>
      </c>
      <c r="K244" s="71">
        <v>0.75970320425738758</v>
      </c>
      <c r="L244" s="71">
        <v>19.700004538230701</v>
      </c>
      <c r="M244" s="71">
        <v>10.705198359289319</v>
      </c>
      <c r="N244" s="71">
        <v>16.762518522588181</v>
      </c>
      <c r="O244" s="71">
        <v>10.090644234972499</v>
      </c>
      <c r="P244" s="71">
        <v>9.68619473091087</v>
      </c>
      <c r="Q244" s="71">
        <v>0.55248709769550697</v>
      </c>
      <c r="R244" s="71">
        <v>0</v>
      </c>
      <c r="S244" s="71">
        <v>0</v>
      </c>
      <c r="T244" s="72"/>
      <c r="U244" s="71">
        <v>493278</v>
      </c>
      <c r="V244" s="71">
        <v>288</v>
      </c>
      <c r="W244" s="71">
        <v>278</v>
      </c>
      <c r="X244" s="71">
        <v>1861</v>
      </c>
      <c r="Y244" s="71">
        <v>3381</v>
      </c>
      <c r="Z244" s="71">
        <v>5168</v>
      </c>
      <c r="AA244" s="71">
        <v>1899</v>
      </c>
      <c r="AB244" s="71">
        <v>9028</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1994</v>
      </c>
      <c r="B245" s="70">
        <v>397</v>
      </c>
      <c r="C245" s="70">
        <v>6</v>
      </c>
      <c r="D245" s="70">
        <v>24</v>
      </c>
      <c r="E245" s="70">
        <v>2009</v>
      </c>
      <c r="F245" s="70" t="s">
        <v>176</v>
      </c>
      <c r="G245" s="70" t="s">
        <v>1578</v>
      </c>
      <c r="H245" s="70" t="s">
        <v>1579</v>
      </c>
      <c r="I245" s="148"/>
      <c r="J245" s="71">
        <v>11.918066275546609</v>
      </c>
      <c r="K245" s="71">
        <v>0.56213479412614242</v>
      </c>
      <c r="L245" s="71">
        <v>15.521713486162881</v>
      </c>
      <c r="M245" s="71">
        <v>9.1644289900227065</v>
      </c>
      <c r="N245" s="71">
        <v>14.38078311126638</v>
      </c>
      <c r="O245" s="71">
        <v>10.329866869284681</v>
      </c>
      <c r="P245" s="71">
        <v>9.425162698284911</v>
      </c>
      <c r="Q245" s="71">
        <v>0.51855500258190801</v>
      </c>
      <c r="R245" s="71">
        <v>0</v>
      </c>
      <c r="S245" s="71">
        <v>0</v>
      </c>
      <c r="T245" s="72"/>
      <c r="U245" s="71">
        <v>415286</v>
      </c>
      <c r="V245" s="71">
        <v>261</v>
      </c>
      <c r="W245" s="71">
        <v>251</v>
      </c>
      <c r="X245" s="71">
        <v>2012</v>
      </c>
      <c r="Y245" s="71">
        <v>3377</v>
      </c>
      <c r="Z245" s="71">
        <v>5222</v>
      </c>
      <c r="AA245" s="71">
        <v>1897</v>
      </c>
      <c r="AB245" s="71">
        <v>8895</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1995</v>
      </c>
      <c r="B246" s="70">
        <v>398</v>
      </c>
      <c r="C246" s="70">
        <v>7</v>
      </c>
      <c r="D246" s="70">
        <v>24</v>
      </c>
      <c r="E246" s="70">
        <v>2010</v>
      </c>
      <c r="F246" s="70" t="s">
        <v>177</v>
      </c>
      <c r="G246" s="70" t="s">
        <v>1578</v>
      </c>
      <c r="H246" s="70" t="s">
        <v>1579</v>
      </c>
      <c r="I246" s="148"/>
      <c r="J246" s="71">
        <v>12.09098394609504</v>
      </c>
      <c r="K246" s="71">
        <v>0.58625387586642175</v>
      </c>
      <c r="L246" s="71">
        <v>14.13100292999483</v>
      </c>
      <c r="M246" s="71">
        <v>8.2034420891994646</v>
      </c>
      <c r="N246" s="71">
        <v>14.16926593594229</v>
      </c>
      <c r="O246" s="71">
        <v>10.341157895294581</v>
      </c>
      <c r="P246" s="71">
        <v>9.8194441540592869</v>
      </c>
      <c r="Q246" s="71">
        <v>0.53039410734065595</v>
      </c>
      <c r="R246" s="71">
        <v>0</v>
      </c>
      <c r="S246" s="71">
        <v>0</v>
      </c>
      <c r="T246" s="72"/>
      <c r="U246" s="71">
        <v>471623</v>
      </c>
      <c r="V246" s="71">
        <v>261</v>
      </c>
      <c r="W246" s="71">
        <v>251</v>
      </c>
      <c r="X246" s="71">
        <v>2012</v>
      </c>
      <c r="Y246" s="71">
        <v>3384</v>
      </c>
      <c r="Z246" s="71">
        <v>5252</v>
      </c>
      <c r="AA246" s="71">
        <v>1927</v>
      </c>
      <c r="AB246" s="71">
        <v>8718</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1996</v>
      </c>
      <c r="B247" s="70">
        <v>399</v>
      </c>
      <c r="C247" s="70">
        <v>8</v>
      </c>
      <c r="D247" s="70">
        <v>24</v>
      </c>
      <c r="E247" s="70">
        <v>2011</v>
      </c>
      <c r="F247" s="70" t="s">
        <v>178</v>
      </c>
      <c r="G247" s="70" t="s">
        <v>1578</v>
      </c>
      <c r="H247" s="70" t="s">
        <v>1579</v>
      </c>
      <c r="I247" s="148"/>
      <c r="J247" s="71">
        <v>15.35861270840258</v>
      </c>
      <c r="K247" s="71">
        <v>0.82145072716255341</v>
      </c>
      <c r="L247" s="71">
        <v>13.18525538696837</v>
      </c>
      <c r="M247" s="71">
        <v>10.36325371099514</v>
      </c>
      <c r="N247" s="71">
        <v>17.11068424603566</v>
      </c>
      <c r="O247" s="71">
        <v>10.086584955812935</v>
      </c>
      <c r="P247" s="71">
        <v>9.3773274138760936</v>
      </c>
      <c r="Q247" s="71">
        <v>0.60148742529904398</v>
      </c>
      <c r="R247" s="71">
        <v>0</v>
      </c>
      <c r="S247" s="71">
        <v>0</v>
      </c>
      <c r="T247" s="72"/>
      <c r="U247" s="71">
        <v>564212</v>
      </c>
      <c r="V247" s="71">
        <v>261</v>
      </c>
      <c r="W247" s="71">
        <v>251</v>
      </c>
      <c r="X247" s="71">
        <v>2012</v>
      </c>
      <c r="Y247" s="71">
        <v>3395</v>
      </c>
      <c r="Z247" s="71">
        <v>5234</v>
      </c>
      <c r="AA247" s="71">
        <v>1895</v>
      </c>
      <c r="AB247" s="71">
        <v>8571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1997</v>
      </c>
      <c r="B248" s="70">
        <v>400</v>
      </c>
      <c r="C248" s="70">
        <v>9</v>
      </c>
      <c r="D248" s="70">
        <v>24</v>
      </c>
      <c r="E248" s="70">
        <v>2012</v>
      </c>
      <c r="F248" s="70" t="s">
        <v>179</v>
      </c>
      <c r="G248" s="70" t="s">
        <v>1578</v>
      </c>
      <c r="H248" s="70" t="s">
        <v>1579</v>
      </c>
      <c r="I248" s="148"/>
      <c r="J248" s="71">
        <v>14.476967270755971</v>
      </c>
      <c r="K248" s="71">
        <v>0.92539601459753251</v>
      </c>
      <c r="L248" s="71">
        <v>13.303530611415139</v>
      </c>
      <c r="M248" s="71">
        <v>12.87112818150726</v>
      </c>
      <c r="N248" s="71">
        <v>19.01771124673752</v>
      </c>
      <c r="O248" s="71">
        <v>10.095162351657851</v>
      </c>
      <c r="P248" s="71">
        <v>9.4854224905725886</v>
      </c>
      <c r="Q248" s="71">
        <v>0.64130461692566298</v>
      </c>
      <c r="R248" s="71">
        <v>0</v>
      </c>
      <c r="S248" s="71">
        <v>0</v>
      </c>
      <c r="T248" s="72"/>
      <c r="U248" s="71">
        <v>509560</v>
      </c>
      <c r="V248" s="71">
        <v>261</v>
      </c>
      <c r="W248" s="71">
        <v>251</v>
      </c>
      <c r="X248" s="71">
        <v>2012</v>
      </c>
      <c r="Y248" s="71">
        <v>3435</v>
      </c>
      <c r="Z248" s="71">
        <v>5280</v>
      </c>
      <c r="AA248" s="71">
        <v>1906</v>
      </c>
      <c r="AB248" s="71">
        <v>8411</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1998</v>
      </c>
      <c r="B249" s="70">
        <v>401</v>
      </c>
      <c r="C249" s="70">
        <v>10</v>
      </c>
      <c r="D249" s="70">
        <v>24</v>
      </c>
      <c r="E249" s="70">
        <v>2013</v>
      </c>
      <c r="F249" s="70" t="s">
        <v>180</v>
      </c>
      <c r="G249" s="70" t="s">
        <v>1578</v>
      </c>
      <c r="H249" s="70" t="s">
        <v>1579</v>
      </c>
      <c r="I249" s="148"/>
      <c r="J249" s="71">
        <v>14.523041218805121</v>
      </c>
      <c r="K249" s="71">
        <v>0.7648429625597517</v>
      </c>
      <c r="L249" s="71">
        <v>11.748066534844099</v>
      </c>
      <c r="M249" s="71">
        <v>11.97045693432336</v>
      </c>
      <c r="N249" s="71">
        <v>18.484347318696759</v>
      </c>
      <c r="O249" s="71">
        <v>9.7716806131807115</v>
      </c>
      <c r="P249" s="71">
        <v>9.5561311787444634</v>
      </c>
      <c r="Q249" s="71">
        <v>0.64049852064745205</v>
      </c>
      <c r="R249" s="71">
        <v>0</v>
      </c>
      <c r="S249" s="71">
        <v>0</v>
      </c>
      <c r="T249" s="72"/>
      <c r="U249" s="71">
        <v>520488</v>
      </c>
      <c r="V249" s="71">
        <v>261</v>
      </c>
      <c r="W249" s="71">
        <v>251</v>
      </c>
      <c r="X249" s="71">
        <v>2012</v>
      </c>
      <c r="Y249" s="71">
        <v>3445</v>
      </c>
      <c r="Z249" s="71">
        <v>5339</v>
      </c>
      <c r="AA249" s="71">
        <v>1913</v>
      </c>
      <c r="AB249" s="71">
        <v>8280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1999</v>
      </c>
      <c r="B250" s="70">
        <v>402</v>
      </c>
      <c r="C250" s="70">
        <v>11</v>
      </c>
      <c r="D250" s="70">
        <v>24</v>
      </c>
      <c r="E250" s="70">
        <v>2014</v>
      </c>
      <c r="F250" s="70" t="s">
        <v>181</v>
      </c>
      <c r="G250" s="70" t="s">
        <v>1578</v>
      </c>
      <c r="H250" s="70" t="s">
        <v>1579</v>
      </c>
      <c r="I250" s="148"/>
      <c r="J250" s="71">
        <v>12.58607263612064</v>
      </c>
      <c r="K250" s="71">
        <v>0.79595052753707785</v>
      </c>
      <c r="L250" s="71">
        <v>12.88471040306157</v>
      </c>
      <c r="M250" s="71">
        <v>11.514801931700941</v>
      </c>
      <c r="N250" s="71">
        <v>19.697529274937171</v>
      </c>
      <c r="O250" s="71">
        <v>9.328282758994753</v>
      </c>
      <c r="P250" s="71">
        <v>9.3999279977098897</v>
      </c>
      <c r="Q250" s="71">
        <v>0.60524300371705098</v>
      </c>
      <c r="R250" s="71">
        <v>0</v>
      </c>
      <c r="S250" s="71">
        <v>0</v>
      </c>
      <c r="T250" s="72"/>
      <c r="U250" s="71">
        <v>500965</v>
      </c>
      <c r="V250" s="71">
        <v>236</v>
      </c>
      <c r="W250" s="71">
        <v>281</v>
      </c>
      <c r="X250" s="71">
        <v>1840</v>
      </c>
      <c r="Y250" s="71">
        <v>3467</v>
      </c>
      <c r="Z250" s="71">
        <v>5368</v>
      </c>
      <c r="AA250" s="71">
        <v>1872</v>
      </c>
      <c r="AB250" s="71">
        <v>8155</v>
      </c>
      <c r="AC250" s="71">
        <v>0</v>
      </c>
      <c r="AD250" s="71">
        <v>0</v>
      </c>
      <c r="AE250" s="72"/>
      <c r="AF250" s="71"/>
      <c r="AG250" s="71"/>
      <c r="AH250" s="71"/>
      <c r="AI250" s="71"/>
      <c r="AJ250" s="71"/>
      <c r="AK250" s="71"/>
      <c r="AL250" s="71"/>
      <c r="AM250" s="71"/>
      <c r="AN250" s="71"/>
      <c r="AO250" s="71"/>
      <c r="AP250" s="71"/>
      <c r="AQ250" s="72"/>
      <c r="AR250" s="71">
        <v>67</v>
      </c>
      <c r="AS250" s="71">
        <v>43</v>
      </c>
      <c r="AT250" s="71">
        <v>0</v>
      </c>
      <c r="AU250" s="71">
        <v>0</v>
      </c>
      <c r="AV250" s="71">
        <v>0</v>
      </c>
      <c r="AW250" s="71">
        <v>0</v>
      </c>
      <c r="AX250" s="71"/>
      <c r="AY250" s="72"/>
      <c r="AZ250" s="71">
        <v>354.97800000000001</v>
      </c>
      <c r="BA250" s="71">
        <v>2039.6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2000</v>
      </c>
      <c r="B251" s="70">
        <v>403</v>
      </c>
      <c r="C251" s="70">
        <v>12</v>
      </c>
      <c r="D251" s="70">
        <v>24</v>
      </c>
      <c r="E251" s="70">
        <v>2015</v>
      </c>
      <c r="F251" s="70" t="s">
        <v>182</v>
      </c>
      <c r="G251" s="70" t="s">
        <v>1578</v>
      </c>
      <c r="H251" s="70" t="s">
        <v>1579</v>
      </c>
      <c r="I251" s="148"/>
      <c r="J251" s="71">
        <v>12.40894091918644</v>
      </c>
      <c r="K251" s="71">
        <v>0.76323381463162021</v>
      </c>
      <c r="L251" s="71">
        <v>13.56250188031118</v>
      </c>
      <c r="M251" s="71">
        <v>11.141409625395109</v>
      </c>
      <c r="N251" s="71">
        <v>18.103445609056479</v>
      </c>
      <c r="O251" s="71">
        <v>9.2032188403432791</v>
      </c>
      <c r="P251" s="71">
        <v>9.5832398571935808</v>
      </c>
      <c r="Q251" s="71">
        <v>0.57832635092203999</v>
      </c>
      <c r="R251" s="71">
        <v>0</v>
      </c>
      <c r="S251" s="71">
        <v>0</v>
      </c>
      <c r="T251" s="72"/>
      <c r="U251" s="71">
        <v>495204</v>
      </c>
      <c r="V251" s="71">
        <v>236</v>
      </c>
      <c r="W251" s="71">
        <v>281</v>
      </c>
      <c r="X251" s="71">
        <v>1840</v>
      </c>
      <c r="Y251" s="71">
        <v>3462</v>
      </c>
      <c r="Z251" s="71">
        <v>5347</v>
      </c>
      <c r="AA251" s="71">
        <v>1907</v>
      </c>
      <c r="AB251" s="71">
        <v>7960</v>
      </c>
      <c r="AC251" s="71">
        <v>0</v>
      </c>
      <c r="AD251" s="71">
        <v>0</v>
      </c>
      <c r="AE251" s="72"/>
      <c r="AF251" s="71">
        <v>3821638.1105728801</v>
      </c>
      <c r="AG251" s="71">
        <v>508481.53108032688</v>
      </c>
      <c r="AH251" s="71">
        <v>1753656.7788551031</v>
      </c>
      <c r="AI251" s="71">
        <v>11702549.342167361</v>
      </c>
      <c r="AJ251" s="71">
        <v>15333362.86771406</v>
      </c>
      <c r="AK251" s="71">
        <v>0</v>
      </c>
      <c r="AL251" s="71">
        <v>0</v>
      </c>
      <c r="AM251" s="71">
        <v>1090884.6090558569</v>
      </c>
      <c r="AN251" s="71">
        <v>0</v>
      </c>
      <c r="AO251" s="71">
        <v>0</v>
      </c>
      <c r="AP251" s="71">
        <v>34210573.239445589</v>
      </c>
      <c r="AQ251" s="72"/>
      <c r="AR251" s="71">
        <v>73</v>
      </c>
      <c r="AS251" s="71">
        <v>44</v>
      </c>
      <c r="AT251" s="71">
        <v>0</v>
      </c>
      <c r="AU251" s="71">
        <v>0</v>
      </c>
      <c r="AV251" s="71">
        <v>0</v>
      </c>
      <c r="AW251" s="71">
        <v>0</v>
      </c>
      <c r="AX251" s="71"/>
      <c r="AY251" s="72"/>
      <c r="AZ251" s="71">
        <v>399.178</v>
      </c>
      <c r="BA251" s="71">
        <v>2528.1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2001</v>
      </c>
      <c r="B252" s="70">
        <v>404</v>
      </c>
      <c r="C252" s="70">
        <v>13</v>
      </c>
      <c r="D252" s="70">
        <v>24</v>
      </c>
      <c r="E252" s="70">
        <v>2016</v>
      </c>
      <c r="F252" s="70" t="s">
        <v>155</v>
      </c>
      <c r="G252" s="70" t="s">
        <v>1578</v>
      </c>
      <c r="H252" s="70" t="s">
        <v>1579</v>
      </c>
      <c r="I252" s="148"/>
      <c r="J252" s="71">
        <v>12.179637994303382</v>
      </c>
      <c r="K252" s="71">
        <v>0.71994171052877964</v>
      </c>
      <c r="L252" s="71">
        <v>14.584411631022833</v>
      </c>
      <c r="M252" s="71">
        <v>9.5524666432203666</v>
      </c>
      <c r="N252" s="71">
        <v>18.213251825069289</v>
      </c>
      <c r="O252" s="71">
        <v>9.0268486412359241</v>
      </c>
      <c r="P252" s="71">
        <v>9.7708898093961043</v>
      </c>
      <c r="Q252" s="71">
        <v>0.54987033682241782</v>
      </c>
      <c r="R252" s="71">
        <v>0</v>
      </c>
      <c r="S252" s="71">
        <v>0</v>
      </c>
      <c r="T252" s="72"/>
      <c r="U252" s="71">
        <v>462657</v>
      </c>
      <c r="V252" s="71">
        <v>236</v>
      </c>
      <c r="W252" s="71">
        <v>281</v>
      </c>
      <c r="X252" s="71">
        <v>1840</v>
      </c>
      <c r="Y252" s="71">
        <v>3425</v>
      </c>
      <c r="Z252" s="71">
        <v>5309</v>
      </c>
      <c r="AA252" s="71">
        <v>2011</v>
      </c>
      <c r="AB252" s="71">
        <v>7785</v>
      </c>
      <c r="AC252" s="71">
        <v>0</v>
      </c>
      <c r="AD252" s="71">
        <v>0</v>
      </c>
      <c r="AE252" s="72"/>
      <c r="AF252" s="71">
        <v>3816687.0222038492</v>
      </c>
      <c r="AG252" s="71">
        <v>484686.88905599777</v>
      </c>
      <c r="AH252" s="71">
        <v>1486310.5325747919</v>
      </c>
      <c r="AI252" s="71">
        <v>11681477.468968591</v>
      </c>
      <c r="AJ252" s="71">
        <v>15067706.25581412</v>
      </c>
      <c r="AK252" s="71">
        <v>0</v>
      </c>
      <c r="AL252" s="71">
        <v>0</v>
      </c>
      <c r="AM252" s="71">
        <v>1067730.4710076819</v>
      </c>
      <c r="AN252" s="71">
        <v>0</v>
      </c>
      <c r="AO252" s="71">
        <v>0</v>
      </c>
      <c r="AP252" s="71">
        <v>33604598.639625028</v>
      </c>
      <c r="AQ252" s="72"/>
      <c r="AR252" s="71">
        <v>74</v>
      </c>
      <c r="AS252" s="71">
        <v>44</v>
      </c>
      <c r="AT252" s="71">
        <v>0</v>
      </c>
      <c r="AU252" s="71">
        <v>0</v>
      </c>
      <c r="AV252" s="71">
        <v>0</v>
      </c>
      <c r="AW252" s="71">
        <v>0</v>
      </c>
      <c r="AX252" s="71"/>
      <c r="AY252" s="72"/>
      <c r="AZ252" s="71">
        <v>408.97800000000001</v>
      </c>
      <c r="BA252" s="71">
        <v>2528.1</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2002</v>
      </c>
      <c r="B253" s="70">
        <v>405</v>
      </c>
      <c r="C253" s="70">
        <v>14</v>
      </c>
      <c r="D253" s="70">
        <v>24</v>
      </c>
      <c r="E253" s="70">
        <v>2017</v>
      </c>
      <c r="F253" s="70" t="s">
        <v>156</v>
      </c>
      <c r="G253" s="70" t="s">
        <v>1578</v>
      </c>
      <c r="H253" s="70" t="s">
        <v>1579</v>
      </c>
      <c r="I253" s="148"/>
      <c r="J253" s="71">
        <v>11.262569478410482</v>
      </c>
      <c r="K253" s="71">
        <v>0.7356726327164762</v>
      </c>
      <c r="L253" s="71">
        <v>13.165495026381089</v>
      </c>
      <c r="M253" s="71">
        <v>9.5781624965605854</v>
      </c>
      <c r="N253" s="71">
        <v>17.952811146018362</v>
      </c>
      <c r="O253" s="71">
        <v>8.7490933147093912</v>
      </c>
      <c r="P253" s="71">
        <v>9.8393491904833148</v>
      </c>
      <c r="Q253" s="71">
        <v>0.52504318644203096</v>
      </c>
      <c r="R253" s="71">
        <v>0</v>
      </c>
      <c r="S253" s="71">
        <v>0</v>
      </c>
      <c r="T253" s="72"/>
      <c r="U253" s="71">
        <v>420968</v>
      </c>
      <c r="V253" s="71">
        <v>236</v>
      </c>
      <c r="W253" s="71">
        <v>281</v>
      </c>
      <c r="X253" s="71">
        <v>1840</v>
      </c>
      <c r="Y253" s="71">
        <v>3450</v>
      </c>
      <c r="Z253" s="71">
        <v>5231</v>
      </c>
      <c r="AA253" s="71">
        <v>2038</v>
      </c>
      <c r="AB253" s="71">
        <v>7687</v>
      </c>
      <c r="AC253" s="71">
        <v>0</v>
      </c>
      <c r="AD253" s="71">
        <v>0</v>
      </c>
      <c r="AE253" s="72"/>
      <c r="AF253" s="71">
        <v>3412481.695394678</v>
      </c>
      <c r="AG253" s="71">
        <v>486095.17015782028</v>
      </c>
      <c r="AH253" s="71">
        <v>1815685.571912247</v>
      </c>
      <c r="AI253" s="71">
        <v>11392470.363319371</v>
      </c>
      <c r="AJ253" s="71">
        <v>13763131.782715971</v>
      </c>
      <c r="AK253" s="71">
        <v>0</v>
      </c>
      <c r="AL253" s="71">
        <v>0</v>
      </c>
      <c r="AM253" s="71">
        <v>1055939.223282523</v>
      </c>
      <c r="AN253" s="71">
        <v>0</v>
      </c>
      <c r="AO253" s="71">
        <v>0</v>
      </c>
      <c r="AP253" s="71">
        <v>31925803.806782611</v>
      </c>
      <c r="AQ253" s="72"/>
      <c r="AR253" s="71">
        <v>77</v>
      </c>
      <c r="AS253" s="71">
        <v>47</v>
      </c>
      <c r="AT253" s="71">
        <v>0</v>
      </c>
      <c r="AU253" s="71">
        <v>0</v>
      </c>
      <c r="AV253" s="71">
        <v>0</v>
      </c>
      <c r="AW253" s="71">
        <v>0</v>
      </c>
      <c r="AX253" s="71"/>
      <c r="AY253" s="72"/>
      <c r="AZ253" s="71">
        <v>425.57799999999997</v>
      </c>
      <c r="BA253" s="71">
        <v>2677.800000000002</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2003</v>
      </c>
      <c r="B254" s="70">
        <v>406</v>
      </c>
      <c r="C254" s="70">
        <v>15</v>
      </c>
      <c r="D254" s="70">
        <v>24</v>
      </c>
      <c r="E254" s="70">
        <v>2018</v>
      </c>
      <c r="F254" s="70" t="s">
        <v>183</v>
      </c>
      <c r="G254" s="1064" t="s">
        <v>1578</v>
      </c>
      <c r="H254" s="70" t="s">
        <v>1579</v>
      </c>
      <c r="I254" s="148"/>
      <c r="J254" s="71">
        <v>14.256389553061384</v>
      </c>
      <c r="K254" s="71">
        <v>0.68471196109931221</v>
      </c>
      <c r="L254" s="71">
        <v>12.077645924557757</v>
      </c>
      <c r="M254" s="71">
        <v>9.6254027255746593</v>
      </c>
      <c r="N254" s="71">
        <v>16.528849971922575</v>
      </c>
      <c r="O254" s="71">
        <v>8.6126160449585374</v>
      </c>
      <c r="P254" s="71">
        <v>9.5788898774781703</v>
      </c>
      <c r="Q254" s="71">
        <v>0.47998305118824802</v>
      </c>
      <c r="R254" s="71">
        <v>0</v>
      </c>
      <c r="S254" s="71">
        <v>0</v>
      </c>
      <c r="T254" s="72"/>
      <c r="U254" s="71">
        <v>556786</v>
      </c>
      <c r="V254" s="71">
        <v>236</v>
      </c>
      <c r="W254" s="71">
        <v>281</v>
      </c>
      <c r="X254" s="71">
        <v>1840</v>
      </c>
      <c r="Y254" s="71">
        <v>3450</v>
      </c>
      <c r="Z254" s="71">
        <v>5248</v>
      </c>
      <c r="AA254" s="71">
        <v>2004</v>
      </c>
      <c r="AB254" s="71">
        <v>7573</v>
      </c>
      <c r="AC254" s="71">
        <v>0</v>
      </c>
      <c r="AD254" s="71">
        <v>0</v>
      </c>
      <c r="AE254" s="72"/>
      <c r="AF254" s="71">
        <v>4530720.0504807448</v>
      </c>
      <c r="AG254" s="71">
        <v>439799.84439774859</v>
      </c>
      <c r="AH254" s="71">
        <v>1711283.8749374731</v>
      </c>
      <c r="AI254" s="71">
        <v>11645431.78881201</v>
      </c>
      <c r="AJ254" s="71">
        <v>12785099.814905429</v>
      </c>
      <c r="AK254" s="71">
        <v>0</v>
      </c>
      <c r="AL254" s="71">
        <v>0</v>
      </c>
      <c r="AM254" s="71">
        <v>1042431.861419317</v>
      </c>
      <c r="AN254" s="71">
        <v>0</v>
      </c>
      <c r="AO254" s="71">
        <v>0</v>
      </c>
      <c r="AP254" s="71">
        <v>32154767.234952722</v>
      </c>
      <c r="AQ254" s="72"/>
      <c r="AR254" s="71">
        <v>80</v>
      </c>
      <c r="AS254" s="71">
        <v>47</v>
      </c>
      <c r="AT254" s="71">
        <v>0</v>
      </c>
      <c r="AU254" s="71">
        <v>0</v>
      </c>
      <c r="AV254" s="71">
        <v>0</v>
      </c>
      <c r="AW254" s="71">
        <v>0</v>
      </c>
      <c r="AX254" s="71"/>
      <c r="AY254" s="72"/>
      <c r="AZ254" s="71">
        <v>440.27800000000002</v>
      </c>
      <c r="BA254" s="71">
        <v>2678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2004</v>
      </c>
      <c r="B255" s="70">
        <v>407</v>
      </c>
      <c r="C255" s="70">
        <v>16</v>
      </c>
      <c r="D255" s="70">
        <v>24</v>
      </c>
      <c r="E255" s="70">
        <v>2019</v>
      </c>
      <c r="F255" s="70" t="s">
        <v>158</v>
      </c>
      <c r="G255" s="1064" t="s">
        <v>1578</v>
      </c>
      <c r="H255" s="70" t="s">
        <v>1579</v>
      </c>
      <c r="I255" s="148"/>
      <c r="J255" s="71">
        <v>15.804971402031748</v>
      </c>
      <c r="K255" s="71">
        <v>0.63536228098715519</v>
      </c>
      <c r="L255" s="71">
        <v>12.131757899326074</v>
      </c>
      <c r="M255" s="71">
        <v>8.6348602597961364</v>
      </c>
      <c r="N255" s="71">
        <v>16.713582451496762</v>
      </c>
      <c r="O255" s="71">
        <v>8.2004000877326515</v>
      </c>
      <c r="P255" s="71">
        <v>9.3958848199259108</v>
      </c>
      <c r="Q255" s="71">
        <v>0.46041994801759301</v>
      </c>
      <c r="R255" s="71">
        <v>0</v>
      </c>
      <c r="S255" s="71">
        <v>0</v>
      </c>
      <c r="T255" s="72"/>
      <c r="U255" s="71">
        <v>649333</v>
      </c>
      <c r="V255" s="71">
        <v>236</v>
      </c>
      <c r="W255" s="71">
        <v>281</v>
      </c>
      <c r="X255" s="71">
        <v>1840</v>
      </c>
      <c r="Y255" s="71">
        <v>3446</v>
      </c>
      <c r="Z255" s="71">
        <v>5134</v>
      </c>
      <c r="AA255" s="71">
        <v>1951</v>
      </c>
      <c r="AB255" s="71">
        <v>7461</v>
      </c>
      <c r="AC255" s="71">
        <v>0</v>
      </c>
      <c r="AD255" s="71">
        <v>0</v>
      </c>
      <c r="AE255" s="72"/>
      <c r="AF255" s="71">
        <v>5184813.6874541622</v>
      </c>
      <c r="AG255" s="71">
        <v>439669.60732093902</v>
      </c>
      <c r="AH255" s="71">
        <v>1847675.4207579</v>
      </c>
      <c r="AI255" s="71">
        <v>11411556.404832279</v>
      </c>
      <c r="AJ255" s="71">
        <v>13470664.150145199</v>
      </c>
      <c r="AK255" s="71">
        <v>0</v>
      </c>
      <c r="AL255" s="71">
        <v>0</v>
      </c>
      <c r="AM255" s="71">
        <v>1016132.0336220714</v>
      </c>
      <c r="AN255" s="71">
        <v>0</v>
      </c>
      <c r="AO255" s="71">
        <v>0</v>
      </c>
      <c r="AP255" s="71">
        <v>33370511.304132551</v>
      </c>
      <c r="AQ255" s="72"/>
      <c r="AR255" s="71">
        <v>81</v>
      </c>
      <c r="AS255" s="71">
        <v>47</v>
      </c>
      <c r="AT255" s="71">
        <v>0</v>
      </c>
      <c r="AU255" s="71">
        <v>0</v>
      </c>
      <c r="AV255" s="71">
        <v>0</v>
      </c>
      <c r="AW255" s="71">
        <v>0</v>
      </c>
      <c r="AX255" s="71"/>
      <c r="AY255" s="72"/>
      <c r="AZ255" s="71">
        <v>444.65300000000002</v>
      </c>
      <c r="BA255" s="71">
        <v>2677.800000000002</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2005</v>
      </c>
      <c r="B256" s="70">
        <v>408</v>
      </c>
      <c r="C256" s="70">
        <v>17</v>
      </c>
      <c r="D256" s="70">
        <v>24</v>
      </c>
      <c r="E256" s="70">
        <v>2020</v>
      </c>
      <c r="F256" s="70" t="s">
        <v>159</v>
      </c>
      <c r="G256" s="70" t="s">
        <v>1578</v>
      </c>
      <c r="H256" s="70" t="s">
        <v>1579</v>
      </c>
      <c r="I256" s="148"/>
      <c r="J256" s="71">
        <v>12.88590244649191</v>
      </c>
      <c r="K256" s="71">
        <v>0.73038699544539309</v>
      </c>
      <c r="L256" s="71">
        <v>10.15485256738692</v>
      </c>
      <c r="M256" s="71">
        <v>8.5237844142247781</v>
      </c>
      <c r="N256" s="71">
        <v>15.452304733441059</v>
      </c>
      <c r="O256" s="71">
        <v>7.1427267620606791</v>
      </c>
      <c r="P256" s="71">
        <v>9.0166095252617318</v>
      </c>
      <c r="Q256" s="71">
        <v>0.43908050715175601</v>
      </c>
      <c r="R256" s="71">
        <v>0</v>
      </c>
      <c r="S256" s="71">
        <v>0</v>
      </c>
      <c r="T256" s="72"/>
      <c r="U256" s="71">
        <v>600128</v>
      </c>
      <c r="V256" s="71">
        <v>251</v>
      </c>
      <c r="W256" s="71">
        <v>209</v>
      </c>
      <c r="X256" s="71">
        <v>1910</v>
      </c>
      <c r="Y256" s="71">
        <v>3476</v>
      </c>
      <c r="Z256" s="71">
        <v>5104</v>
      </c>
      <c r="AA256" s="71">
        <v>1990</v>
      </c>
      <c r="AB256" s="71">
        <v>7447</v>
      </c>
      <c r="AC256" s="71">
        <v>0</v>
      </c>
      <c r="AD256" s="71">
        <v>0</v>
      </c>
      <c r="AE256" s="72"/>
      <c r="AF256" s="71">
        <v>4685743.8726700637</v>
      </c>
      <c r="AG256" s="71">
        <v>467959.38324769813</v>
      </c>
      <c r="AH256" s="71">
        <v>1489191.7447148126</v>
      </c>
      <c r="AI256" s="71">
        <v>10966611.966902871</v>
      </c>
      <c r="AJ256" s="71">
        <v>14274151.6642514</v>
      </c>
      <c r="AK256" s="71"/>
      <c r="AL256" s="71"/>
      <c r="AM256" s="71">
        <v>971916.23789566814</v>
      </c>
      <c r="AN256" s="71"/>
      <c r="AO256" s="71"/>
      <c r="AP256" s="71">
        <v>32855574.869682513</v>
      </c>
      <c r="AQ256" s="72"/>
      <c r="AR256" s="71">
        <v>88</v>
      </c>
      <c r="AS256" s="71">
        <v>48</v>
      </c>
      <c r="AT256" s="71">
        <v>0</v>
      </c>
      <c r="AU256" s="71">
        <v>0</v>
      </c>
      <c r="AV256" s="71">
        <v>0</v>
      </c>
      <c r="AW256" s="71">
        <v>0</v>
      </c>
      <c r="AX256" s="71"/>
      <c r="AY256" s="72"/>
      <c r="AZ256" s="71">
        <v>481.97300000000001</v>
      </c>
      <c r="BA256" s="71">
        <v>2697.6000000000022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2006</v>
      </c>
      <c r="B257" s="70">
        <v>408</v>
      </c>
      <c r="C257" s="70">
        <v>18</v>
      </c>
      <c r="D257" s="70">
        <v>24</v>
      </c>
      <c r="E257" s="70">
        <v>2021</v>
      </c>
      <c r="F257" s="70" t="s">
        <v>160</v>
      </c>
      <c r="G257" s="70" t="s">
        <v>1578</v>
      </c>
      <c r="H257" s="70" t="s">
        <v>1579</v>
      </c>
      <c r="I257" s="148"/>
      <c r="J257" s="71">
        <v>11.849341754199326</v>
      </c>
      <c r="K257" s="71">
        <v>0.70356541957863572</v>
      </c>
      <c r="L257" s="71">
        <v>9.2672061784468589</v>
      </c>
      <c r="M257" s="71">
        <v>8.6568960405320077</v>
      </c>
      <c r="N257" s="71">
        <v>15.261837000579488</v>
      </c>
      <c r="O257" s="71">
        <v>6.9370284456319951</v>
      </c>
      <c r="P257" s="71">
        <v>9.5162570785340339</v>
      </c>
      <c r="Q257" s="71">
        <v>0.43078007837828303</v>
      </c>
      <c r="R257" s="71">
        <v>0</v>
      </c>
      <c r="S257" s="71">
        <v>0</v>
      </c>
      <c r="T257" s="72"/>
      <c r="U257" s="71">
        <v>566715</v>
      </c>
      <c r="V257" s="71">
        <v>251</v>
      </c>
      <c r="W257" s="71">
        <v>209</v>
      </c>
      <c r="X257" s="71">
        <v>1910</v>
      </c>
      <c r="Y257" s="71">
        <v>3475</v>
      </c>
      <c r="Z257" s="71">
        <v>5104</v>
      </c>
      <c r="AA257" s="71">
        <v>2048</v>
      </c>
      <c r="AB257" s="71">
        <v>7378</v>
      </c>
      <c r="AC257" s="71">
        <v>0</v>
      </c>
      <c r="AD257" s="71">
        <v>0</v>
      </c>
      <c r="AE257" s="72"/>
      <c r="AF257" s="71">
        <v>4340792.9657112733</v>
      </c>
      <c r="AG257" s="71">
        <v>476040.30725717708</v>
      </c>
      <c r="AH257" s="71">
        <v>1335147.0647068433</v>
      </c>
      <c r="AI257" s="71">
        <v>12033624.170822337</v>
      </c>
      <c r="AJ257" s="71">
        <v>13900708.40628437</v>
      </c>
      <c r="AK257" s="71">
        <v>0</v>
      </c>
      <c r="AL257" s="71">
        <v>0</v>
      </c>
      <c r="AM257" s="71">
        <v>968464.9642459699</v>
      </c>
      <c r="AN257" s="71">
        <v>0</v>
      </c>
      <c r="AO257" s="71">
        <v>0</v>
      </c>
      <c r="AP257" s="71">
        <v>33054777.879027974</v>
      </c>
      <c r="AQ257" s="72"/>
      <c r="AR257" s="71">
        <v>95</v>
      </c>
      <c r="AS257" s="71">
        <v>48</v>
      </c>
      <c r="AT257" s="71">
        <v>0</v>
      </c>
      <c r="AU257" s="71">
        <v>0</v>
      </c>
      <c r="AV257" s="71">
        <v>0</v>
      </c>
      <c r="AW257" s="71">
        <v>0</v>
      </c>
      <c r="AX257" s="71"/>
      <c r="AY257" s="72"/>
      <c r="AZ257" s="71">
        <v>530.4849999999999</v>
      </c>
      <c r="BA257" s="71">
        <v>2697.6000000000022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1585</v>
      </c>
      <c r="B258" s="70">
        <v>408</v>
      </c>
      <c r="C258" s="70">
        <v>19</v>
      </c>
      <c r="D258" s="70">
        <v>24</v>
      </c>
      <c r="E258" s="70">
        <v>2022</v>
      </c>
      <c r="F258" s="70" t="s">
        <v>161</v>
      </c>
      <c r="G258" s="70" t="s">
        <v>1578</v>
      </c>
      <c r="H258" s="70" t="s">
        <v>1579</v>
      </c>
      <c r="I258" s="148"/>
      <c r="J258" s="71">
        <v>9.4951981233607476</v>
      </c>
      <c r="K258" s="71">
        <v>0.67299837064247581</v>
      </c>
      <c r="L258" s="71">
        <v>8.3092739033576226</v>
      </c>
      <c r="M258" s="71">
        <v>8.8261594088736448</v>
      </c>
      <c r="N258" s="71">
        <v>15.441323767158242</v>
      </c>
      <c r="O258" s="71">
        <v>7.3642485211181707</v>
      </c>
      <c r="P258" s="71">
        <v>9.5335548983410412</v>
      </c>
      <c r="Q258" s="71">
        <v>0.44423183155845786</v>
      </c>
      <c r="R258" s="71">
        <v>0</v>
      </c>
      <c r="S258" s="71">
        <v>0</v>
      </c>
      <c r="T258" s="72"/>
      <c r="U258" s="71">
        <v>558534</v>
      </c>
      <c r="V258" s="71">
        <v>251</v>
      </c>
      <c r="W258" s="71">
        <v>209</v>
      </c>
      <c r="X258" s="71">
        <v>1910</v>
      </c>
      <c r="Y258" s="71">
        <v>3570</v>
      </c>
      <c r="Z258" s="71">
        <v>5148</v>
      </c>
      <c r="AA258" s="71">
        <v>2083</v>
      </c>
      <c r="AB258" s="71">
        <v>7546</v>
      </c>
      <c r="AC258" s="71">
        <v>0</v>
      </c>
      <c r="AD258" s="71">
        <v>0</v>
      </c>
      <c r="AE258" s="72"/>
      <c r="AF258" s="71">
        <v>3813963.8245648779</v>
      </c>
      <c r="AG258" s="71">
        <v>480222.11748846737</v>
      </c>
      <c r="AH258" s="71">
        <v>1482025.5160722544</v>
      </c>
      <c r="AI258" s="71">
        <v>11950885.488930302</v>
      </c>
      <c r="AJ258" s="71">
        <v>14536556.921180082</v>
      </c>
      <c r="AK258" s="71">
        <v>0</v>
      </c>
      <c r="AL258" s="71">
        <v>0</v>
      </c>
      <c r="AM258" s="71">
        <v>974394.56359609403</v>
      </c>
      <c r="AN258" s="71">
        <v>0</v>
      </c>
      <c r="AO258" s="71">
        <v>0</v>
      </c>
      <c r="AP258" s="71">
        <v>33238048.431832075</v>
      </c>
      <c r="AQ258" s="72"/>
      <c r="AR258" s="71">
        <v>125</v>
      </c>
      <c r="AS258" s="71">
        <v>48</v>
      </c>
      <c r="AT258" s="71">
        <v>0</v>
      </c>
      <c r="AU258" s="71">
        <v>0</v>
      </c>
      <c r="AV258" s="71">
        <v>0</v>
      </c>
      <c r="AW258" s="71">
        <v>0</v>
      </c>
      <c r="AX258" s="71"/>
      <c r="AY258" s="72"/>
      <c r="AZ258" s="71">
        <v>764.92899999999952</v>
      </c>
      <c r="BA258" s="71">
        <v>2697.6000000000017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2007</v>
      </c>
      <c r="B259" s="70">
        <v>408</v>
      </c>
      <c r="C259" s="70">
        <v>20</v>
      </c>
      <c r="D259" s="70">
        <v>24</v>
      </c>
      <c r="E259" s="70">
        <v>2023</v>
      </c>
      <c r="F259" s="70" t="s">
        <v>1539</v>
      </c>
      <c r="G259" s="70" t="s">
        <v>1578</v>
      </c>
      <c r="H259" s="70" t="s">
        <v>1579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161</v>
      </c>
      <c r="AS259" s="71">
        <v>49</v>
      </c>
      <c r="AT259" s="71">
        <v>0</v>
      </c>
      <c r="AU259" s="71">
        <v>0</v>
      </c>
      <c r="AV259" s="71">
        <v>0</v>
      </c>
      <c r="AW259" s="71">
        <v>0</v>
      </c>
      <c r="AX259" s="71"/>
      <c r="AY259" s="72"/>
      <c r="AZ259" s="71">
        <v>1054.6289999999995</v>
      </c>
      <c r="BA259" s="71">
        <v>2712.4000000000019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1577</v>
      </c>
      <c r="B260" s="70">
        <v>408</v>
      </c>
      <c r="C260" s="70">
        <v>21</v>
      </c>
      <c r="D260" s="70">
        <v>24</v>
      </c>
      <c r="E260" s="70">
        <v>2024</v>
      </c>
      <c r="F260" s="70" t="s">
        <v>1554</v>
      </c>
      <c r="G260" s="70" t="s">
        <v>1578</v>
      </c>
      <c r="H260" s="70" t="s">
        <v>1579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2008</v>
      </c>
      <c r="B261" s="70">
        <v>307</v>
      </c>
      <c r="C261" s="70">
        <v>1</v>
      </c>
      <c r="D261" s="70">
        <v>19</v>
      </c>
      <c r="E261" s="70">
        <v>1990</v>
      </c>
      <c r="F261" s="70" t="s">
        <v>787</v>
      </c>
      <c r="G261" s="70" t="s">
        <v>2009</v>
      </c>
      <c r="H261" s="70" t="s">
        <v>2010</v>
      </c>
      <c r="I261" s="148"/>
      <c r="J261" s="71">
        <v>5.5622080886935983</v>
      </c>
      <c r="K261" s="71">
        <v>3.384477132169307</v>
      </c>
      <c r="L261" s="71">
        <v>11.20336417566828</v>
      </c>
      <c r="M261" s="71">
        <v>7.7118477957194802</v>
      </c>
      <c r="N261" s="71">
        <v>15.41432144917883</v>
      </c>
      <c r="O261" s="71">
        <v>6.9460704460121558</v>
      </c>
      <c r="P261" s="71">
        <v>10.76145230120488</v>
      </c>
      <c r="Q261" s="71">
        <v>0.65272253831363802</v>
      </c>
      <c r="R261" s="71">
        <v>0</v>
      </c>
      <c r="S261" s="71">
        <v>0.6580476726020994</v>
      </c>
      <c r="T261" s="72"/>
      <c r="U261" s="71">
        <v>335183</v>
      </c>
      <c r="V261" s="71">
        <v>1214</v>
      </c>
      <c r="W261" s="71">
        <v>107</v>
      </c>
      <c r="X261" s="71">
        <v>2538</v>
      </c>
      <c r="Y261" s="71">
        <v>3775</v>
      </c>
      <c r="Z261" s="71">
        <v>2857</v>
      </c>
      <c r="AA261" s="71">
        <v>2613</v>
      </c>
      <c r="AB261" s="71">
        <v>10598</v>
      </c>
      <c r="AC261" s="71">
        <v>0</v>
      </c>
      <c r="AD261" s="71">
        <v>0.6580476726020994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2011</v>
      </c>
      <c r="B262" s="70">
        <v>308</v>
      </c>
      <c r="C262" s="70">
        <v>2</v>
      </c>
      <c r="D262" s="70">
        <v>19</v>
      </c>
      <c r="E262" s="70">
        <v>2005</v>
      </c>
      <c r="F262" s="70" t="s">
        <v>789</v>
      </c>
      <c r="G262" s="70" t="s">
        <v>2009</v>
      </c>
      <c r="H262" s="70" t="s">
        <v>2010</v>
      </c>
      <c r="I262" s="148"/>
      <c r="J262" s="71">
        <v>2.706795057001909</v>
      </c>
      <c r="K262" s="71">
        <v>2.3882619393330069</v>
      </c>
      <c r="L262" s="71">
        <v>21.40137263426654</v>
      </c>
      <c r="M262" s="71">
        <v>12.74404035303721</v>
      </c>
      <c r="N262" s="71">
        <v>14.119776808081321</v>
      </c>
      <c r="O262" s="71">
        <v>9.9607943775509895</v>
      </c>
      <c r="P262" s="71">
        <v>11.626270030575119</v>
      </c>
      <c r="Q262" s="71">
        <v>0.53853577115289897</v>
      </c>
      <c r="R262" s="71">
        <v>0</v>
      </c>
      <c r="S262" s="71">
        <v>0.85651495</v>
      </c>
      <c r="T262" s="72"/>
      <c r="U262" s="71">
        <v>195400</v>
      </c>
      <c r="V262" s="71">
        <v>1017</v>
      </c>
      <c r="W262" s="71">
        <v>126</v>
      </c>
      <c r="X262" s="71">
        <v>2400</v>
      </c>
      <c r="Y262" s="71">
        <v>2974</v>
      </c>
      <c r="Z262" s="71">
        <v>4741</v>
      </c>
      <c r="AA262" s="71">
        <v>2312</v>
      </c>
      <c r="AB262" s="71">
        <v>9141</v>
      </c>
      <c r="AC262" s="71">
        <v>0</v>
      </c>
      <c r="AD262" s="71">
        <v>0.85651495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2012</v>
      </c>
      <c r="B263" s="70">
        <v>309</v>
      </c>
      <c r="C263" s="70">
        <v>3</v>
      </c>
      <c r="D263" s="70">
        <v>19</v>
      </c>
      <c r="E263" s="70">
        <v>2006</v>
      </c>
      <c r="F263" s="70" t="s">
        <v>790</v>
      </c>
      <c r="G263" s="70" t="s">
        <v>2009</v>
      </c>
      <c r="H263" s="70" t="s">
        <v>2010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2013</v>
      </c>
      <c r="B264" s="70">
        <v>310</v>
      </c>
      <c r="C264" s="70">
        <v>4</v>
      </c>
      <c r="D264" s="70">
        <v>19</v>
      </c>
      <c r="E264" s="70">
        <v>2007</v>
      </c>
      <c r="F264" s="70" t="s">
        <v>791</v>
      </c>
      <c r="G264" s="70" t="s">
        <v>2009</v>
      </c>
      <c r="H264" s="70" t="s">
        <v>2010</v>
      </c>
      <c r="I264" s="148"/>
      <c r="J264" s="71">
        <v>3.2624421757387161</v>
      </c>
      <c r="K264" s="71">
        <v>2.3995789119762589</v>
      </c>
      <c r="L264" s="71">
        <v>8.0780646822801643</v>
      </c>
      <c r="M264" s="71">
        <v>17.917342958617368</v>
      </c>
      <c r="N264" s="71">
        <v>21.715251321793978</v>
      </c>
      <c r="O264" s="71">
        <v>9.7313760273574541</v>
      </c>
      <c r="P264" s="71">
        <v>11.581545198759491</v>
      </c>
      <c r="Q264" s="71">
        <v>0.55784211470874101</v>
      </c>
      <c r="R264" s="71">
        <v>0</v>
      </c>
      <c r="S264" s="71">
        <v>0.63039672740000019</v>
      </c>
      <c r="T264" s="72"/>
      <c r="U264" s="71">
        <v>204341</v>
      </c>
      <c r="V264" s="71">
        <v>821</v>
      </c>
      <c r="W264" s="71">
        <v>113</v>
      </c>
      <c r="X264" s="71">
        <v>2948</v>
      </c>
      <c r="Y264" s="71">
        <v>3123</v>
      </c>
      <c r="Z264" s="71">
        <v>4815</v>
      </c>
      <c r="AA264" s="71">
        <v>2268</v>
      </c>
      <c r="AB264" s="71">
        <v>8968</v>
      </c>
      <c r="AC264" s="71">
        <v>0</v>
      </c>
      <c r="AD264" s="71">
        <v>0.63039672740000019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2014</v>
      </c>
      <c r="B265" s="70">
        <v>311</v>
      </c>
      <c r="C265" s="70">
        <v>5</v>
      </c>
      <c r="D265" s="70">
        <v>19</v>
      </c>
      <c r="E265" s="70">
        <v>2008</v>
      </c>
      <c r="F265" s="70" t="s">
        <v>792</v>
      </c>
      <c r="G265" s="70" t="s">
        <v>2009</v>
      </c>
      <c r="H265" s="70" t="s">
        <v>2010</v>
      </c>
      <c r="I265" s="148"/>
      <c r="J265" s="71">
        <v>2.533298111845097</v>
      </c>
      <c r="K265" s="71">
        <v>1.665785156966527</v>
      </c>
      <c r="L265" s="71">
        <v>6.922364138723716</v>
      </c>
      <c r="M265" s="71">
        <v>18.290584004562071</v>
      </c>
      <c r="N265" s="71">
        <v>19.871547818223402</v>
      </c>
      <c r="O265" s="71">
        <v>9.5283173116613415</v>
      </c>
      <c r="P265" s="71">
        <v>11.328614269274899</v>
      </c>
      <c r="Q265" s="71">
        <v>0.54367472041724396</v>
      </c>
      <c r="R265" s="71">
        <v>0</v>
      </c>
      <c r="S265" s="71">
        <v>0.5568052242</v>
      </c>
      <c r="T265" s="72"/>
      <c r="U265" s="71">
        <v>209143</v>
      </c>
      <c r="V265" s="71">
        <v>821</v>
      </c>
      <c r="W265" s="71">
        <v>113</v>
      </c>
      <c r="X265" s="71">
        <v>2948</v>
      </c>
      <c r="Y265" s="71">
        <v>3143</v>
      </c>
      <c r="Z265" s="71">
        <v>4880</v>
      </c>
      <c r="AA265" s="71">
        <v>2221</v>
      </c>
      <c r="AB265" s="71">
        <v>8884</v>
      </c>
      <c r="AC265" s="71">
        <v>0</v>
      </c>
      <c r="AD265" s="71">
        <v>0.5568052242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2015</v>
      </c>
      <c r="B266" s="70">
        <v>312</v>
      </c>
      <c r="C266" s="70">
        <v>6</v>
      </c>
      <c r="D266" s="70">
        <v>19</v>
      </c>
      <c r="E266" s="70">
        <v>2009</v>
      </c>
      <c r="F266" s="70" t="s">
        <v>176</v>
      </c>
      <c r="G266" s="70" t="s">
        <v>2009</v>
      </c>
      <c r="H266" s="70" t="s">
        <v>2010</v>
      </c>
      <c r="I266" s="148"/>
      <c r="J266" s="71">
        <v>2.7767967912026759</v>
      </c>
      <c r="K266" s="71">
        <v>2.1538588634058908</v>
      </c>
      <c r="L266" s="71">
        <v>8.6434913544060397</v>
      </c>
      <c r="M266" s="71">
        <v>18.221737894949889</v>
      </c>
      <c r="N266" s="71">
        <v>14.36072030001054</v>
      </c>
      <c r="O266" s="71">
        <v>9.797746189882611</v>
      </c>
      <c r="P266" s="71">
        <v>10.92066821867698</v>
      </c>
      <c r="Q266" s="71">
        <v>0.51354142976324002</v>
      </c>
      <c r="R266" s="71">
        <v>0</v>
      </c>
      <c r="S266" s="71">
        <v>0.57120732429999999</v>
      </c>
      <c r="T266" s="72"/>
      <c r="U266" s="71">
        <v>209303</v>
      </c>
      <c r="V266" s="71">
        <v>1215</v>
      </c>
      <c r="W266" s="71">
        <v>190</v>
      </c>
      <c r="X266" s="71">
        <v>3325</v>
      </c>
      <c r="Y266" s="71">
        <v>3111</v>
      </c>
      <c r="Z266" s="71">
        <v>4953</v>
      </c>
      <c r="AA266" s="71">
        <v>2198</v>
      </c>
      <c r="AB266" s="71">
        <v>8809</v>
      </c>
      <c r="AC266" s="71">
        <v>0</v>
      </c>
      <c r="AD266" s="71">
        <v>0.57120732429999999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2016</v>
      </c>
      <c r="B267" s="70">
        <v>313</v>
      </c>
      <c r="C267" s="70">
        <v>7</v>
      </c>
      <c r="D267" s="70">
        <v>19</v>
      </c>
      <c r="E267" s="70">
        <v>2010</v>
      </c>
      <c r="F267" s="70" t="s">
        <v>177</v>
      </c>
      <c r="G267" s="70" t="s">
        <v>2009</v>
      </c>
      <c r="H267" s="70" t="s">
        <v>2010</v>
      </c>
      <c r="I267" s="148"/>
      <c r="J267" s="71">
        <v>3.284386106460444</v>
      </c>
      <c r="K267" s="71">
        <v>2.4284403112139978</v>
      </c>
      <c r="L267" s="71">
        <v>8.1268069794402109</v>
      </c>
      <c r="M267" s="71">
        <v>21.24898927815898</v>
      </c>
      <c r="N267" s="71">
        <v>16.35183919768026</v>
      </c>
      <c r="O267" s="71">
        <v>9.8016534658751731</v>
      </c>
      <c r="P267" s="71">
        <v>11.00674591217855</v>
      </c>
      <c r="Q267" s="71">
        <v>0.53246263219149104</v>
      </c>
      <c r="R267" s="71">
        <v>0</v>
      </c>
      <c r="S267" s="71">
        <v>0.77729807232000003</v>
      </c>
      <c r="T267" s="72"/>
      <c r="U267" s="71">
        <v>249413</v>
      </c>
      <c r="V267" s="71">
        <v>1215</v>
      </c>
      <c r="W267" s="71">
        <v>190</v>
      </c>
      <c r="X267" s="71">
        <v>3325</v>
      </c>
      <c r="Y267" s="71">
        <v>3123</v>
      </c>
      <c r="Z267" s="71">
        <v>4978</v>
      </c>
      <c r="AA267" s="71">
        <v>2160</v>
      </c>
      <c r="AB267" s="71">
        <v>8752</v>
      </c>
      <c r="AC267" s="71">
        <v>0</v>
      </c>
      <c r="AD267" s="71">
        <v>0.77729807232000003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2017</v>
      </c>
      <c r="B268" s="70">
        <v>314</v>
      </c>
      <c r="C268" s="70">
        <v>8</v>
      </c>
      <c r="D268" s="70">
        <v>19</v>
      </c>
      <c r="E268" s="70">
        <v>2011</v>
      </c>
      <c r="F268" s="70" t="s">
        <v>178</v>
      </c>
      <c r="G268" s="70" t="s">
        <v>2009</v>
      </c>
      <c r="H268" s="70" t="s">
        <v>2010</v>
      </c>
      <c r="I268" s="148"/>
      <c r="J268" s="71">
        <v>2.970001265504854</v>
      </c>
      <c r="K268" s="71">
        <v>3.2868228774157742</v>
      </c>
      <c r="L268" s="71">
        <v>8.7034096326469772</v>
      </c>
      <c r="M268" s="71">
        <v>25.31734135017286</v>
      </c>
      <c r="N268" s="71">
        <v>22.050469187176361</v>
      </c>
      <c r="O268" s="71">
        <v>9.7917344593973077</v>
      </c>
      <c r="P268" s="71">
        <v>10.663926425806322</v>
      </c>
      <c r="Q268" s="71">
        <v>0.61187362748598295</v>
      </c>
      <c r="R268" s="71">
        <v>0</v>
      </c>
      <c r="S268" s="71">
        <v>0.78318640391999994</v>
      </c>
      <c r="T268" s="72"/>
      <c r="U268" s="71">
        <v>193790</v>
      </c>
      <c r="V268" s="71">
        <v>1215</v>
      </c>
      <c r="W268" s="71">
        <v>190</v>
      </c>
      <c r="X268" s="71">
        <v>3325</v>
      </c>
      <c r="Y268" s="71">
        <v>3143</v>
      </c>
      <c r="Z268" s="71">
        <v>5081</v>
      </c>
      <c r="AA268" s="71">
        <v>2155</v>
      </c>
      <c r="AB268" s="71">
        <v>8719</v>
      </c>
      <c r="AC268" s="71">
        <v>0</v>
      </c>
      <c r="AD268" s="71">
        <v>0.78318640391999994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3.7</v>
      </c>
      <c r="BL268" s="71">
        <v>0</v>
      </c>
      <c r="BM268" s="71">
        <v>0</v>
      </c>
      <c r="BN268" s="72"/>
      <c r="BO268" s="71">
        <v>0</v>
      </c>
      <c r="BP268" s="71">
        <v>0</v>
      </c>
      <c r="BQ268" s="71">
        <v>0</v>
      </c>
      <c r="BR268" s="71">
        <v>1</v>
      </c>
      <c r="BS268" s="71">
        <v>0</v>
      </c>
      <c r="BT268" s="71">
        <v>0</v>
      </c>
      <c r="BU268"/>
      <c r="BV268" s="70">
        <v>0</v>
      </c>
      <c r="BW268" s="70">
        <v>0</v>
      </c>
      <c r="BX268" s="70">
        <v>0</v>
      </c>
      <c r="BY268" s="70">
        <v>0</v>
      </c>
      <c r="BZ268" s="70">
        <v>0</v>
      </c>
      <c r="CA268" s="70">
        <v>0</v>
      </c>
      <c r="CB268" s="70">
        <v>0</v>
      </c>
      <c r="CC268" s="70">
        <v>3.7</v>
      </c>
      <c r="CD268" s="70">
        <v>0</v>
      </c>
    </row>
    <row r="269" spans="1:82">
      <c r="A269" s="70" t="s">
        <v>2018</v>
      </c>
      <c r="B269" s="70">
        <v>315</v>
      </c>
      <c r="C269" s="70">
        <v>9</v>
      </c>
      <c r="D269" s="70">
        <v>19</v>
      </c>
      <c r="E269" s="70">
        <v>2012</v>
      </c>
      <c r="F269" s="70" t="s">
        <v>179</v>
      </c>
      <c r="G269" s="70" t="s">
        <v>2009</v>
      </c>
      <c r="H269" s="70" t="s">
        <v>2010</v>
      </c>
      <c r="I269" s="148"/>
      <c r="J269" s="71">
        <v>3.4288785875464511</v>
      </c>
      <c r="K269" s="71">
        <v>2.9853563400200152</v>
      </c>
      <c r="L269" s="71">
        <v>8.4483385907213222</v>
      </c>
      <c r="M269" s="71">
        <v>24.540120004892291</v>
      </c>
      <c r="N269" s="71">
        <v>24.01835526223519</v>
      </c>
      <c r="O269" s="71">
        <v>9.8160158169339766</v>
      </c>
      <c r="P269" s="71">
        <v>10.595206968745561</v>
      </c>
      <c r="Q269" s="71">
        <v>0.66654202367900905</v>
      </c>
      <c r="R269" s="71">
        <v>0</v>
      </c>
      <c r="S269" s="71">
        <v>1.022349757</v>
      </c>
      <c r="T269" s="72"/>
      <c r="U269" s="71">
        <v>230594</v>
      </c>
      <c r="V269" s="71">
        <v>1215</v>
      </c>
      <c r="W269" s="71">
        <v>190</v>
      </c>
      <c r="X269" s="71">
        <v>3325</v>
      </c>
      <c r="Y269" s="71">
        <v>3202</v>
      </c>
      <c r="Z269" s="71">
        <v>5134</v>
      </c>
      <c r="AA269" s="71">
        <v>2129</v>
      </c>
      <c r="AB269" s="71">
        <v>8742</v>
      </c>
      <c r="AC269" s="71">
        <v>0</v>
      </c>
      <c r="AD269" s="71">
        <v>1.022349757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63.9</v>
      </c>
      <c r="BL269" s="71">
        <v>0</v>
      </c>
      <c r="BM269" s="71">
        <v>0</v>
      </c>
      <c r="BN269" s="72"/>
      <c r="BO269" s="71">
        <v>0</v>
      </c>
      <c r="BP269" s="71">
        <v>0</v>
      </c>
      <c r="BQ269" s="71">
        <v>0</v>
      </c>
      <c r="BR269" s="71">
        <v>1</v>
      </c>
      <c r="BS269" s="71">
        <v>0</v>
      </c>
      <c r="BT269" s="71">
        <v>0</v>
      </c>
      <c r="BU269"/>
      <c r="BV269" s="70">
        <v>60.6</v>
      </c>
      <c r="BW269" s="70">
        <v>0</v>
      </c>
      <c r="BX269" s="70">
        <v>0</v>
      </c>
      <c r="BY269" s="70">
        <v>0</v>
      </c>
      <c r="BZ269" s="70">
        <v>0</v>
      </c>
      <c r="CA269" s="70">
        <v>0</v>
      </c>
      <c r="CB269" s="70">
        <v>0</v>
      </c>
      <c r="CC269" s="70">
        <v>3.3</v>
      </c>
      <c r="CD269" s="70">
        <v>0</v>
      </c>
    </row>
    <row r="270" spans="1:82">
      <c r="A270" s="70" t="s">
        <v>2019</v>
      </c>
      <c r="B270" s="70">
        <v>316</v>
      </c>
      <c r="C270" s="70">
        <v>10</v>
      </c>
      <c r="D270" s="70">
        <v>19</v>
      </c>
      <c r="E270" s="70">
        <v>2013</v>
      </c>
      <c r="F270" s="70" t="s">
        <v>180</v>
      </c>
      <c r="G270" s="70" t="s">
        <v>2009</v>
      </c>
      <c r="H270" s="70" t="s">
        <v>2010</v>
      </c>
      <c r="I270" s="148"/>
      <c r="J270" s="71">
        <v>3.2735694222027099</v>
      </c>
      <c r="K270" s="71">
        <v>2.5030421737767798</v>
      </c>
      <c r="L270" s="71">
        <v>8.9125549191050215</v>
      </c>
      <c r="M270" s="71">
        <v>25.218650968479611</v>
      </c>
      <c r="N270" s="71">
        <v>23.035063547428319</v>
      </c>
      <c r="O270" s="71">
        <v>9.5831653288282848</v>
      </c>
      <c r="P270" s="71">
        <v>10.794981430876522</v>
      </c>
      <c r="Q270" s="71">
        <v>0.67592706200693697</v>
      </c>
      <c r="R270" s="71">
        <v>0</v>
      </c>
      <c r="S270" s="71">
        <v>0.66328745759999996</v>
      </c>
      <c r="T270" s="72"/>
      <c r="U270" s="71">
        <v>209569</v>
      </c>
      <c r="V270" s="71">
        <v>1215</v>
      </c>
      <c r="W270" s="71">
        <v>190</v>
      </c>
      <c r="X270" s="71">
        <v>3325</v>
      </c>
      <c r="Y270" s="71">
        <v>3220</v>
      </c>
      <c r="Z270" s="71">
        <v>5236</v>
      </c>
      <c r="AA270" s="71">
        <v>2161</v>
      </c>
      <c r="AB270" s="71">
        <v>8738</v>
      </c>
      <c r="AC270" s="71">
        <v>0</v>
      </c>
      <c r="AD270" s="71">
        <v>0.66328745759999996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73.599999999999994</v>
      </c>
      <c r="BL270" s="71">
        <v>0</v>
      </c>
      <c r="BM270" s="71">
        <v>0</v>
      </c>
      <c r="BN270" s="72"/>
      <c r="BO270" s="71">
        <v>0</v>
      </c>
      <c r="BP270" s="71">
        <v>0</v>
      </c>
      <c r="BQ270" s="71">
        <v>0</v>
      </c>
      <c r="BR270" s="71">
        <v>1</v>
      </c>
      <c r="BS270" s="71">
        <v>0</v>
      </c>
      <c r="BT270" s="71">
        <v>0</v>
      </c>
      <c r="BU270"/>
      <c r="BV270" s="70">
        <v>73.599999999999994</v>
      </c>
      <c r="BW270" s="70">
        <v>0</v>
      </c>
      <c r="BX270" s="70">
        <v>0</v>
      </c>
      <c r="BY270" s="70">
        <v>0</v>
      </c>
      <c r="BZ270" s="70">
        <v>0</v>
      </c>
      <c r="CA270" s="70">
        <v>0</v>
      </c>
      <c r="CB270" s="70">
        <v>0</v>
      </c>
      <c r="CC270" s="70">
        <v>0</v>
      </c>
      <c r="CD270" s="70">
        <v>0</v>
      </c>
    </row>
    <row r="271" spans="1:82">
      <c r="A271" s="70" t="s">
        <v>2020</v>
      </c>
      <c r="B271" s="70">
        <v>317</v>
      </c>
      <c r="C271" s="70">
        <v>11</v>
      </c>
      <c r="D271" s="70">
        <v>19</v>
      </c>
      <c r="E271" s="70">
        <v>2014</v>
      </c>
      <c r="F271" s="70" t="s">
        <v>181</v>
      </c>
      <c r="G271" s="70" t="s">
        <v>2009</v>
      </c>
      <c r="H271" s="70" t="s">
        <v>2010</v>
      </c>
      <c r="I271" s="148"/>
      <c r="J271" s="71">
        <v>3.2676913647307622</v>
      </c>
      <c r="K271" s="71">
        <v>2.9238202699254501</v>
      </c>
      <c r="L271" s="71">
        <v>3.4182350236381658</v>
      </c>
      <c r="M271" s="71">
        <v>25.206383717241671</v>
      </c>
      <c r="N271" s="71">
        <v>23.316853236931351</v>
      </c>
      <c r="O271" s="71">
        <v>9.1440804541412781</v>
      </c>
      <c r="P271" s="71">
        <v>10.610068300833866</v>
      </c>
      <c r="Q271" s="71">
        <v>0.63923457891047997</v>
      </c>
      <c r="R271" s="71">
        <v>0</v>
      </c>
      <c r="S271" s="71">
        <v>0.95858712320000017</v>
      </c>
      <c r="T271" s="72"/>
      <c r="U271" s="71">
        <v>220931</v>
      </c>
      <c r="V271" s="71">
        <v>1241</v>
      </c>
      <c r="W271" s="71">
        <v>94</v>
      </c>
      <c r="X271" s="71">
        <v>3257</v>
      </c>
      <c r="Y271" s="71">
        <v>3211</v>
      </c>
      <c r="Z271" s="71">
        <v>5262</v>
      </c>
      <c r="AA271" s="71">
        <v>2113</v>
      </c>
      <c r="AB271" s="71">
        <v>8613</v>
      </c>
      <c r="AC271" s="71">
        <v>0</v>
      </c>
      <c r="AD271" s="71">
        <v>0.95858712320000017</v>
      </c>
      <c r="AE271" s="72"/>
      <c r="AF271" s="71"/>
      <c r="AG271" s="71"/>
      <c r="AH271" s="71"/>
      <c r="AI271" s="71"/>
      <c r="AJ271" s="71"/>
      <c r="AK271" s="71"/>
      <c r="AL271" s="71"/>
      <c r="AM271" s="71"/>
      <c r="AN271" s="71"/>
      <c r="AO271" s="71"/>
      <c r="AP271" s="71"/>
      <c r="AQ271" s="72"/>
      <c r="AR271" s="71">
        <v>129</v>
      </c>
      <c r="AS271" s="71">
        <v>12</v>
      </c>
      <c r="AT271" s="71">
        <v>0</v>
      </c>
      <c r="AU271" s="71">
        <v>0</v>
      </c>
      <c r="AV271" s="71">
        <v>0</v>
      </c>
      <c r="AW271" s="71">
        <v>0</v>
      </c>
      <c r="AX271" s="71"/>
      <c r="AY271" s="72"/>
      <c r="AZ271" s="71">
        <v>528.5</v>
      </c>
      <c r="BA271" s="71">
        <v>238.7</v>
      </c>
      <c r="BB271" s="71">
        <v>0</v>
      </c>
      <c r="BC271" s="71">
        <v>0</v>
      </c>
      <c r="BD271" s="71">
        <v>0</v>
      </c>
      <c r="BE271" s="71">
        <v>0</v>
      </c>
      <c r="BF271" s="71"/>
      <c r="BG271" s="72"/>
      <c r="BH271" s="71">
        <v>0</v>
      </c>
      <c r="BI271" s="71">
        <v>0</v>
      </c>
      <c r="BJ271" s="71">
        <v>0</v>
      </c>
      <c r="BK271" s="71">
        <v>125.7</v>
      </c>
      <c r="BL271" s="71">
        <v>0</v>
      </c>
      <c r="BM271" s="71">
        <v>0</v>
      </c>
      <c r="BN271" s="72"/>
      <c r="BO271" s="71">
        <v>0</v>
      </c>
      <c r="BP271" s="71">
        <v>0</v>
      </c>
      <c r="BQ271" s="71">
        <v>0</v>
      </c>
      <c r="BR271" s="71">
        <v>1</v>
      </c>
      <c r="BS271" s="71">
        <v>0</v>
      </c>
      <c r="BT271" s="71">
        <v>0</v>
      </c>
      <c r="BU271"/>
      <c r="BV271" s="70">
        <v>120</v>
      </c>
      <c r="BW271" s="70">
        <v>0</v>
      </c>
      <c r="BX271" s="70">
        <v>0</v>
      </c>
      <c r="BY271" s="70">
        <v>0</v>
      </c>
      <c r="BZ271" s="70">
        <v>0</v>
      </c>
      <c r="CA271" s="70">
        <v>0</v>
      </c>
      <c r="CB271" s="70">
        <v>0</v>
      </c>
      <c r="CC271" s="70">
        <v>5.7</v>
      </c>
      <c r="CD271" s="70">
        <v>0</v>
      </c>
    </row>
    <row r="272" spans="1:82">
      <c r="A272" s="70" t="s">
        <v>2021</v>
      </c>
      <c r="B272" s="70">
        <v>318</v>
      </c>
      <c r="C272" s="70">
        <v>12</v>
      </c>
      <c r="D272" s="70">
        <v>19</v>
      </c>
      <c r="E272" s="70">
        <v>2015</v>
      </c>
      <c r="F272" s="70" t="s">
        <v>182</v>
      </c>
      <c r="G272" s="70" t="s">
        <v>2009</v>
      </c>
      <c r="H272" s="70" t="s">
        <v>2010</v>
      </c>
      <c r="I272" s="148"/>
      <c r="J272" s="71">
        <v>3.8480321259526988</v>
      </c>
      <c r="K272" s="71">
        <v>2.8426056395771289</v>
      </c>
      <c r="L272" s="71">
        <v>2.7500939239599052</v>
      </c>
      <c r="M272" s="71">
        <v>18.90361721114094</v>
      </c>
      <c r="N272" s="71">
        <v>22.111298923822261</v>
      </c>
      <c r="O272" s="71">
        <v>9.1102744196627956</v>
      </c>
      <c r="P272" s="71">
        <v>10.638552059611333</v>
      </c>
      <c r="Q272" s="71">
        <v>0.61661504274816004</v>
      </c>
      <c r="R272" s="71">
        <v>0</v>
      </c>
      <c r="S272" s="71">
        <v>1.09342418059</v>
      </c>
      <c r="T272" s="72"/>
      <c r="U272" s="71">
        <v>289803</v>
      </c>
      <c r="V272" s="71">
        <v>1241</v>
      </c>
      <c r="W272" s="71">
        <v>94</v>
      </c>
      <c r="X272" s="71">
        <v>3257</v>
      </c>
      <c r="Y272" s="71">
        <v>3211</v>
      </c>
      <c r="Z272" s="71">
        <v>5293</v>
      </c>
      <c r="AA272" s="71">
        <v>2117</v>
      </c>
      <c r="AB272" s="71">
        <v>8487</v>
      </c>
      <c r="AC272" s="71">
        <v>0</v>
      </c>
      <c r="AD272" s="71">
        <v>1.09342418059</v>
      </c>
      <c r="AE272" s="72"/>
      <c r="AF272" s="71">
        <v>3293656.4001870691</v>
      </c>
      <c r="AG272" s="71">
        <v>2105254.837773669</v>
      </c>
      <c r="AH272" s="71">
        <v>391648.69942181668</v>
      </c>
      <c r="AI272" s="71">
        <v>20701493.409194112</v>
      </c>
      <c r="AJ272" s="71">
        <v>30659670.075907409</v>
      </c>
      <c r="AK272" s="71">
        <v>0</v>
      </c>
      <c r="AL272" s="71">
        <v>0</v>
      </c>
      <c r="AM272" s="71">
        <v>1163107.748374003</v>
      </c>
      <c r="AN272" s="71">
        <v>0</v>
      </c>
      <c r="AO272" s="71">
        <v>0</v>
      </c>
      <c r="AP272" s="71">
        <v>58314831.170858078</v>
      </c>
      <c r="AQ272" s="72"/>
      <c r="AR272" s="71">
        <v>135</v>
      </c>
      <c r="AS272" s="71">
        <v>19</v>
      </c>
      <c r="AT272" s="71">
        <v>0</v>
      </c>
      <c r="AU272" s="71">
        <v>0</v>
      </c>
      <c r="AV272" s="71">
        <v>0</v>
      </c>
      <c r="AW272" s="71">
        <v>0</v>
      </c>
      <c r="AX272" s="71"/>
      <c r="AY272" s="72"/>
      <c r="AZ272" s="71">
        <v>557.5</v>
      </c>
      <c r="BA272" s="71">
        <v>389</v>
      </c>
      <c r="BB272" s="71">
        <v>0</v>
      </c>
      <c r="BC272" s="71">
        <v>0</v>
      </c>
      <c r="BD272" s="71">
        <v>0</v>
      </c>
      <c r="BE272" s="71">
        <v>0</v>
      </c>
      <c r="BF272" s="71"/>
      <c r="BG272" s="72"/>
      <c r="BH272" s="71">
        <v>0</v>
      </c>
      <c r="BI272" s="71">
        <v>0</v>
      </c>
      <c r="BJ272" s="71">
        <v>0</v>
      </c>
      <c r="BK272" s="71">
        <v>83.1</v>
      </c>
      <c r="BL272" s="71">
        <v>0</v>
      </c>
      <c r="BM272" s="71">
        <v>0</v>
      </c>
      <c r="BN272" s="72"/>
      <c r="BO272" s="71">
        <v>0</v>
      </c>
      <c r="BP272" s="71">
        <v>0</v>
      </c>
      <c r="BQ272" s="71">
        <v>0</v>
      </c>
      <c r="BR272" s="71">
        <v>1</v>
      </c>
      <c r="BS272" s="71">
        <v>0</v>
      </c>
      <c r="BT272" s="71">
        <v>0</v>
      </c>
      <c r="BU272"/>
      <c r="BV272" s="70">
        <v>83.1</v>
      </c>
      <c r="BW272" s="70">
        <v>0</v>
      </c>
      <c r="BX272" s="70">
        <v>0</v>
      </c>
      <c r="BY272" s="70">
        <v>0</v>
      </c>
      <c r="BZ272" s="70">
        <v>0</v>
      </c>
      <c r="CA272" s="70">
        <v>0</v>
      </c>
      <c r="CB272" s="70">
        <v>0</v>
      </c>
      <c r="CC272" s="70">
        <v>0</v>
      </c>
      <c r="CD272" s="70">
        <v>0</v>
      </c>
    </row>
    <row r="273" spans="1:82">
      <c r="A273" s="70" t="s">
        <v>2022</v>
      </c>
      <c r="B273" s="70">
        <v>319</v>
      </c>
      <c r="C273" s="70">
        <v>13</v>
      </c>
      <c r="D273" s="70">
        <v>19</v>
      </c>
      <c r="E273" s="70">
        <v>2016</v>
      </c>
      <c r="F273" s="70" t="s">
        <v>155</v>
      </c>
      <c r="G273" s="1064" t="s">
        <v>2009</v>
      </c>
      <c r="H273" s="70" t="s">
        <v>2010</v>
      </c>
      <c r="I273" s="148"/>
      <c r="J273" s="71">
        <v>3.4619995225721332</v>
      </c>
      <c r="K273" s="71">
        <v>2.8801410292962286</v>
      </c>
      <c r="L273" s="71">
        <v>3.4801610076519074</v>
      </c>
      <c r="M273" s="71">
        <v>16.675335455253727</v>
      </c>
      <c r="N273" s="71">
        <v>21.205281292458452</v>
      </c>
      <c r="O273" s="71">
        <v>9.0268486412359241</v>
      </c>
      <c r="P273" s="71">
        <v>10.40738238275806</v>
      </c>
      <c r="Q273" s="71">
        <v>0.59097817703187794</v>
      </c>
      <c r="R273" s="71">
        <v>0</v>
      </c>
      <c r="S273" s="71">
        <v>0.96470771055999993</v>
      </c>
      <c r="T273" s="72"/>
      <c r="U273" s="71">
        <v>254260</v>
      </c>
      <c r="V273" s="71">
        <v>1241</v>
      </c>
      <c r="W273" s="71">
        <v>94</v>
      </c>
      <c r="X273" s="71">
        <v>3257</v>
      </c>
      <c r="Y273" s="71">
        <v>3192</v>
      </c>
      <c r="Z273" s="71">
        <v>5309</v>
      </c>
      <c r="AA273" s="71">
        <v>2142</v>
      </c>
      <c r="AB273" s="71">
        <v>8367</v>
      </c>
      <c r="AC273" s="71">
        <v>0</v>
      </c>
      <c r="AD273" s="71">
        <v>0.96470771055999993</v>
      </c>
      <c r="AE273" s="72"/>
      <c r="AF273" s="71">
        <v>2988009.194904624</v>
      </c>
      <c r="AG273" s="71">
        <v>2001691.232470606</v>
      </c>
      <c r="AH273" s="71">
        <v>388232.44778306742</v>
      </c>
      <c r="AI273" s="71">
        <v>20527438.074503861</v>
      </c>
      <c r="AJ273" s="71">
        <v>27563676.318067212</v>
      </c>
      <c r="AK273" s="71">
        <v>0</v>
      </c>
      <c r="AL273" s="71">
        <v>0</v>
      </c>
      <c r="AM273" s="71">
        <v>1147553.095815192</v>
      </c>
      <c r="AN273" s="71">
        <v>0</v>
      </c>
      <c r="AO273" s="71">
        <v>0</v>
      </c>
      <c r="AP273" s="71">
        <v>54616600.363544561</v>
      </c>
      <c r="AQ273" s="72"/>
      <c r="AR273" s="71">
        <v>138</v>
      </c>
      <c r="AS273" s="71">
        <v>20</v>
      </c>
      <c r="AT273" s="71">
        <v>0</v>
      </c>
      <c r="AU273" s="71">
        <v>0</v>
      </c>
      <c r="AV273" s="71">
        <v>0</v>
      </c>
      <c r="AW273" s="71">
        <v>0</v>
      </c>
      <c r="AX273" s="71"/>
      <c r="AY273" s="72"/>
      <c r="AZ273" s="71">
        <v>578.40000000000009</v>
      </c>
      <c r="BA273" s="71">
        <v>400.7</v>
      </c>
      <c r="BB273" s="71">
        <v>0</v>
      </c>
      <c r="BC273" s="71">
        <v>0</v>
      </c>
      <c r="BD273" s="71">
        <v>0</v>
      </c>
      <c r="BE273" s="71">
        <v>0</v>
      </c>
      <c r="BF273" s="71"/>
      <c r="BG273" s="72"/>
      <c r="BH273" s="71">
        <v>0</v>
      </c>
      <c r="BI273" s="71">
        <v>0</v>
      </c>
      <c r="BJ273" s="71">
        <v>0</v>
      </c>
      <c r="BK273" s="71">
        <v>90</v>
      </c>
      <c r="BL273" s="71">
        <v>0</v>
      </c>
      <c r="BM273" s="71">
        <v>0</v>
      </c>
      <c r="BN273" s="72"/>
      <c r="BO273" s="71">
        <v>0</v>
      </c>
      <c r="BP273" s="71">
        <v>0</v>
      </c>
      <c r="BQ273" s="71">
        <v>0</v>
      </c>
      <c r="BR273" s="71">
        <v>1</v>
      </c>
      <c r="BS273" s="71">
        <v>0</v>
      </c>
      <c r="BT273" s="71">
        <v>0</v>
      </c>
      <c r="BU273"/>
      <c r="BV273" s="70">
        <v>90</v>
      </c>
      <c r="BW273" s="70">
        <v>0</v>
      </c>
      <c r="BX273" s="70">
        <v>0</v>
      </c>
      <c r="BY273" s="70">
        <v>0</v>
      </c>
      <c r="BZ273" s="70">
        <v>0</v>
      </c>
      <c r="CA273" s="70">
        <v>0</v>
      </c>
      <c r="CB273" s="70">
        <v>0</v>
      </c>
      <c r="CC273" s="70">
        <v>0</v>
      </c>
      <c r="CD273" s="70">
        <v>0</v>
      </c>
    </row>
    <row r="274" spans="1:82">
      <c r="A274" s="70" t="s">
        <v>2023</v>
      </c>
      <c r="B274" s="70">
        <v>320</v>
      </c>
      <c r="C274" s="70">
        <v>14</v>
      </c>
      <c r="D274" s="70">
        <v>19</v>
      </c>
      <c r="E274" s="70">
        <v>2017</v>
      </c>
      <c r="F274" s="70" t="s">
        <v>156</v>
      </c>
      <c r="G274" s="1064" t="s">
        <v>2009</v>
      </c>
      <c r="H274" s="70" t="s">
        <v>2010</v>
      </c>
      <c r="I274" s="148"/>
      <c r="J274" s="71">
        <v>2.9343604968315891</v>
      </c>
      <c r="K274" s="71">
        <v>2.784110938292629</v>
      </c>
      <c r="L274" s="71">
        <v>3.5695666447480274</v>
      </c>
      <c r="M274" s="71">
        <v>15.331049929235071</v>
      </c>
      <c r="N274" s="71">
        <v>20.902200985835059</v>
      </c>
      <c r="O274" s="71">
        <v>8.8293755703213321</v>
      </c>
      <c r="P274" s="71">
        <v>10.157993472412608</v>
      </c>
      <c r="Q274" s="71">
        <v>0.56663955700833701</v>
      </c>
      <c r="R274" s="71">
        <v>0</v>
      </c>
      <c r="S274" s="71">
        <v>0.90954896956000009</v>
      </c>
      <c r="T274" s="72"/>
      <c r="U274" s="71">
        <v>244184</v>
      </c>
      <c r="V274" s="71">
        <v>1241</v>
      </c>
      <c r="W274" s="71">
        <v>94</v>
      </c>
      <c r="X274" s="71">
        <v>3257</v>
      </c>
      <c r="Y274" s="71">
        <v>3186</v>
      </c>
      <c r="Z274" s="71">
        <v>5279</v>
      </c>
      <c r="AA274" s="71">
        <v>2104</v>
      </c>
      <c r="AB274" s="71">
        <v>8296</v>
      </c>
      <c r="AC274" s="71">
        <v>0</v>
      </c>
      <c r="AD274" s="71">
        <v>0.90954896956000009</v>
      </c>
      <c r="AE274" s="72"/>
      <c r="AF274" s="71">
        <v>2762138.2687413278</v>
      </c>
      <c r="AG274" s="71">
        <v>2018865.728776332</v>
      </c>
      <c r="AH274" s="71">
        <v>556784.00198406284</v>
      </c>
      <c r="AI274" s="71">
        <v>20701452.132319301</v>
      </c>
      <c r="AJ274" s="71">
        <v>28636543.954615619</v>
      </c>
      <c r="AK274" s="71">
        <v>0</v>
      </c>
      <c r="AL274" s="71">
        <v>0</v>
      </c>
      <c r="AM274" s="71">
        <v>1139595.6545273601</v>
      </c>
      <c r="AN274" s="71">
        <v>0</v>
      </c>
      <c r="AO274" s="71">
        <v>0</v>
      </c>
      <c r="AP274" s="71">
        <v>55815379.740964003</v>
      </c>
      <c r="AQ274" s="72"/>
      <c r="AR274" s="71">
        <v>139</v>
      </c>
      <c r="AS274" s="71">
        <v>24</v>
      </c>
      <c r="AT274" s="71">
        <v>0</v>
      </c>
      <c r="AU274" s="71">
        <v>0</v>
      </c>
      <c r="AV274" s="71">
        <v>0</v>
      </c>
      <c r="AW274" s="71">
        <v>0</v>
      </c>
      <c r="AX274" s="71"/>
      <c r="AY274" s="72"/>
      <c r="AZ274" s="71">
        <v>590.29999999999995</v>
      </c>
      <c r="BA274" s="71">
        <v>448.1</v>
      </c>
      <c r="BB274" s="71">
        <v>0</v>
      </c>
      <c r="BC274" s="71">
        <v>0</v>
      </c>
      <c r="BD274" s="71">
        <v>0</v>
      </c>
      <c r="BE274" s="71">
        <v>0</v>
      </c>
      <c r="BF274" s="71"/>
      <c r="BG274" s="72"/>
      <c r="BH274" s="71">
        <v>0</v>
      </c>
      <c r="BI274" s="71">
        <v>0</v>
      </c>
      <c r="BJ274" s="71">
        <v>0</v>
      </c>
      <c r="BK274" s="71">
        <v>106</v>
      </c>
      <c r="BL274" s="71">
        <v>0</v>
      </c>
      <c r="BM274" s="71">
        <v>0</v>
      </c>
      <c r="BN274" s="72"/>
      <c r="BO274" s="71">
        <v>0</v>
      </c>
      <c r="BP274" s="71">
        <v>0</v>
      </c>
      <c r="BQ274" s="71">
        <v>0</v>
      </c>
      <c r="BR274" s="71">
        <v>1</v>
      </c>
      <c r="BS274" s="71">
        <v>0</v>
      </c>
      <c r="BT274" s="71">
        <v>0</v>
      </c>
      <c r="BU274"/>
      <c r="BV274" s="70">
        <v>106</v>
      </c>
      <c r="BW274" s="70">
        <v>0</v>
      </c>
      <c r="BX274" s="70">
        <v>0</v>
      </c>
      <c r="BY274" s="70">
        <v>0</v>
      </c>
      <c r="BZ274" s="70">
        <v>0</v>
      </c>
      <c r="CA274" s="70">
        <v>0</v>
      </c>
      <c r="CB274" s="70">
        <v>0</v>
      </c>
      <c r="CC274" s="70">
        <v>0</v>
      </c>
      <c r="CD274" s="70">
        <v>0</v>
      </c>
    </row>
    <row r="275" spans="1:82">
      <c r="A275" s="70" t="s">
        <v>2024</v>
      </c>
      <c r="B275" s="70">
        <v>321</v>
      </c>
      <c r="C275" s="70">
        <v>15</v>
      </c>
      <c r="D275" s="70">
        <v>19</v>
      </c>
      <c r="E275" s="70">
        <v>2018</v>
      </c>
      <c r="F275" s="70" t="s">
        <v>183</v>
      </c>
      <c r="G275" s="70" t="s">
        <v>2009</v>
      </c>
      <c r="H275" s="70" t="s">
        <v>2010</v>
      </c>
      <c r="I275" s="148"/>
      <c r="J275" s="71">
        <v>3.2497888508235597</v>
      </c>
      <c r="K275" s="71">
        <v>2.5397102600491155</v>
      </c>
      <c r="L275" s="71">
        <v>3.1939440036784998</v>
      </c>
      <c r="M275" s="71">
        <v>13.957787592682049</v>
      </c>
      <c r="N275" s="71">
        <v>19.276330896803426</v>
      </c>
      <c r="O275" s="71">
        <v>8.6175394154110645</v>
      </c>
      <c r="P275" s="71">
        <v>10.128576671844435</v>
      </c>
      <c r="Q275" s="71">
        <v>0.52561725122199199</v>
      </c>
      <c r="R275" s="71">
        <v>0</v>
      </c>
      <c r="S275" s="71">
        <v>0.9142468839600002</v>
      </c>
      <c r="T275" s="72"/>
      <c r="U275" s="71">
        <v>268865</v>
      </c>
      <c r="V275" s="71">
        <v>1241</v>
      </c>
      <c r="W275" s="71">
        <v>94</v>
      </c>
      <c r="X275" s="71">
        <v>3257</v>
      </c>
      <c r="Y275" s="71">
        <v>3228</v>
      </c>
      <c r="Z275" s="71">
        <v>5251</v>
      </c>
      <c r="AA275" s="71">
        <v>2119</v>
      </c>
      <c r="AB275" s="71">
        <v>8293</v>
      </c>
      <c r="AC275" s="71">
        <v>0</v>
      </c>
      <c r="AD275" s="71">
        <v>0.9142468839600002</v>
      </c>
      <c r="AE275" s="72"/>
      <c r="AF275" s="71">
        <v>3139875.2005074639</v>
      </c>
      <c r="AG275" s="71">
        <v>1796426.945284016</v>
      </c>
      <c r="AH275" s="71">
        <v>515211.17433532048</v>
      </c>
      <c r="AI275" s="71">
        <v>19460711.21202945</v>
      </c>
      <c r="AJ275" s="71">
        <v>28495501.02312747</v>
      </c>
      <c r="AK275" s="71">
        <v>0</v>
      </c>
      <c r="AL275" s="71">
        <v>0</v>
      </c>
      <c r="AM275" s="71">
        <v>1141540.661131704</v>
      </c>
      <c r="AN275" s="71">
        <v>0</v>
      </c>
      <c r="AO275" s="71">
        <v>0</v>
      </c>
      <c r="AP275" s="71">
        <v>54549266.216415428</v>
      </c>
      <c r="AQ275" s="72"/>
      <c r="AR275" s="71">
        <v>155</v>
      </c>
      <c r="AS275" s="71">
        <v>26</v>
      </c>
      <c r="AT275" s="71">
        <v>0</v>
      </c>
      <c r="AU275" s="71">
        <v>0</v>
      </c>
      <c r="AV275" s="71">
        <v>0</v>
      </c>
      <c r="AW275" s="71">
        <v>0</v>
      </c>
      <c r="AX275" s="71"/>
      <c r="AY275" s="72"/>
      <c r="AZ275" s="71">
        <v>663.30000000000007</v>
      </c>
      <c r="BA275" s="71">
        <v>1462</v>
      </c>
      <c r="BB275" s="71">
        <v>0</v>
      </c>
      <c r="BC275" s="71">
        <v>0</v>
      </c>
      <c r="BD275" s="71">
        <v>0</v>
      </c>
      <c r="BE275" s="71">
        <v>0</v>
      </c>
      <c r="BF275" s="71"/>
      <c r="BG275" s="72"/>
      <c r="BH275" s="71">
        <v>0</v>
      </c>
      <c r="BI275" s="71">
        <v>0</v>
      </c>
      <c r="BJ275" s="71">
        <v>0</v>
      </c>
      <c r="BK275" s="71">
        <v>8.24</v>
      </c>
      <c r="BL275" s="71">
        <v>0</v>
      </c>
      <c r="BM275" s="71">
        <v>0</v>
      </c>
      <c r="BN275" s="72"/>
      <c r="BO275" s="71">
        <v>0</v>
      </c>
      <c r="BP275" s="71">
        <v>0</v>
      </c>
      <c r="BQ275" s="71">
        <v>0</v>
      </c>
      <c r="BR275" s="71">
        <v>1</v>
      </c>
      <c r="BS275" s="71">
        <v>0</v>
      </c>
      <c r="BT275" s="71">
        <v>0</v>
      </c>
      <c r="BU275"/>
      <c r="BV275" s="70">
        <v>8.24</v>
      </c>
      <c r="BW275" s="70">
        <v>0</v>
      </c>
      <c r="BX275" s="70">
        <v>0</v>
      </c>
      <c r="BY275" s="70">
        <v>0</v>
      </c>
      <c r="BZ275" s="70">
        <v>0</v>
      </c>
      <c r="CA275" s="70">
        <v>0</v>
      </c>
      <c r="CB275" s="70">
        <v>0</v>
      </c>
      <c r="CC275" s="70">
        <v>0</v>
      </c>
      <c r="CD275" s="70">
        <v>0</v>
      </c>
    </row>
    <row r="276" spans="1:82">
      <c r="A276" s="70" t="s">
        <v>2025</v>
      </c>
      <c r="B276" s="70">
        <v>322</v>
      </c>
      <c r="C276" s="70">
        <v>16</v>
      </c>
      <c r="D276" s="70">
        <v>19</v>
      </c>
      <c r="E276" s="70">
        <v>2019</v>
      </c>
      <c r="F276" s="70" t="s">
        <v>158</v>
      </c>
      <c r="G276" s="70" t="s">
        <v>2009</v>
      </c>
      <c r="H276" s="70" t="s">
        <v>2010</v>
      </c>
      <c r="I276" s="148"/>
      <c r="J276" s="71">
        <v>2.8507038636497994</v>
      </c>
      <c r="K276" s="71">
        <v>2.2861243386954344</v>
      </c>
      <c r="L276" s="71">
        <v>3.2115041817858097</v>
      </c>
      <c r="M276" s="71">
        <v>13.966839222364166</v>
      </c>
      <c r="N276" s="71">
        <v>15.958193955946053</v>
      </c>
      <c r="O276" s="71">
        <v>8.4096428636370089</v>
      </c>
      <c r="P276" s="71">
        <v>9.8389506340895121</v>
      </c>
      <c r="Q276" s="71">
        <v>0.50682603311466101</v>
      </c>
      <c r="R276" s="71">
        <v>0</v>
      </c>
      <c r="S276" s="71">
        <v>0.86323517013000006</v>
      </c>
      <c r="T276" s="72"/>
      <c r="U276" s="71">
        <v>256206</v>
      </c>
      <c r="V276" s="71">
        <v>1241</v>
      </c>
      <c r="W276" s="71">
        <v>94</v>
      </c>
      <c r="X276" s="71">
        <v>3257</v>
      </c>
      <c r="Y276" s="71">
        <v>3239</v>
      </c>
      <c r="Z276" s="71">
        <v>5265</v>
      </c>
      <c r="AA276" s="71">
        <v>2043</v>
      </c>
      <c r="AB276" s="71">
        <v>8213</v>
      </c>
      <c r="AC276" s="71">
        <v>0</v>
      </c>
      <c r="AD276" s="71">
        <v>0.86323517013000006</v>
      </c>
      <c r="AE276" s="72"/>
      <c r="AF276" s="71">
        <v>2790002.1163064479</v>
      </c>
      <c r="AG276" s="71">
        <v>1735155.0630635889</v>
      </c>
      <c r="AH276" s="71">
        <v>551290.76299330941</v>
      </c>
      <c r="AI276" s="71">
        <v>21058296.421877101</v>
      </c>
      <c r="AJ276" s="71">
        <v>25367511.739812732</v>
      </c>
      <c r="AK276" s="71">
        <v>0</v>
      </c>
      <c r="AL276" s="71">
        <v>0</v>
      </c>
      <c r="AM276" s="71">
        <v>1118548.7725691022</v>
      </c>
      <c r="AN276" s="71">
        <v>0</v>
      </c>
      <c r="AO276" s="71">
        <v>0</v>
      </c>
      <c r="AP276" s="71">
        <v>52620804.876622282</v>
      </c>
      <c r="AQ276" s="72"/>
      <c r="AR276" s="71">
        <v>162</v>
      </c>
      <c r="AS276" s="71">
        <v>29</v>
      </c>
      <c r="AT276" s="71">
        <v>0</v>
      </c>
      <c r="AU276" s="71">
        <v>0</v>
      </c>
      <c r="AV276" s="71">
        <v>0</v>
      </c>
      <c r="AW276" s="71">
        <v>0</v>
      </c>
      <c r="AX276" s="71"/>
      <c r="AY276" s="72"/>
      <c r="AZ276" s="71">
        <v>697.3</v>
      </c>
      <c r="BA276" s="71">
        <v>1585.5</v>
      </c>
      <c r="BB276" s="71">
        <v>0</v>
      </c>
      <c r="BC276" s="71">
        <v>0</v>
      </c>
      <c r="BD276" s="71">
        <v>0</v>
      </c>
      <c r="BE276" s="71">
        <v>0</v>
      </c>
      <c r="BF276" s="71"/>
      <c r="BG276" s="72"/>
      <c r="BH276" s="71">
        <v>0</v>
      </c>
      <c r="BI276" s="71">
        <v>0</v>
      </c>
      <c r="BJ276" s="71">
        <v>0</v>
      </c>
      <c r="BK276" s="71">
        <v>1.48</v>
      </c>
      <c r="BL276" s="71">
        <v>0</v>
      </c>
      <c r="BM276" s="71">
        <v>0</v>
      </c>
      <c r="BN276" s="72"/>
      <c r="BO276" s="71">
        <v>0</v>
      </c>
      <c r="BP276" s="71">
        <v>0</v>
      </c>
      <c r="BQ276" s="71">
        <v>0</v>
      </c>
      <c r="BR276" s="71">
        <v>1</v>
      </c>
      <c r="BS276" s="71">
        <v>0</v>
      </c>
      <c r="BT276" s="71">
        <v>0</v>
      </c>
      <c r="BU276"/>
      <c r="BV276" s="70">
        <v>1.48</v>
      </c>
      <c r="BW276" s="70">
        <v>0</v>
      </c>
      <c r="BX276" s="70">
        <v>0</v>
      </c>
      <c r="BY276" s="70">
        <v>0</v>
      </c>
      <c r="BZ276" s="70">
        <v>0</v>
      </c>
      <c r="CA276" s="70">
        <v>0</v>
      </c>
      <c r="CB276" s="70">
        <v>0</v>
      </c>
      <c r="CC276" s="70">
        <v>0</v>
      </c>
      <c r="CD276" s="70">
        <v>0</v>
      </c>
    </row>
    <row r="277" spans="1:82">
      <c r="A277" s="70" t="s">
        <v>2026</v>
      </c>
      <c r="B277" s="70">
        <v>323</v>
      </c>
      <c r="C277" s="70">
        <v>17</v>
      </c>
      <c r="D277" s="70">
        <v>19</v>
      </c>
      <c r="E277" s="70">
        <v>2020</v>
      </c>
      <c r="F277" s="70" t="s">
        <v>159</v>
      </c>
      <c r="G277" s="70" t="s">
        <v>2009</v>
      </c>
      <c r="H277" s="70" t="s">
        <v>2010</v>
      </c>
      <c r="I277" s="148"/>
      <c r="J277" s="71">
        <v>3.1498014978825211</v>
      </c>
      <c r="K277" s="71">
        <v>2.1525449240457588</v>
      </c>
      <c r="L277" s="71">
        <v>3.190200977196616</v>
      </c>
      <c r="M277" s="71">
        <v>11.181214391761177</v>
      </c>
      <c r="N277" s="71">
        <v>14.619721121172082</v>
      </c>
      <c r="O277" s="71">
        <v>7.4478040414747131</v>
      </c>
      <c r="P277" s="71">
        <v>9.3383076540524765</v>
      </c>
      <c r="Q277" s="71">
        <v>0.48188599233937202</v>
      </c>
      <c r="R277" s="71">
        <v>0</v>
      </c>
      <c r="S277" s="71">
        <v>1.0679385859999999</v>
      </c>
      <c r="T277" s="72"/>
      <c r="U277" s="71">
        <v>307143</v>
      </c>
      <c r="V277" s="71">
        <v>1065</v>
      </c>
      <c r="W277" s="71">
        <v>142</v>
      </c>
      <c r="X277" s="71">
        <v>3122</v>
      </c>
      <c r="Y277" s="71">
        <v>3251</v>
      </c>
      <c r="Z277" s="71">
        <v>5322</v>
      </c>
      <c r="AA277" s="71">
        <v>2061</v>
      </c>
      <c r="AB277" s="71">
        <v>8173</v>
      </c>
      <c r="AC277" s="71">
        <v>0</v>
      </c>
      <c r="AD277" s="71">
        <v>1.0679385859999999</v>
      </c>
      <c r="AE277" s="72"/>
      <c r="AF277" s="71">
        <v>3344495.797007584</v>
      </c>
      <c r="AG277" s="71">
        <v>1575728.8405275005</v>
      </c>
      <c r="AH277" s="71">
        <v>540187.22309187741</v>
      </c>
      <c r="AI277" s="71">
        <v>17605321.51624845</v>
      </c>
      <c r="AJ277" s="71">
        <v>25900551.72659605</v>
      </c>
      <c r="AK277" s="71"/>
      <c r="AL277" s="71"/>
      <c r="AM277" s="71">
        <v>1066667.3039239016</v>
      </c>
      <c r="AN277" s="71"/>
      <c r="AO277" s="71"/>
      <c r="AP277" s="71">
        <v>50032952.407395363</v>
      </c>
      <c r="AQ277" s="72"/>
      <c r="AR277" s="71">
        <v>166</v>
      </c>
      <c r="AS277" s="71">
        <v>29</v>
      </c>
      <c r="AT277" s="71">
        <v>0</v>
      </c>
      <c r="AU277" s="71">
        <v>0</v>
      </c>
      <c r="AV277" s="71">
        <v>0</v>
      </c>
      <c r="AW277" s="71">
        <v>0</v>
      </c>
      <c r="AX277" s="71"/>
      <c r="AY277" s="72"/>
      <c r="AZ277" s="71">
        <v>717.99999999999989</v>
      </c>
      <c r="BA277" s="71">
        <v>1585.5</v>
      </c>
      <c r="BB277" s="71">
        <v>0</v>
      </c>
      <c r="BC277" s="71">
        <v>0</v>
      </c>
      <c r="BD277" s="71">
        <v>0</v>
      </c>
      <c r="BE277" s="71">
        <v>0</v>
      </c>
      <c r="BF277" s="71"/>
      <c r="BG277" s="72"/>
      <c r="BH277" s="71">
        <v>0</v>
      </c>
      <c r="BI277" s="71">
        <v>0</v>
      </c>
      <c r="BJ277" s="71">
        <v>0</v>
      </c>
      <c r="BK277" s="71">
        <v>26.2</v>
      </c>
      <c r="BL277" s="71">
        <v>0</v>
      </c>
      <c r="BM277" s="71">
        <v>0</v>
      </c>
      <c r="BN277" s="72"/>
      <c r="BO277" s="71">
        <v>0</v>
      </c>
      <c r="BP277" s="71">
        <v>0</v>
      </c>
      <c r="BQ277" s="71">
        <v>0</v>
      </c>
      <c r="BR277" s="71">
        <v>1</v>
      </c>
      <c r="BS277" s="71">
        <v>0</v>
      </c>
      <c r="BT277" s="71">
        <v>0</v>
      </c>
      <c r="BU277"/>
      <c r="BV277" s="70">
        <v>26.2</v>
      </c>
      <c r="BW277" s="70">
        <v>0</v>
      </c>
      <c r="BX277" s="70">
        <v>0</v>
      </c>
      <c r="BY277" s="70">
        <v>0</v>
      </c>
      <c r="BZ277" s="70">
        <v>0</v>
      </c>
      <c r="CA277" s="70">
        <v>0</v>
      </c>
      <c r="CB277" s="70">
        <v>0</v>
      </c>
      <c r="CC277" s="70">
        <v>0</v>
      </c>
      <c r="CD277" s="70">
        <v>0</v>
      </c>
    </row>
    <row r="278" spans="1:82">
      <c r="A278" s="70" t="s">
        <v>2027</v>
      </c>
      <c r="B278" s="70">
        <v>323</v>
      </c>
      <c r="C278" s="70">
        <v>18</v>
      </c>
      <c r="D278" s="70">
        <v>19</v>
      </c>
      <c r="E278" s="70">
        <v>2021</v>
      </c>
      <c r="F278" s="70" t="s">
        <v>160</v>
      </c>
      <c r="G278" s="70" t="s">
        <v>2009</v>
      </c>
      <c r="H278" s="70" t="s">
        <v>2010</v>
      </c>
      <c r="I278" s="148"/>
      <c r="J278" s="71">
        <v>3.0518705404011648</v>
      </c>
      <c r="K278" s="71">
        <v>2.294708829307694</v>
      </c>
      <c r="L278" s="71">
        <v>3.8414237265527644</v>
      </c>
      <c r="M278" s="71">
        <v>12.610198629617223</v>
      </c>
      <c r="N278" s="71">
        <v>15.534658945200471</v>
      </c>
      <c r="O278" s="71">
        <v>7.177595458734829</v>
      </c>
      <c r="P278" s="71">
        <v>9.5301969082389189</v>
      </c>
      <c r="Q278" s="71">
        <v>0.473227505456219</v>
      </c>
      <c r="R278" s="71">
        <v>0</v>
      </c>
      <c r="S278" s="71">
        <v>0.97680238934999997</v>
      </c>
      <c r="T278" s="72"/>
      <c r="U278" s="71">
        <v>324934</v>
      </c>
      <c r="V278" s="71">
        <v>1065</v>
      </c>
      <c r="W278" s="71">
        <v>142</v>
      </c>
      <c r="X278" s="71">
        <v>3122</v>
      </c>
      <c r="Y278" s="71">
        <v>3274</v>
      </c>
      <c r="Z278" s="71">
        <v>5281</v>
      </c>
      <c r="AA278" s="71">
        <v>2051</v>
      </c>
      <c r="AB278" s="71">
        <v>8105</v>
      </c>
      <c r="AC278" s="71">
        <v>0</v>
      </c>
      <c r="AD278" s="71">
        <v>0.97680238934999997</v>
      </c>
      <c r="AE278" s="72"/>
      <c r="AF278" s="71">
        <v>3100693.7425930281</v>
      </c>
      <c r="AG278" s="71">
        <v>1667469.7851562125</v>
      </c>
      <c r="AH278" s="71">
        <v>678352.65737088956</v>
      </c>
      <c r="AI278" s="71">
        <v>19999731.199608043</v>
      </c>
      <c r="AJ278" s="71">
        <v>26224031.996516541</v>
      </c>
      <c r="AK278" s="71">
        <v>0</v>
      </c>
      <c r="AL278" s="71">
        <v>0</v>
      </c>
      <c r="AM278" s="71">
        <v>1063893.8106822427</v>
      </c>
      <c r="AN278" s="71">
        <v>0</v>
      </c>
      <c r="AO278" s="71">
        <v>0</v>
      </c>
      <c r="AP278" s="71">
        <v>52734173.191926956</v>
      </c>
      <c r="AQ278" s="72"/>
      <c r="AR278" s="71">
        <v>179</v>
      </c>
      <c r="AS278" s="71">
        <v>29</v>
      </c>
      <c r="AT278" s="71">
        <v>0</v>
      </c>
      <c r="AU278" s="71">
        <v>1</v>
      </c>
      <c r="AV278" s="71">
        <v>0</v>
      </c>
      <c r="AW278" s="71">
        <v>0</v>
      </c>
      <c r="AX278" s="71"/>
      <c r="AY278" s="72"/>
      <c r="AZ278" s="71">
        <v>776.79999999999973</v>
      </c>
      <c r="BA278" s="71">
        <v>1585.5</v>
      </c>
      <c r="BB278" s="71">
        <v>0</v>
      </c>
      <c r="BC278" s="71">
        <v>131</v>
      </c>
      <c r="BD278" s="71">
        <v>0</v>
      </c>
      <c r="BE278" s="71">
        <v>0</v>
      </c>
      <c r="BF278" s="71"/>
      <c r="BG278" s="72"/>
      <c r="BH278" s="71">
        <v>0</v>
      </c>
      <c r="BI278" s="71">
        <v>0</v>
      </c>
      <c r="BJ278" s="71">
        <v>0</v>
      </c>
      <c r="BK278" s="71">
        <v>11.127000000000001</v>
      </c>
      <c r="BL278" s="71">
        <v>0</v>
      </c>
      <c r="BM278" s="71">
        <v>0</v>
      </c>
      <c r="BN278" s="72"/>
      <c r="BO278" s="71">
        <v>0</v>
      </c>
      <c r="BP278" s="71">
        <v>0</v>
      </c>
      <c r="BQ278" s="71">
        <v>0</v>
      </c>
      <c r="BR278" s="71">
        <v>1</v>
      </c>
      <c r="BS278" s="71">
        <v>0</v>
      </c>
      <c r="BT278" s="71">
        <v>0</v>
      </c>
      <c r="BU278"/>
      <c r="BV278" s="70">
        <v>11.127000000000001</v>
      </c>
      <c r="BW278" s="70">
        <v>0</v>
      </c>
      <c r="BX278" s="70">
        <v>0</v>
      </c>
      <c r="BY278" s="70">
        <v>0</v>
      </c>
      <c r="BZ278" s="70">
        <v>0</v>
      </c>
      <c r="CA278" s="70">
        <v>0</v>
      </c>
      <c r="CB278" s="70">
        <v>0</v>
      </c>
      <c r="CC278" s="70">
        <v>0</v>
      </c>
      <c r="CD278" s="70">
        <v>0</v>
      </c>
    </row>
    <row r="279" spans="1:82">
      <c r="A279" s="70" t="s">
        <v>2028</v>
      </c>
      <c r="B279" s="70">
        <v>323</v>
      </c>
      <c r="C279" s="70">
        <v>19</v>
      </c>
      <c r="D279" s="70">
        <v>19</v>
      </c>
      <c r="E279" s="70">
        <v>2022</v>
      </c>
      <c r="F279" s="70" t="s">
        <v>161</v>
      </c>
      <c r="G279" s="70" t="s">
        <v>2009</v>
      </c>
      <c r="H279" s="70" t="s">
        <v>2010</v>
      </c>
      <c r="I279" s="148"/>
      <c r="J279" s="71">
        <v>3.1173624533454909</v>
      </c>
      <c r="K279" s="71">
        <v>2.1950313430278769</v>
      </c>
      <c r="L279" s="71">
        <v>4.1428771546349621</v>
      </c>
      <c r="M279" s="71">
        <v>13.164159737545427</v>
      </c>
      <c r="N279" s="71">
        <v>16.197739696374548</v>
      </c>
      <c r="O279" s="71">
        <v>7.4815500709883516</v>
      </c>
      <c r="P279" s="71">
        <v>9.3413276752347887</v>
      </c>
      <c r="Q279" s="71">
        <v>0.4654249748610082</v>
      </c>
      <c r="R279" s="71">
        <v>0</v>
      </c>
      <c r="S279" s="71">
        <v>1.16414443962</v>
      </c>
      <c r="T279" s="72"/>
      <c r="U279" s="71">
        <v>322519</v>
      </c>
      <c r="V279" s="71">
        <v>1065</v>
      </c>
      <c r="W279" s="71">
        <v>142</v>
      </c>
      <c r="X279" s="71">
        <v>3122</v>
      </c>
      <c r="Y279" s="71">
        <v>3246</v>
      </c>
      <c r="Z279" s="71">
        <v>5230</v>
      </c>
      <c r="AA279" s="71">
        <v>2041</v>
      </c>
      <c r="AB279" s="71">
        <v>7906</v>
      </c>
      <c r="AC279" s="71">
        <v>0</v>
      </c>
      <c r="AD279" s="71">
        <v>1.16414443962</v>
      </c>
      <c r="AE279" s="72"/>
      <c r="AF279" s="71">
        <v>3101658.8423898309</v>
      </c>
      <c r="AG279" s="71">
        <v>1705791.9621449271</v>
      </c>
      <c r="AH279" s="71">
        <v>897565.23339726089</v>
      </c>
      <c r="AI279" s="71">
        <v>17690882.904169302</v>
      </c>
      <c r="AJ279" s="71">
        <v>27369936.420960031</v>
      </c>
      <c r="AK279" s="71">
        <v>0</v>
      </c>
      <c r="AL279" s="71">
        <v>0</v>
      </c>
      <c r="AM279" s="71">
        <v>1020880.3895826557</v>
      </c>
      <c r="AN279" s="71">
        <v>0</v>
      </c>
      <c r="AO279" s="71">
        <v>0</v>
      </c>
      <c r="AP279" s="71">
        <v>51786715.75264401</v>
      </c>
      <c r="AQ279" s="72"/>
      <c r="AR279" s="71">
        <v>188</v>
      </c>
      <c r="AS279" s="71">
        <v>28</v>
      </c>
      <c r="AT279" s="71">
        <v>0</v>
      </c>
      <c r="AU279" s="71">
        <v>1</v>
      </c>
      <c r="AV279" s="71">
        <v>0</v>
      </c>
      <c r="AW279" s="71">
        <v>0</v>
      </c>
      <c r="AX279" s="71"/>
      <c r="AY279" s="72"/>
      <c r="AZ279" s="71">
        <v>833.29999999999961</v>
      </c>
      <c r="BA279" s="71">
        <v>1536.6</v>
      </c>
      <c r="BB279" s="71">
        <v>0</v>
      </c>
      <c r="BC279" s="71">
        <v>131</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2029</v>
      </c>
      <c r="B280" s="70">
        <v>323</v>
      </c>
      <c r="C280" s="70">
        <v>20</v>
      </c>
      <c r="D280" s="70">
        <v>19</v>
      </c>
      <c r="E280" s="70">
        <v>2023</v>
      </c>
      <c r="F280" s="70" t="s">
        <v>1539</v>
      </c>
      <c r="G280" s="70" t="s">
        <v>2009</v>
      </c>
      <c r="H280" s="70" t="s">
        <v>2010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200</v>
      </c>
      <c r="AS280" s="71">
        <v>28</v>
      </c>
      <c r="AT280" s="71">
        <v>0</v>
      </c>
      <c r="AU280" s="71">
        <v>1</v>
      </c>
      <c r="AV280" s="71">
        <v>0</v>
      </c>
      <c r="AW280" s="71">
        <v>0</v>
      </c>
      <c r="AX280" s="71"/>
      <c r="AY280" s="72"/>
      <c r="AZ280" s="71">
        <v>897.09999999999957</v>
      </c>
      <c r="BA280" s="71">
        <v>1536.6</v>
      </c>
      <c r="BB280" s="71">
        <v>0</v>
      </c>
      <c r="BC280" s="71">
        <v>131</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2030</v>
      </c>
      <c r="B281" s="70">
        <v>323</v>
      </c>
      <c r="C281" s="70">
        <v>21</v>
      </c>
      <c r="D281" s="70">
        <v>19</v>
      </c>
      <c r="E281" s="70">
        <v>2024</v>
      </c>
      <c r="F281" s="70" t="s">
        <v>1554</v>
      </c>
      <c r="G281" s="70" t="s">
        <v>2009</v>
      </c>
      <c r="H281" s="70" t="s">
        <v>2010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2031</v>
      </c>
      <c r="B282" s="70">
        <v>273</v>
      </c>
      <c r="C282" s="70">
        <v>1</v>
      </c>
      <c r="D282" s="70">
        <v>17</v>
      </c>
      <c r="E282" s="70">
        <v>1990</v>
      </c>
      <c r="F282" s="70" t="s">
        <v>787</v>
      </c>
      <c r="G282" s="70" t="s">
        <v>2032</v>
      </c>
      <c r="H282" s="70" t="s">
        <v>2033</v>
      </c>
      <c r="I282" s="148"/>
      <c r="J282" s="71">
        <v>40.728580650983872</v>
      </c>
      <c r="K282" s="71">
        <v>0.92406436164210393</v>
      </c>
      <c r="L282" s="71">
        <v>0.66423915086786012</v>
      </c>
      <c r="M282" s="71">
        <v>3.8081010943728342</v>
      </c>
      <c r="N282" s="71">
        <v>7.6314701899514139</v>
      </c>
      <c r="O282" s="71">
        <v>5.7377410754598142</v>
      </c>
      <c r="P282" s="71">
        <v>17.256213219306719</v>
      </c>
      <c r="Q282" s="71">
        <v>0.63529278946076295</v>
      </c>
      <c r="R282" s="71">
        <v>0</v>
      </c>
      <c r="S282" s="71">
        <v>0.76418602969306315</v>
      </c>
      <c r="T282" s="72"/>
      <c r="U282" s="71">
        <v>856125</v>
      </c>
      <c r="V282" s="71">
        <v>375</v>
      </c>
      <c r="W282" s="71">
        <v>7</v>
      </c>
      <c r="X282" s="71">
        <v>1541</v>
      </c>
      <c r="Y282" s="71">
        <v>2853</v>
      </c>
      <c r="Z282" s="71">
        <v>2360</v>
      </c>
      <c r="AA282" s="71">
        <v>4190</v>
      </c>
      <c r="AB282" s="71">
        <v>10315</v>
      </c>
      <c r="AC282" s="71">
        <v>0</v>
      </c>
      <c r="AD282" s="71">
        <v>0.76418602969306315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2034</v>
      </c>
      <c r="B283" s="70">
        <v>274</v>
      </c>
      <c r="C283" s="70">
        <v>2</v>
      </c>
      <c r="D283" s="70">
        <v>17</v>
      </c>
      <c r="E283" s="70">
        <v>2005</v>
      </c>
      <c r="F283" s="70" t="s">
        <v>789</v>
      </c>
      <c r="G283" s="70" t="s">
        <v>2032</v>
      </c>
      <c r="H283" s="70" t="s">
        <v>2033</v>
      </c>
      <c r="I283" s="148"/>
      <c r="J283" s="71">
        <v>62.086483026973347</v>
      </c>
      <c r="K283" s="71">
        <v>0.78814263724350153</v>
      </c>
      <c r="L283" s="71">
        <v>3.9031141978303681</v>
      </c>
      <c r="M283" s="71">
        <v>6.2105582454620318</v>
      </c>
      <c r="N283" s="71">
        <v>11.33537720074265</v>
      </c>
      <c r="O283" s="71">
        <v>9.034257714294295</v>
      </c>
      <c r="P283" s="71">
        <v>18.460223737993619</v>
      </c>
      <c r="Q283" s="71">
        <v>0.57087973115322099</v>
      </c>
      <c r="R283" s="71">
        <v>0</v>
      </c>
      <c r="S283" s="71">
        <v>1.140456182876447</v>
      </c>
      <c r="T283" s="72"/>
      <c r="U283" s="71">
        <v>1686084</v>
      </c>
      <c r="V283" s="71">
        <v>395</v>
      </c>
      <c r="W283" s="71">
        <v>38</v>
      </c>
      <c r="X283" s="71">
        <v>1228</v>
      </c>
      <c r="Y283" s="71">
        <v>3194</v>
      </c>
      <c r="Z283" s="71">
        <v>4300</v>
      </c>
      <c r="AA283" s="71">
        <v>3671</v>
      </c>
      <c r="AB283" s="71">
        <v>9690</v>
      </c>
      <c r="AC283" s="71">
        <v>0</v>
      </c>
      <c r="AD283" s="71">
        <v>1.140456182876447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2035</v>
      </c>
      <c r="B284" s="70">
        <v>275</v>
      </c>
      <c r="C284" s="70">
        <v>3</v>
      </c>
      <c r="D284" s="70">
        <v>17</v>
      </c>
      <c r="E284" s="70">
        <v>2006</v>
      </c>
      <c r="F284" s="70" t="s">
        <v>790</v>
      </c>
      <c r="G284" s="70" t="s">
        <v>2032</v>
      </c>
      <c r="H284" s="70" t="s">
        <v>2033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2036</v>
      </c>
      <c r="B285" s="70">
        <v>276</v>
      </c>
      <c r="C285" s="70">
        <v>4</v>
      </c>
      <c r="D285" s="70">
        <v>17</v>
      </c>
      <c r="E285" s="70">
        <v>2007</v>
      </c>
      <c r="F285" s="70" t="s">
        <v>791</v>
      </c>
      <c r="G285" s="70" t="s">
        <v>2032</v>
      </c>
      <c r="H285" s="70" t="s">
        <v>2033</v>
      </c>
      <c r="I285" s="148"/>
      <c r="J285" s="71">
        <v>55.852893511323643</v>
      </c>
      <c r="K285" s="71">
        <v>0.76584362839246412</v>
      </c>
      <c r="L285" s="71">
        <v>2.8525119644895738</v>
      </c>
      <c r="M285" s="71">
        <v>5.7692492664252324</v>
      </c>
      <c r="N285" s="71">
        <v>12.371388659047071</v>
      </c>
      <c r="O285" s="71">
        <v>8.7754173854176667</v>
      </c>
      <c r="P285" s="71">
        <v>18.255742542136328</v>
      </c>
      <c r="Q285" s="71">
        <v>0.58838409489629595</v>
      </c>
      <c r="R285" s="71">
        <v>0</v>
      </c>
      <c r="S285" s="71">
        <v>0.81636276434094079</v>
      </c>
      <c r="T285" s="72"/>
      <c r="U285" s="71">
        <v>1762268</v>
      </c>
      <c r="V285" s="71">
        <v>373</v>
      </c>
      <c r="W285" s="71">
        <v>29</v>
      </c>
      <c r="X285" s="71">
        <v>1534</v>
      </c>
      <c r="Y285" s="71">
        <v>3208</v>
      </c>
      <c r="Z285" s="71">
        <v>4342</v>
      </c>
      <c r="AA285" s="71">
        <v>3575</v>
      </c>
      <c r="AB285" s="71">
        <v>9459</v>
      </c>
      <c r="AC285" s="71">
        <v>0</v>
      </c>
      <c r="AD285" s="71">
        <v>0.81636276434094079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2037</v>
      </c>
      <c r="B286" s="70">
        <v>277</v>
      </c>
      <c r="C286" s="70">
        <v>5</v>
      </c>
      <c r="D286" s="70">
        <v>17</v>
      </c>
      <c r="E286" s="70">
        <v>2008</v>
      </c>
      <c r="F286" s="70" t="s">
        <v>792</v>
      </c>
      <c r="G286" s="70" t="s">
        <v>2032</v>
      </c>
      <c r="H286" s="70" t="s">
        <v>2033</v>
      </c>
      <c r="I286" s="148"/>
      <c r="J286" s="71">
        <v>40.302302859876193</v>
      </c>
      <c r="K286" s="71">
        <v>0.55669570814552094</v>
      </c>
      <c r="L286" s="71">
        <v>2.513009365294042</v>
      </c>
      <c r="M286" s="71">
        <v>6.3229291181033922</v>
      </c>
      <c r="N286" s="71">
        <v>11.368104921848911</v>
      </c>
      <c r="O286" s="71">
        <v>8.518862383356236</v>
      </c>
      <c r="P286" s="71">
        <v>17.719768559865379</v>
      </c>
      <c r="Q286" s="71">
        <v>0.57255973482932698</v>
      </c>
      <c r="R286" s="71">
        <v>0</v>
      </c>
      <c r="S286" s="71">
        <v>1.002937535506284</v>
      </c>
      <c r="T286" s="72"/>
      <c r="U286" s="71">
        <v>1388480</v>
      </c>
      <c r="V286" s="71">
        <v>373</v>
      </c>
      <c r="W286" s="71">
        <v>29</v>
      </c>
      <c r="X286" s="71">
        <v>1534</v>
      </c>
      <c r="Y286" s="71">
        <v>3226</v>
      </c>
      <c r="Z286" s="71">
        <v>4363</v>
      </c>
      <c r="AA286" s="71">
        <v>3474</v>
      </c>
      <c r="AB286" s="71">
        <v>9356</v>
      </c>
      <c r="AC286" s="71">
        <v>0</v>
      </c>
      <c r="AD286" s="71">
        <v>1.002937535506284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2038</v>
      </c>
      <c r="B287" s="70">
        <v>278</v>
      </c>
      <c r="C287" s="70">
        <v>6</v>
      </c>
      <c r="D287" s="70">
        <v>17</v>
      </c>
      <c r="E287" s="70">
        <v>2009</v>
      </c>
      <c r="F287" s="70" t="s">
        <v>176</v>
      </c>
      <c r="G287" s="70" t="s">
        <v>2032</v>
      </c>
      <c r="H287" s="70" t="s">
        <v>2033</v>
      </c>
      <c r="I287" s="148"/>
      <c r="J287" s="71">
        <v>71.707595393100533</v>
      </c>
      <c r="K287" s="71">
        <v>0.48532363980379167</v>
      </c>
      <c r="L287" s="71">
        <v>7.1770264079554007</v>
      </c>
      <c r="M287" s="71">
        <v>6.1130851367448269</v>
      </c>
      <c r="N287" s="71">
        <v>9.4260430881871269</v>
      </c>
      <c r="O287" s="71">
        <v>8.7097671056032979</v>
      </c>
      <c r="P287" s="71">
        <v>16.93250104151554</v>
      </c>
      <c r="Q287" s="71">
        <v>0.538900780648359</v>
      </c>
      <c r="R287" s="71">
        <v>0</v>
      </c>
      <c r="S287" s="71">
        <v>0.73075766807538045</v>
      </c>
      <c r="T287" s="72"/>
      <c r="U287" s="71">
        <v>1872905</v>
      </c>
      <c r="V287" s="71">
        <v>355</v>
      </c>
      <c r="W287" s="71">
        <v>92</v>
      </c>
      <c r="X287" s="71">
        <v>1687</v>
      </c>
      <c r="Y287" s="71">
        <v>3215</v>
      </c>
      <c r="Z287" s="71">
        <v>4403</v>
      </c>
      <c r="AA287" s="71">
        <v>3408</v>
      </c>
      <c r="AB287" s="71">
        <v>9244</v>
      </c>
      <c r="AC287" s="71">
        <v>0</v>
      </c>
      <c r="AD287" s="71">
        <v>0.73075766807538045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5.07</v>
      </c>
      <c r="BK287" s="71">
        <v>0</v>
      </c>
      <c r="BL287" s="71">
        <v>0</v>
      </c>
      <c r="BM287" s="71">
        <v>0</v>
      </c>
      <c r="BN287" s="72"/>
      <c r="BO287" s="71">
        <v>0</v>
      </c>
      <c r="BP287" s="71">
        <v>0</v>
      </c>
      <c r="BQ287" s="71">
        <v>1</v>
      </c>
      <c r="BR287" s="71">
        <v>0</v>
      </c>
      <c r="BS287" s="71">
        <v>0</v>
      </c>
      <c r="BT287" s="71">
        <v>0</v>
      </c>
      <c r="BU287"/>
      <c r="BV287" s="70">
        <v>5.07</v>
      </c>
      <c r="BW287" s="70">
        <v>0</v>
      </c>
      <c r="BX287" s="70">
        <v>0</v>
      </c>
      <c r="BY287" s="70">
        <v>0</v>
      </c>
      <c r="BZ287" s="70">
        <v>0</v>
      </c>
      <c r="CA287" s="70">
        <v>0</v>
      </c>
      <c r="CB287" s="70">
        <v>0</v>
      </c>
      <c r="CC287" s="70">
        <v>0</v>
      </c>
      <c r="CD287" s="70">
        <v>0</v>
      </c>
    </row>
    <row r="288" spans="1:82">
      <c r="A288" s="70" t="s">
        <v>2039</v>
      </c>
      <c r="B288" s="70">
        <v>279</v>
      </c>
      <c r="C288" s="70">
        <v>7</v>
      </c>
      <c r="D288" s="70">
        <v>17</v>
      </c>
      <c r="E288" s="70">
        <v>2010</v>
      </c>
      <c r="F288" s="70" t="s">
        <v>177</v>
      </c>
      <c r="G288" s="70" t="s">
        <v>2032</v>
      </c>
      <c r="H288" s="70" t="s">
        <v>2033</v>
      </c>
      <c r="I288" s="148"/>
      <c r="J288" s="71">
        <v>72.302412545365286</v>
      </c>
      <c r="K288" s="71">
        <v>0.53887807197232329</v>
      </c>
      <c r="L288" s="71">
        <v>7.0022495775064826</v>
      </c>
      <c r="M288" s="71">
        <v>6.6781455932121343</v>
      </c>
      <c r="N288" s="71">
        <v>10.14006906768515</v>
      </c>
      <c r="O288" s="71">
        <v>8.754148515323628</v>
      </c>
      <c r="P288" s="71">
        <v>17.040073301076418</v>
      </c>
      <c r="Q288" s="71">
        <v>0.55746744730011799</v>
      </c>
      <c r="R288" s="71">
        <v>0</v>
      </c>
      <c r="S288" s="71">
        <v>0.7026156938742405</v>
      </c>
      <c r="T288" s="72"/>
      <c r="U288" s="71">
        <v>1836821</v>
      </c>
      <c r="V288" s="71">
        <v>355</v>
      </c>
      <c r="W288" s="71">
        <v>92</v>
      </c>
      <c r="X288" s="71">
        <v>1687</v>
      </c>
      <c r="Y288" s="71">
        <v>3235</v>
      </c>
      <c r="Z288" s="71">
        <v>4446</v>
      </c>
      <c r="AA288" s="71">
        <v>3344</v>
      </c>
      <c r="AB288" s="71">
        <v>9163</v>
      </c>
      <c r="AC288" s="71">
        <v>0</v>
      </c>
      <c r="AD288" s="71">
        <v>0.7026156938742405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7.32</v>
      </c>
      <c r="BK288" s="71">
        <v>0</v>
      </c>
      <c r="BL288" s="71">
        <v>0</v>
      </c>
      <c r="BM288" s="71">
        <v>0</v>
      </c>
      <c r="BN288" s="72"/>
      <c r="BO288" s="71">
        <v>0</v>
      </c>
      <c r="BP288" s="71">
        <v>0</v>
      </c>
      <c r="BQ288" s="71">
        <v>2</v>
      </c>
      <c r="BR288" s="71">
        <v>0</v>
      </c>
      <c r="BS288" s="71">
        <v>0</v>
      </c>
      <c r="BT288" s="71">
        <v>0</v>
      </c>
      <c r="BU288"/>
      <c r="BV288" s="70">
        <v>7.32</v>
      </c>
      <c r="BW288" s="70">
        <v>0</v>
      </c>
      <c r="BX288" s="70">
        <v>0</v>
      </c>
      <c r="BY288" s="70">
        <v>0</v>
      </c>
      <c r="BZ288" s="70">
        <v>0</v>
      </c>
      <c r="CA288" s="70">
        <v>0</v>
      </c>
      <c r="CB288" s="70">
        <v>0</v>
      </c>
      <c r="CC288" s="70">
        <v>0</v>
      </c>
      <c r="CD288" s="70">
        <v>0</v>
      </c>
    </row>
    <row r="289" spans="1:82">
      <c r="A289" s="70" t="s">
        <v>2040</v>
      </c>
      <c r="B289" s="70">
        <v>280</v>
      </c>
      <c r="C289" s="70">
        <v>8</v>
      </c>
      <c r="D289" s="70">
        <v>17</v>
      </c>
      <c r="E289" s="70">
        <v>2011</v>
      </c>
      <c r="F289" s="70" t="s">
        <v>178</v>
      </c>
      <c r="G289" s="70" t="s">
        <v>2032</v>
      </c>
      <c r="H289" s="70" t="s">
        <v>2033</v>
      </c>
      <c r="I289" s="148"/>
      <c r="J289" s="71">
        <v>64.597308126459652</v>
      </c>
      <c r="K289" s="71">
        <v>0.77624367695826346</v>
      </c>
      <c r="L289" s="71">
        <v>3.8179327784982782</v>
      </c>
      <c r="M289" s="71">
        <v>8.7654099738342826</v>
      </c>
      <c r="N289" s="71">
        <v>13.065109573086669</v>
      </c>
      <c r="O289" s="71">
        <v>8.5699356703286416</v>
      </c>
      <c r="P289" s="71">
        <v>16.310116705084752</v>
      </c>
      <c r="Q289" s="71">
        <v>0.63615488395004505</v>
      </c>
      <c r="R289" s="71">
        <v>0</v>
      </c>
      <c r="S289" s="71">
        <v>1.169243073105189</v>
      </c>
      <c r="T289" s="72"/>
      <c r="U289" s="71">
        <v>1723090</v>
      </c>
      <c r="V289" s="71">
        <v>355</v>
      </c>
      <c r="W289" s="71">
        <v>92</v>
      </c>
      <c r="X289" s="71">
        <v>1687</v>
      </c>
      <c r="Y289" s="71">
        <v>3258</v>
      </c>
      <c r="Z289" s="71">
        <v>4447</v>
      </c>
      <c r="AA289" s="71">
        <v>3296</v>
      </c>
      <c r="AB289" s="71">
        <v>9065</v>
      </c>
      <c r="AC289" s="71">
        <v>0</v>
      </c>
      <c r="AD289" s="71">
        <v>1.169243073105189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7.2640000000000002</v>
      </c>
      <c r="BK289" s="71">
        <v>0</v>
      </c>
      <c r="BL289" s="71">
        <v>0</v>
      </c>
      <c r="BM289" s="71">
        <v>0</v>
      </c>
      <c r="BN289" s="72"/>
      <c r="BO289" s="71">
        <v>0</v>
      </c>
      <c r="BP289" s="71">
        <v>0</v>
      </c>
      <c r="BQ289" s="71">
        <v>2</v>
      </c>
      <c r="BR289" s="71">
        <v>0</v>
      </c>
      <c r="BS289" s="71">
        <v>0</v>
      </c>
      <c r="BT289" s="71">
        <v>0</v>
      </c>
      <c r="BU289"/>
      <c r="BV289" s="70">
        <v>7.2640000000000002</v>
      </c>
      <c r="BW289" s="70">
        <v>0</v>
      </c>
      <c r="BX289" s="70">
        <v>0</v>
      </c>
      <c r="BY289" s="70">
        <v>0</v>
      </c>
      <c r="BZ289" s="70">
        <v>0</v>
      </c>
      <c r="CA289" s="70">
        <v>0</v>
      </c>
      <c r="CB289" s="70">
        <v>0</v>
      </c>
      <c r="CC289" s="70">
        <v>0</v>
      </c>
      <c r="CD289" s="70">
        <v>0</v>
      </c>
    </row>
    <row r="290" spans="1:82">
      <c r="A290" s="70" t="s">
        <v>2041</v>
      </c>
      <c r="B290" s="70">
        <v>281</v>
      </c>
      <c r="C290" s="70">
        <v>9</v>
      </c>
      <c r="D290" s="70">
        <v>17</v>
      </c>
      <c r="E290" s="70">
        <v>2012</v>
      </c>
      <c r="F290" s="70" t="s">
        <v>179</v>
      </c>
      <c r="G290" s="70" t="s">
        <v>2032</v>
      </c>
      <c r="H290" s="70" t="s">
        <v>2033</v>
      </c>
      <c r="I290" s="148"/>
      <c r="J290" s="71">
        <v>59.421906339246902</v>
      </c>
      <c r="K290" s="71">
        <v>0.75179987925632075</v>
      </c>
      <c r="L290" s="71">
        <v>3.931839626103701</v>
      </c>
      <c r="M290" s="71">
        <v>9.1630757072866231</v>
      </c>
      <c r="N290" s="71">
        <v>14.162414472416</v>
      </c>
      <c r="O290" s="71">
        <v>8.5942717368753865</v>
      </c>
      <c r="P290" s="71">
        <v>16.193895479707873</v>
      </c>
      <c r="Q290" s="71">
        <v>0.68499354160743697</v>
      </c>
      <c r="R290" s="71">
        <v>0</v>
      </c>
      <c r="S290" s="71">
        <v>0.68849188087291469</v>
      </c>
      <c r="T290" s="72"/>
      <c r="U290" s="71">
        <v>1615889</v>
      </c>
      <c r="V290" s="71">
        <v>355</v>
      </c>
      <c r="W290" s="71">
        <v>92</v>
      </c>
      <c r="X290" s="71">
        <v>1687</v>
      </c>
      <c r="Y290" s="71">
        <v>3258</v>
      </c>
      <c r="Z290" s="71">
        <v>4495</v>
      </c>
      <c r="AA290" s="71">
        <v>3254</v>
      </c>
      <c r="AB290" s="71">
        <v>8984</v>
      </c>
      <c r="AC290" s="71">
        <v>0</v>
      </c>
      <c r="AD290" s="71">
        <v>0.68849188087291469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8.9390000000000001</v>
      </c>
      <c r="BK290" s="71">
        <v>0</v>
      </c>
      <c r="BL290" s="71">
        <v>0</v>
      </c>
      <c r="BM290" s="71">
        <v>0</v>
      </c>
      <c r="BN290" s="72"/>
      <c r="BO290" s="71">
        <v>0</v>
      </c>
      <c r="BP290" s="71">
        <v>0</v>
      </c>
      <c r="BQ290" s="71">
        <v>2</v>
      </c>
      <c r="BR290" s="71">
        <v>0</v>
      </c>
      <c r="BS290" s="71">
        <v>0</v>
      </c>
      <c r="BT290" s="71">
        <v>0</v>
      </c>
      <c r="BU290"/>
      <c r="BV290" s="70">
        <v>8.9390000000000001</v>
      </c>
      <c r="BW290" s="70">
        <v>0</v>
      </c>
      <c r="BX290" s="70">
        <v>0</v>
      </c>
      <c r="BY290" s="70">
        <v>0</v>
      </c>
      <c r="BZ290" s="70">
        <v>0</v>
      </c>
      <c r="CA290" s="70">
        <v>0</v>
      </c>
      <c r="CB290" s="70">
        <v>0</v>
      </c>
      <c r="CC290" s="70">
        <v>0</v>
      </c>
      <c r="CD290" s="70">
        <v>0</v>
      </c>
    </row>
    <row r="291" spans="1:82">
      <c r="A291" s="70" t="s">
        <v>2042</v>
      </c>
      <c r="B291" s="70">
        <v>282</v>
      </c>
      <c r="C291" s="70">
        <v>10</v>
      </c>
      <c r="D291" s="70">
        <v>17</v>
      </c>
      <c r="E291" s="70">
        <v>2013</v>
      </c>
      <c r="F291" s="70" t="s">
        <v>180</v>
      </c>
      <c r="G291" s="70" t="s">
        <v>2032</v>
      </c>
      <c r="H291" s="70" t="s">
        <v>2033</v>
      </c>
      <c r="I291" s="148"/>
      <c r="J291" s="71">
        <v>66.10142991089829</v>
      </c>
      <c r="K291" s="71">
        <v>0.71833036086463642</v>
      </c>
      <c r="L291" s="71">
        <v>3.5134016558303518</v>
      </c>
      <c r="M291" s="71">
        <v>9.4238280374966887</v>
      </c>
      <c r="N291" s="71">
        <v>13.36657644754829</v>
      </c>
      <c r="O291" s="71">
        <v>8.3331076665689778</v>
      </c>
      <c r="P291" s="71">
        <v>16.020132091078668</v>
      </c>
      <c r="Q291" s="71">
        <v>0.68652468245726295</v>
      </c>
      <c r="R291" s="71">
        <v>0</v>
      </c>
      <c r="S291" s="71">
        <v>0.74045202108185615</v>
      </c>
      <c r="T291" s="72"/>
      <c r="U291" s="71">
        <v>1699903</v>
      </c>
      <c r="V291" s="71">
        <v>355</v>
      </c>
      <c r="W291" s="71">
        <v>92</v>
      </c>
      <c r="X291" s="71">
        <v>1687</v>
      </c>
      <c r="Y291" s="71">
        <v>3263</v>
      </c>
      <c r="Z291" s="71">
        <v>4553</v>
      </c>
      <c r="AA291" s="71">
        <v>3207</v>
      </c>
      <c r="AB291" s="71">
        <v>8875</v>
      </c>
      <c r="AC291" s="71">
        <v>0</v>
      </c>
      <c r="AD291" s="71">
        <v>0.74045202108185615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9.843</v>
      </c>
      <c r="BK291" s="71">
        <v>0</v>
      </c>
      <c r="BL291" s="71">
        <v>0</v>
      </c>
      <c r="BM291" s="71">
        <v>0</v>
      </c>
      <c r="BN291" s="72"/>
      <c r="BO291" s="71">
        <v>0</v>
      </c>
      <c r="BP291" s="71">
        <v>0</v>
      </c>
      <c r="BQ291" s="71">
        <v>2</v>
      </c>
      <c r="BR291" s="71">
        <v>0</v>
      </c>
      <c r="BS291" s="71">
        <v>0</v>
      </c>
      <c r="BT291" s="71">
        <v>0</v>
      </c>
      <c r="BU291"/>
      <c r="BV291" s="70">
        <v>9.843</v>
      </c>
      <c r="BW291" s="70">
        <v>0</v>
      </c>
      <c r="BX291" s="70">
        <v>0</v>
      </c>
      <c r="BY291" s="70">
        <v>0</v>
      </c>
      <c r="BZ291" s="70">
        <v>0</v>
      </c>
      <c r="CA291" s="70">
        <v>0</v>
      </c>
      <c r="CB291" s="70">
        <v>0</v>
      </c>
      <c r="CC291" s="70">
        <v>0</v>
      </c>
      <c r="CD291" s="70">
        <v>0</v>
      </c>
    </row>
    <row r="292" spans="1:82">
      <c r="A292" s="70" t="s">
        <v>2043</v>
      </c>
      <c r="B292" s="70">
        <v>283</v>
      </c>
      <c r="C292" s="70">
        <v>11</v>
      </c>
      <c r="D292" s="70">
        <v>17</v>
      </c>
      <c r="E292" s="70">
        <v>2014</v>
      </c>
      <c r="F292" s="70" t="s">
        <v>181</v>
      </c>
      <c r="G292" s="1064" t="s">
        <v>2032</v>
      </c>
      <c r="H292" s="70" t="s">
        <v>2033</v>
      </c>
      <c r="I292" s="148"/>
      <c r="J292" s="71">
        <v>71.564536660399156</v>
      </c>
      <c r="K292" s="71">
        <v>0.73331732327960086</v>
      </c>
      <c r="L292" s="71">
        <v>2.349298452674073</v>
      </c>
      <c r="M292" s="71">
        <v>8.8852307533186998</v>
      </c>
      <c r="N292" s="71">
        <v>13.639534741859929</v>
      </c>
      <c r="O292" s="71">
        <v>7.9867338972317219</v>
      </c>
      <c r="P292" s="71">
        <v>15.817186534607989</v>
      </c>
      <c r="Q292" s="71">
        <v>0.64955079932944604</v>
      </c>
      <c r="R292" s="71">
        <v>0</v>
      </c>
      <c r="S292" s="71">
        <v>0.55656361364863915</v>
      </c>
      <c r="T292" s="72"/>
      <c r="U292" s="71">
        <v>1883633</v>
      </c>
      <c r="V292" s="71">
        <v>321</v>
      </c>
      <c r="W292" s="71">
        <v>48</v>
      </c>
      <c r="X292" s="71">
        <v>1540</v>
      </c>
      <c r="Y292" s="71">
        <v>3259</v>
      </c>
      <c r="Z292" s="71">
        <v>4596</v>
      </c>
      <c r="AA292" s="71">
        <v>3150</v>
      </c>
      <c r="AB292" s="71">
        <v>8752</v>
      </c>
      <c r="AC292" s="71">
        <v>0</v>
      </c>
      <c r="AD292" s="71">
        <v>0.55656361364863915</v>
      </c>
      <c r="AE292" s="72"/>
      <c r="AF292" s="71"/>
      <c r="AG292" s="71"/>
      <c r="AH292" s="71"/>
      <c r="AI292" s="71"/>
      <c r="AJ292" s="71"/>
      <c r="AK292" s="71"/>
      <c r="AL292" s="71"/>
      <c r="AM292" s="71"/>
      <c r="AN292" s="71"/>
      <c r="AO292" s="71"/>
      <c r="AP292" s="71"/>
      <c r="AQ292" s="72"/>
      <c r="AR292" s="71">
        <v>190</v>
      </c>
      <c r="AS292" s="71">
        <v>62</v>
      </c>
      <c r="AT292" s="71">
        <v>0</v>
      </c>
      <c r="AU292" s="71">
        <v>0</v>
      </c>
      <c r="AV292" s="71">
        <v>0</v>
      </c>
      <c r="AW292" s="71">
        <v>0</v>
      </c>
      <c r="AX292" s="71"/>
      <c r="AY292" s="72"/>
      <c r="AZ292" s="71">
        <v>810.4</v>
      </c>
      <c r="BA292" s="71">
        <v>3147.2</v>
      </c>
      <c r="BB292" s="71">
        <v>0</v>
      </c>
      <c r="BC292" s="71">
        <v>0</v>
      </c>
      <c r="BD292" s="71">
        <v>0</v>
      </c>
      <c r="BE292" s="71">
        <v>0</v>
      </c>
      <c r="BF292" s="71"/>
      <c r="BG292" s="72"/>
      <c r="BH292" s="71">
        <v>0</v>
      </c>
      <c r="BI292" s="71">
        <v>0</v>
      </c>
      <c r="BJ292" s="71">
        <v>11.435</v>
      </c>
      <c r="BK292" s="71">
        <v>0</v>
      </c>
      <c r="BL292" s="71">
        <v>0</v>
      </c>
      <c r="BM292" s="71">
        <v>0</v>
      </c>
      <c r="BN292" s="72"/>
      <c r="BO292" s="71">
        <v>0</v>
      </c>
      <c r="BP292" s="71">
        <v>0</v>
      </c>
      <c r="BQ292" s="71">
        <v>2</v>
      </c>
      <c r="BR292" s="71">
        <v>0</v>
      </c>
      <c r="BS292" s="71">
        <v>0</v>
      </c>
      <c r="BT292" s="71">
        <v>0</v>
      </c>
      <c r="BU292"/>
      <c r="BV292" s="70">
        <v>11.435</v>
      </c>
      <c r="BW292" s="70">
        <v>0</v>
      </c>
      <c r="BX292" s="70">
        <v>0</v>
      </c>
      <c r="BY292" s="70">
        <v>0</v>
      </c>
      <c r="BZ292" s="70">
        <v>0</v>
      </c>
      <c r="CA292" s="70">
        <v>0</v>
      </c>
      <c r="CB292" s="70">
        <v>0</v>
      </c>
      <c r="CC292" s="70">
        <v>0</v>
      </c>
      <c r="CD292" s="70">
        <v>0</v>
      </c>
    </row>
    <row r="293" spans="1:82">
      <c r="A293" s="70" t="s">
        <v>2044</v>
      </c>
      <c r="B293" s="70">
        <v>284</v>
      </c>
      <c r="C293" s="70">
        <v>12</v>
      </c>
      <c r="D293" s="70">
        <v>17</v>
      </c>
      <c r="E293" s="70">
        <v>2015</v>
      </c>
      <c r="F293" s="70" t="s">
        <v>182</v>
      </c>
      <c r="G293" s="1064" t="s">
        <v>2032</v>
      </c>
      <c r="H293" s="70" t="s">
        <v>2033</v>
      </c>
      <c r="I293" s="148"/>
      <c r="J293" s="71">
        <v>81.499997328964184</v>
      </c>
      <c r="K293" s="71">
        <v>0.66346121024857796</v>
      </c>
      <c r="L293" s="71">
        <v>2.7017935603517471</v>
      </c>
      <c r="M293" s="71">
        <v>7.3902305804034603</v>
      </c>
      <c r="N293" s="71">
        <v>11.585429077220089</v>
      </c>
      <c r="O293" s="71">
        <v>7.9501903541323378</v>
      </c>
      <c r="P293" s="71">
        <v>15.608570003378743</v>
      </c>
      <c r="Q293" s="71">
        <v>0.62671395767004001</v>
      </c>
      <c r="R293" s="71">
        <v>0</v>
      </c>
      <c r="S293" s="71">
        <v>0.45318942701415299</v>
      </c>
      <c r="T293" s="72"/>
      <c r="U293" s="71">
        <v>2099261</v>
      </c>
      <c r="V293" s="71">
        <v>321</v>
      </c>
      <c r="W293" s="71">
        <v>48</v>
      </c>
      <c r="X293" s="71">
        <v>1540</v>
      </c>
      <c r="Y293" s="71">
        <v>3246</v>
      </c>
      <c r="Z293" s="71">
        <v>4619</v>
      </c>
      <c r="AA293" s="71">
        <v>3106</v>
      </c>
      <c r="AB293" s="71">
        <v>8626</v>
      </c>
      <c r="AC293" s="71">
        <v>0</v>
      </c>
      <c r="AD293" s="71">
        <v>0.45318942701415299</v>
      </c>
      <c r="AE293" s="72"/>
      <c r="AF293" s="71">
        <v>19614149.618432429</v>
      </c>
      <c r="AG293" s="71">
        <v>508378.65974991798</v>
      </c>
      <c r="AH293" s="71">
        <v>488914.7055479855</v>
      </c>
      <c r="AI293" s="71">
        <v>9698378.3509430848</v>
      </c>
      <c r="AJ293" s="71">
        <v>19352732.777782001</v>
      </c>
      <c r="AK293" s="71">
        <v>0</v>
      </c>
      <c r="AL293" s="71">
        <v>0</v>
      </c>
      <c r="AM293" s="71">
        <v>1182157.1152909331</v>
      </c>
      <c r="AN293" s="71">
        <v>0</v>
      </c>
      <c r="AO293" s="71">
        <v>0</v>
      </c>
      <c r="AP293" s="71">
        <v>50844711.227746345</v>
      </c>
      <c r="AQ293" s="72"/>
      <c r="AR293" s="71">
        <v>202</v>
      </c>
      <c r="AS293" s="71">
        <v>89</v>
      </c>
      <c r="AT293" s="71">
        <v>0</v>
      </c>
      <c r="AU293" s="71">
        <v>0</v>
      </c>
      <c r="AV293" s="71">
        <v>0</v>
      </c>
      <c r="AW293" s="71">
        <v>0</v>
      </c>
      <c r="AX293" s="71"/>
      <c r="AY293" s="72"/>
      <c r="AZ293" s="71">
        <v>868.59999999999991</v>
      </c>
      <c r="BA293" s="71">
        <v>5423.8</v>
      </c>
      <c r="BB293" s="71">
        <v>0</v>
      </c>
      <c r="BC293" s="71">
        <v>0</v>
      </c>
      <c r="BD293" s="71">
        <v>0</v>
      </c>
      <c r="BE293" s="71">
        <v>0</v>
      </c>
      <c r="BF293" s="71"/>
      <c r="BG293" s="72"/>
      <c r="BH293" s="71">
        <v>0</v>
      </c>
      <c r="BI293" s="71">
        <v>0</v>
      </c>
      <c r="BJ293" s="71">
        <v>12.348000000000001</v>
      </c>
      <c r="BK293" s="71">
        <v>0</v>
      </c>
      <c r="BL293" s="71">
        <v>0</v>
      </c>
      <c r="BM293" s="71">
        <v>0</v>
      </c>
      <c r="BN293" s="72"/>
      <c r="BO293" s="71">
        <v>0</v>
      </c>
      <c r="BP293" s="71">
        <v>0</v>
      </c>
      <c r="BQ293" s="71">
        <v>2</v>
      </c>
      <c r="BR293" s="71">
        <v>0</v>
      </c>
      <c r="BS293" s="71">
        <v>0</v>
      </c>
      <c r="BT293" s="71">
        <v>0</v>
      </c>
      <c r="BU293"/>
      <c r="BV293" s="70">
        <v>12.348000000000001</v>
      </c>
      <c r="BW293" s="70">
        <v>0</v>
      </c>
      <c r="BX293" s="70">
        <v>0</v>
      </c>
      <c r="BY293" s="70">
        <v>0</v>
      </c>
      <c r="BZ293" s="70">
        <v>0</v>
      </c>
      <c r="CA293" s="70">
        <v>0</v>
      </c>
      <c r="CB293" s="70">
        <v>0</v>
      </c>
      <c r="CC293" s="70">
        <v>0</v>
      </c>
      <c r="CD293" s="70">
        <v>0</v>
      </c>
    </row>
    <row r="294" spans="1:82">
      <c r="A294" s="70" t="s">
        <v>2045</v>
      </c>
      <c r="B294" s="70">
        <v>285</v>
      </c>
      <c r="C294" s="70">
        <v>13</v>
      </c>
      <c r="D294" s="70">
        <v>17</v>
      </c>
      <c r="E294" s="70">
        <v>2016</v>
      </c>
      <c r="F294" s="70" t="s">
        <v>155</v>
      </c>
      <c r="G294" s="70" t="s">
        <v>2032</v>
      </c>
      <c r="H294" s="70" t="s">
        <v>2033</v>
      </c>
      <c r="I294" s="148"/>
      <c r="J294" s="71">
        <v>72.010510450357287</v>
      </c>
      <c r="K294" s="71">
        <v>0.67341044716631615</v>
      </c>
      <c r="L294" s="71">
        <v>3.7648114875686103</v>
      </c>
      <c r="M294" s="71">
        <v>7.5911162569673927</v>
      </c>
      <c r="N294" s="71">
        <v>11.755797885519174</v>
      </c>
      <c r="O294" s="71">
        <v>7.9454631193248213</v>
      </c>
      <c r="P294" s="71">
        <v>15.008592054313558</v>
      </c>
      <c r="Q294" s="71">
        <v>0.60185550932097909</v>
      </c>
      <c r="R294" s="71">
        <v>0</v>
      </c>
      <c r="S294" s="71">
        <v>0.67265377613138877</v>
      </c>
      <c r="T294" s="72"/>
      <c r="U294" s="71">
        <v>1716351</v>
      </c>
      <c r="V294" s="71">
        <v>321</v>
      </c>
      <c r="W294" s="71">
        <v>48</v>
      </c>
      <c r="X294" s="71">
        <v>1540</v>
      </c>
      <c r="Y294" s="71">
        <v>3245</v>
      </c>
      <c r="Z294" s="71">
        <v>4673</v>
      </c>
      <c r="AA294" s="71">
        <v>3089</v>
      </c>
      <c r="AB294" s="71">
        <v>8521</v>
      </c>
      <c r="AC294" s="71">
        <v>0</v>
      </c>
      <c r="AD294" s="71">
        <v>0.67265377613138877</v>
      </c>
      <c r="AE294" s="72"/>
      <c r="AF294" s="71">
        <v>16156447.07231487</v>
      </c>
      <c r="AG294" s="71">
        <v>492567.61494239571</v>
      </c>
      <c r="AH294" s="71">
        <v>577720.64433592057</v>
      </c>
      <c r="AI294" s="71">
        <v>11502008.217111381</v>
      </c>
      <c r="AJ294" s="71">
        <v>17533730.07828401</v>
      </c>
      <c r="AK294" s="71">
        <v>0</v>
      </c>
      <c r="AL294" s="71">
        <v>0</v>
      </c>
      <c r="AM294" s="71">
        <v>1168674.5463656329</v>
      </c>
      <c r="AN294" s="71">
        <v>0</v>
      </c>
      <c r="AO294" s="71">
        <v>0</v>
      </c>
      <c r="AP294" s="71">
        <v>47431148.173354208</v>
      </c>
      <c r="AQ294" s="72"/>
      <c r="AR294" s="71">
        <v>216</v>
      </c>
      <c r="AS294" s="71">
        <v>167</v>
      </c>
      <c r="AT294" s="71">
        <v>0</v>
      </c>
      <c r="AU294" s="71">
        <v>0</v>
      </c>
      <c r="AV294" s="71">
        <v>0</v>
      </c>
      <c r="AW294" s="71">
        <v>0</v>
      </c>
      <c r="AX294" s="71"/>
      <c r="AY294" s="72"/>
      <c r="AZ294" s="71">
        <v>954.5</v>
      </c>
      <c r="BA294" s="71">
        <v>8718</v>
      </c>
      <c r="BB294" s="71">
        <v>0</v>
      </c>
      <c r="BC294" s="71">
        <v>0</v>
      </c>
      <c r="BD294" s="71">
        <v>0</v>
      </c>
      <c r="BE294" s="71">
        <v>0</v>
      </c>
      <c r="BF294" s="71"/>
      <c r="BG294" s="72"/>
      <c r="BH294" s="71">
        <v>0</v>
      </c>
      <c r="BI294" s="71">
        <v>0</v>
      </c>
      <c r="BJ294" s="71">
        <v>11.851000000000001</v>
      </c>
      <c r="BK294" s="71">
        <v>0</v>
      </c>
      <c r="BL294" s="71">
        <v>0</v>
      </c>
      <c r="BM294" s="71">
        <v>0</v>
      </c>
      <c r="BN294" s="72"/>
      <c r="BO294" s="71">
        <v>0</v>
      </c>
      <c r="BP294" s="71">
        <v>0</v>
      </c>
      <c r="BQ294" s="71">
        <v>2</v>
      </c>
      <c r="BR294" s="71">
        <v>0</v>
      </c>
      <c r="BS294" s="71">
        <v>0</v>
      </c>
      <c r="BT294" s="71">
        <v>0</v>
      </c>
      <c r="BU294"/>
      <c r="BV294" s="70">
        <v>11.851000000000001</v>
      </c>
      <c r="BW294" s="70">
        <v>0</v>
      </c>
      <c r="BX294" s="70">
        <v>0</v>
      </c>
      <c r="BY294" s="70">
        <v>0</v>
      </c>
      <c r="BZ294" s="70">
        <v>0</v>
      </c>
      <c r="CA294" s="70">
        <v>0</v>
      </c>
      <c r="CB294" s="70">
        <v>0</v>
      </c>
      <c r="CC294" s="70">
        <v>0</v>
      </c>
      <c r="CD294" s="70">
        <v>0</v>
      </c>
    </row>
    <row r="295" spans="1:82">
      <c r="A295" s="70" t="s">
        <v>2046</v>
      </c>
      <c r="B295" s="70">
        <v>286</v>
      </c>
      <c r="C295" s="70">
        <v>14</v>
      </c>
      <c r="D295" s="70">
        <v>17</v>
      </c>
      <c r="E295" s="70">
        <v>2017</v>
      </c>
      <c r="F295" s="70" t="s">
        <v>156</v>
      </c>
      <c r="G295" s="70" t="s">
        <v>2032</v>
      </c>
      <c r="H295" s="70" t="s">
        <v>2033</v>
      </c>
      <c r="I295" s="148"/>
      <c r="J295" s="71">
        <v>66.771737724942852</v>
      </c>
      <c r="K295" s="71">
        <v>0.63888386019419918</v>
      </c>
      <c r="L295" s="71">
        <v>3.4881871342925916</v>
      </c>
      <c r="M295" s="71">
        <v>5.5430334440813294</v>
      </c>
      <c r="N295" s="71">
        <v>10.395322626322509</v>
      </c>
      <c r="O295" s="71">
        <v>7.8174846402125207</v>
      </c>
      <c r="P295" s="71">
        <v>14.715572292734615</v>
      </c>
      <c r="Q295" s="71">
        <v>0.57340152857822901</v>
      </c>
      <c r="R295" s="71">
        <v>0</v>
      </c>
      <c r="S295" s="71">
        <v>0.99127313291551356</v>
      </c>
      <c r="T295" s="72"/>
      <c r="U295" s="71">
        <v>1669490</v>
      </c>
      <c r="V295" s="71">
        <v>321</v>
      </c>
      <c r="W295" s="71">
        <v>48</v>
      </c>
      <c r="X295" s="71">
        <v>1540</v>
      </c>
      <c r="Y295" s="71">
        <v>3251</v>
      </c>
      <c r="Z295" s="71">
        <v>4674</v>
      </c>
      <c r="AA295" s="71">
        <v>3048</v>
      </c>
      <c r="AB295" s="71">
        <v>8395</v>
      </c>
      <c r="AC295" s="71">
        <v>0</v>
      </c>
      <c r="AD295" s="71">
        <v>0.99127313291551356</v>
      </c>
      <c r="AE295" s="72"/>
      <c r="AF295" s="71">
        <v>15202197.383433141</v>
      </c>
      <c r="AG295" s="71">
        <v>492448.32500495092</v>
      </c>
      <c r="AH295" s="71">
        <v>715225.69726982433</v>
      </c>
      <c r="AI295" s="71">
        <v>9424856.4299728181</v>
      </c>
      <c r="AJ295" s="71">
        <v>18833213.594378602</v>
      </c>
      <c r="AK295" s="71">
        <v>0</v>
      </c>
      <c r="AL295" s="71">
        <v>0</v>
      </c>
      <c r="AM295" s="71">
        <v>1153194.975862727</v>
      </c>
      <c r="AN295" s="71">
        <v>0</v>
      </c>
      <c r="AO295" s="71">
        <v>0</v>
      </c>
      <c r="AP295" s="71">
        <v>45821136.405922063</v>
      </c>
      <c r="AQ295" s="72"/>
      <c r="AR295" s="71">
        <v>225</v>
      </c>
      <c r="AS295" s="71">
        <v>203</v>
      </c>
      <c r="AT295" s="71">
        <v>0</v>
      </c>
      <c r="AU295" s="71">
        <v>0</v>
      </c>
      <c r="AV295" s="71">
        <v>0</v>
      </c>
      <c r="AW295" s="71">
        <v>0</v>
      </c>
      <c r="AX295" s="71"/>
      <c r="AY295" s="72"/>
      <c r="AZ295" s="71">
        <v>1008.4</v>
      </c>
      <c r="BA295" s="71">
        <v>10325.4</v>
      </c>
      <c r="BB295" s="71">
        <v>0</v>
      </c>
      <c r="BC295" s="71">
        <v>0</v>
      </c>
      <c r="BD295" s="71">
        <v>0</v>
      </c>
      <c r="BE295" s="71">
        <v>0</v>
      </c>
      <c r="BF295" s="71"/>
      <c r="BG295" s="72"/>
      <c r="BH295" s="71">
        <v>0</v>
      </c>
      <c r="BI295" s="71">
        <v>0</v>
      </c>
      <c r="BJ295" s="71">
        <v>11.494</v>
      </c>
      <c r="BK295" s="71">
        <v>0</v>
      </c>
      <c r="BL295" s="71">
        <v>0</v>
      </c>
      <c r="BM295" s="71">
        <v>0</v>
      </c>
      <c r="BN295" s="72"/>
      <c r="BO295" s="71">
        <v>0</v>
      </c>
      <c r="BP295" s="71">
        <v>0</v>
      </c>
      <c r="BQ295" s="71">
        <v>2</v>
      </c>
      <c r="BR295" s="71">
        <v>0</v>
      </c>
      <c r="BS295" s="71">
        <v>0</v>
      </c>
      <c r="BT295" s="71">
        <v>0</v>
      </c>
      <c r="BU295"/>
      <c r="BV295" s="70">
        <v>11.494</v>
      </c>
      <c r="BW295" s="70">
        <v>0</v>
      </c>
      <c r="BX295" s="70">
        <v>0</v>
      </c>
      <c r="BY295" s="70">
        <v>0</v>
      </c>
      <c r="BZ295" s="70">
        <v>0</v>
      </c>
      <c r="CA295" s="70">
        <v>0</v>
      </c>
      <c r="CB295" s="70">
        <v>0</v>
      </c>
      <c r="CC295" s="70">
        <v>0</v>
      </c>
      <c r="CD295" s="70">
        <v>0</v>
      </c>
    </row>
    <row r="296" spans="1:82">
      <c r="A296" s="70" t="s">
        <v>2047</v>
      </c>
      <c r="B296" s="70">
        <v>287</v>
      </c>
      <c r="C296" s="70">
        <v>15</v>
      </c>
      <c r="D296" s="70">
        <v>17</v>
      </c>
      <c r="E296" s="70">
        <v>2018</v>
      </c>
      <c r="F296" s="70" t="s">
        <v>183</v>
      </c>
      <c r="G296" s="70" t="s">
        <v>2032</v>
      </c>
      <c r="H296" s="70" t="s">
        <v>2033</v>
      </c>
      <c r="I296" s="148"/>
      <c r="J296" s="71">
        <v>56.492913032603326</v>
      </c>
      <c r="K296" s="71">
        <v>0.57392181269162779</v>
      </c>
      <c r="L296" s="71">
        <v>3.164411185597956</v>
      </c>
      <c r="M296" s="71">
        <v>4.8439988431853518</v>
      </c>
      <c r="N296" s="71">
        <v>7.9255287133788048</v>
      </c>
      <c r="O296" s="71">
        <v>7.6312242014209577</v>
      </c>
      <c r="P296" s="71">
        <v>14.301416423859626</v>
      </c>
      <c r="Q296" s="71">
        <v>0.52745529539001801</v>
      </c>
      <c r="R296" s="71">
        <v>0</v>
      </c>
      <c r="S296" s="71">
        <v>1.016141581511089</v>
      </c>
      <c r="T296" s="72"/>
      <c r="U296" s="71">
        <v>1515843</v>
      </c>
      <c r="V296" s="71">
        <v>321</v>
      </c>
      <c r="W296" s="71">
        <v>48</v>
      </c>
      <c r="X296" s="71">
        <v>1540</v>
      </c>
      <c r="Y296" s="71">
        <v>3276</v>
      </c>
      <c r="Z296" s="71">
        <v>4650</v>
      </c>
      <c r="AA296" s="71">
        <v>2992</v>
      </c>
      <c r="AB296" s="71">
        <v>8322</v>
      </c>
      <c r="AC296" s="71">
        <v>0</v>
      </c>
      <c r="AD296" s="71">
        <v>1.016141581511089</v>
      </c>
      <c r="AE296" s="72"/>
      <c r="AF296" s="71">
        <v>13417966.600627869</v>
      </c>
      <c r="AG296" s="71">
        <v>438316.37140082842</v>
      </c>
      <c r="AH296" s="71">
        <v>663733.60516752</v>
      </c>
      <c r="AI296" s="71">
        <v>9204441.7719332296</v>
      </c>
      <c r="AJ296" s="71">
        <v>16248626.311485769</v>
      </c>
      <c r="AK296" s="71">
        <v>0</v>
      </c>
      <c r="AL296" s="71">
        <v>0</v>
      </c>
      <c r="AM296" s="71">
        <v>1145532.5433423419</v>
      </c>
      <c r="AN296" s="71">
        <v>0</v>
      </c>
      <c r="AO296" s="71">
        <v>0</v>
      </c>
      <c r="AP296" s="71">
        <v>41118617.203957558</v>
      </c>
      <c r="AQ296" s="72"/>
      <c r="AR296" s="71">
        <v>247</v>
      </c>
      <c r="AS296" s="71">
        <v>222</v>
      </c>
      <c r="AT296" s="71">
        <v>1</v>
      </c>
      <c r="AU296" s="71">
        <v>0</v>
      </c>
      <c r="AV296" s="71">
        <v>0</v>
      </c>
      <c r="AW296" s="71">
        <v>0</v>
      </c>
      <c r="AX296" s="71"/>
      <c r="AY296" s="72"/>
      <c r="AZ296" s="71">
        <v>1131.6000000000001</v>
      </c>
      <c r="BA296" s="71">
        <v>11098</v>
      </c>
      <c r="BB296" s="71">
        <v>26000</v>
      </c>
      <c r="BC296" s="71">
        <v>0</v>
      </c>
      <c r="BD296" s="71">
        <v>0</v>
      </c>
      <c r="BE296" s="71">
        <v>0</v>
      </c>
      <c r="BF296" s="71"/>
      <c r="BG296" s="72"/>
      <c r="BH296" s="71">
        <v>0</v>
      </c>
      <c r="BI296" s="71">
        <v>0</v>
      </c>
      <c r="BJ296" s="71">
        <v>10.863</v>
      </c>
      <c r="BK296" s="71">
        <v>0</v>
      </c>
      <c r="BL296" s="71">
        <v>0</v>
      </c>
      <c r="BM296" s="71">
        <v>0</v>
      </c>
      <c r="BN296" s="72"/>
      <c r="BO296" s="71">
        <v>0</v>
      </c>
      <c r="BP296" s="71">
        <v>0</v>
      </c>
      <c r="BQ296" s="71">
        <v>2</v>
      </c>
      <c r="BR296" s="71">
        <v>0</v>
      </c>
      <c r="BS296" s="71">
        <v>0</v>
      </c>
      <c r="BT296" s="71">
        <v>0</v>
      </c>
      <c r="BU296"/>
      <c r="BV296" s="70">
        <v>10.863</v>
      </c>
      <c r="BW296" s="70">
        <v>0</v>
      </c>
      <c r="BX296" s="70">
        <v>0</v>
      </c>
      <c r="BY296" s="70">
        <v>0</v>
      </c>
      <c r="BZ296" s="70">
        <v>0</v>
      </c>
      <c r="CA296" s="70">
        <v>0</v>
      </c>
      <c r="CB296" s="70">
        <v>0</v>
      </c>
      <c r="CC296" s="70">
        <v>0</v>
      </c>
      <c r="CD296" s="70">
        <v>0</v>
      </c>
    </row>
    <row r="297" spans="1:82">
      <c r="A297" s="70" t="s">
        <v>2048</v>
      </c>
      <c r="B297" s="70">
        <v>288</v>
      </c>
      <c r="C297" s="70">
        <v>16</v>
      </c>
      <c r="D297" s="70">
        <v>17</v>
      </c>
      <c r="E297" s="70">
        <v>2019</v>
      </c>
      <c r="F297" s="70" t="s">
        <v>158</v>
      </c>
      <c r="G297" s="70" t="s">
        <v>2032</v>
      </c>
      <c r="H297" s="70" t="s">
        <v>2033</v>
      </c>
      <c r="I297" s="148"/>
      <c r="J297" s="71">
        <v>68.04672742379887</v>
      </c>
      <c r="K297" s="71">
        <v>0.52585080717250376</v>
      </c>
      <c r="L297" s="71">
        <v>3.1939185344835246</v>
      </c>
      <c r="M297" s="71">
        <v>4.6753355288035925</v>
      </c>
      <c r="N297" s="71">
        <v>7.8811004943669891</v>
      </c>
      <c r="O297" s="71">
        <v>7.4369035466465174</v>
      </c>
      <c r="P297" s="71">
        <v>14.27442470848816</v>
      </c>
      <c r="Q297" s="71">
        <v>0.50676432289511697</v>
      </c>
      <c r="R297" s="71">
        <v>0</v>
      </c>
      <c r="S297" s="71">
        <v>0.64365953532971731</v>
      </c>
      <c r="T297" s="72"/>
      <c r="U297" s="71">
        <v>1652667</v>
      </c>
      <c r="V297" s="71">
        <v>321</v>
      </c>
      <c r="W297" s="71">
        <v>48</v>
      </c>
      <c r="X297" s="71">
        <v>1540</v>
      </c>
      <c r="Y297" s="71">
        <v>3280</v>
      </c>
      <c r="Z297" s="71">
        <v>4656</v>
      </c>
      <c r="AA297" s="71">
        <v>2964</v>
      </c>
      <c r="AB297" s="71">
        <v>8212</v>
      </c>
      <c r="AC297" s="71">
        <v>0</v>
      </c>
      <c r="AD297" s="71">
        <v>0.64365953532971731</v>
      </c>
      <c r="AE297" s="72"/>
      <c r="AF297" s="71">
        <v>15183362.240051679</v>
      </c>
      <c r="AG297" s="71">
        <v>425279.6850211086</v>
      </c>
      <c r="AH297" s="71">
        <v>730745.33128759754</v>
      </c>
      <c r="AI297" s="71">
        <v>9031423.1277381014</v>
      </c>
      <c r="AJ297" s="71">
        <v>15658862.660766359</v>
      </c>
      <c r="AK297" s="71">
        <v>0</v>
      </c>
      <c r="AL297" s="71">
        <v>0</v>
      </c>
      <c r="AM297" s="71">
        <v>1118412.5800970981</v>
      </c>
      <c r="AN297" s="71">
        <v>0</v>
      </c>
      <c r="AO297" s="71">
        <v>0</v>
      </c>
      <c r="AP297" s="71">
        <v>42148085.62496195</v>
      </c>
      <c r="AQ297" s="72"/>
      <c r="AR297" s="71">
        <v>257</v>
      </c>
      <c r="AS297" s="71">
        <v>237</v>
      </c>
      <c r="AT297" s="71">
        <v>1</v>
      </c>
      <c r="AU297" s="71">
        <v>0</v>
      </c>
      <c r="AV297" s="71">
        <v>0</v>
      </c>
      <c r="AW297" s="71">
        <v>0</v>
      </c>
      <c r="AX297" s="71"/>
      <c r="AY297" s="72"/>
      <c r="AZ297" s="71">
        <v>1189.4000000000001</v>
      </c>
      <c r="BA297" s="71">
        <v>11935.2</v>
      </c>
      <c r="BB297" s="71">
        <v>26000</v>
      </c>
      <c r="BC297" s="71">
        <v>0</v>
      </c>
      <c r="BD297" s="71">
        <v>0</v>
      </c>
      <c r="BE297" s="71">
        <v>0</v>
      </c>
      <c r="BF297" s="71"/>
      <c r="BG297" s="72"/>
      <c r="BH297" s="71">
        <v>0</v>
      </c>
      <c r="BI297" s="71">
        <v>0</v>
      </c>
      <c r="BJ297" s="71">
        <v>11.446</v>
      </c>
      <c r="BK297" s="71">
        <v>0</v>
      </c>
      <c r="BL297" s="71">
        <v>0</v>
      </c>
      <c r="BM297" s="71">
        <v>0</v>
      </c>
      <c r="BN297" s="72"/>
      <c r="BO297" s="71">
        <v>0</v>
      </c>
      <c r="BP297" s="71">
        <v>0</v>
      </c>
      <c r="BQ297" s="71">
        <v>2</v>
      </c>
      <c r="BR297" s="71">
        <v>0</v>
      </c>
      <c r="BS297" s="71">
        <v>0</v>
      </c>
      <c r="BT297" s="71">
        <v>0</v>
      </c>
      <c r="BU297"/>
      <c r="BV297" s="70">
        <v>11.446</v>
      </c>
      <c r="BW297" s="70">
        <v>0</v>
      </c>
      <c r="BX297" s="70">
        <v>0</v>
      </c>
      <c r="BY297" s="70">
        <v>0</v>
      </c>
      <c r="BZ297" s="70">
        <v>0</v>
      </c>
      <c r="CA297" s="70">
        <v>0</v>
      </c>
      <c r="CB297" s="70">
        <v>0</v>
      </c>
      <c r="CC297" s="70">
        <v>0</v>
      </c>
      <c r="CD297" s="70">
        <v>0</v>
      </c>
    </row>
    <row r="298" spans="1:82">
      <c r="A298" s="70" t="s">
        <v>2049</v>
      </c>
      <c r="B298" s="70">
        <v>289</v>
      </c>
      <c r="C298" s="70">
        <v>17</v>
      </c>
      <c r="D298" s="70">
        <v>17</v>
      </c>
      <c r="E298" s="70">
        <v>2020</v>
      </c>
      <c r="F298" s="70" t="s">
        <v>159</v>
      </c>
      <c r="G298" s="70" t="s">
        <v>2032</v>
      </c>
      <c r="H298" s="70" t="s">
        <v>2033</v>
      </c>
      <c r="I298" s="148"/>
      <c r="J298" s="71">
        <v>56.736289026118968</v>
      </c>
      <c r="K298" s="71">
        <v>0.58150930779518883</v>
      </c>
      <c r="L298" s="71">
        <v>8.3367733668367343</v>
      </c>
      <c r="M298" s="71">
        <v>4.6220333770558302</v>
      </c>
      <c r="N298" s="71">
        <v>7.0684871748416436</v>
      </c>
      <c r="O298" s="71">
        <v>6.5451671367864028</v>
      </c>
      <c r="P298" s="71">
        <v>13.461480854046535</v>
      </c>
      <c r="Q298" s="71">
        <v>0.47828938821203798</v>
      </c>
      <c r="R298" s="71">
        <v>0</v>
      </c>
      <c r="S298" s="71">
        <v>0.85324788433660248</v>
      </c>
      <c r="T298" s="72"/>
      <c r="U298" s="71">
        <v>1735811</v>
      </c>
      <c r="V298" s="71">
        <v>293</v>
      </c>
      <c r="W298" s="71">
        <v>132</v>
      </c>
      <c r="X298" s="71">
        <v>1610</v>
      </c>
      <c r="Y298" s="71">
        <v>3302</v>
      </c>
      <c r="Z298" s="71">
        <v>4677</v>
      </c>
      <c r="AA298" s="71">
        <v>2971</v>
      </c>
      <c r="AB298" s="71">
        <v>8112</v>
      </c>
      <c r="AC298" s="71">
        <v>0</v>
      </c>
      <c r="AD298" s="71">
        <v>0.85324788433660248</v>
      </c>
      <c r="AE298" s="72"/>
      <c r="AF298" s="71">
        <v>15637246.56854889</v>
      </c>
      <c r="AG298" s="71">
        <v>429399.10765246087</v>
      </c>
      <c r="AH298" s="71">
        <v>2050429.9627727803</v>
      </c>
      <c r="AI298" s="71">
        <v>8699526.2191300932</v>
      </c>
      <c r="AJ298" s="71">
        <v>14049279.3903447</v>
      </c>
      <c r="AK298" s="71"/>
      <c r="AL298" s="71"/>
      <c r="AM298" s="71">
        <v>1058706.1261997663</v>
      </c>
      <c r="AN298" s="71"/>
      <c r="AO298" s="71"/>
      <c r="AP298" s="71">
        <v>41924587.37464869</v>
      </c>
      <c r="AQ298" s="72"/>
      <c r="AR298" s="71">
        <v>267</v>
      </c>
      <c r="AS298" s="71">
        <v>258</v>
      </c>
      <c r="AT298" s="71">
        <v>1</v>
      </c>
      <c r="AU298" s="71">
        <v>0</v>
      </c>
      <c r="AV298" s="71">
        <v>0</v>
      </c>
      <c r="AW298" s="71">
        <v>0</v>
      </c>
      <c r="AX298" s="71"/>
      <c r="AY298" s="72"/>
      <c r="AZ298" s="71">
        <v>1245.4000000000001</v>
      </c>
      <c r="BA298" s="71">
        <v>12893.2</v>
      </c>
      <c r="BB298" s="71">
        <v>26000</v>
      </c>
      <c r="BC298" s="71">
        <v>0</v>
      </c>
      <c r="BD298" s="71">
        <v>0</v>
      </c>
      <c r="BE298" s="71">
        <v>0</v>
      </c>
      <c r="BF298" s="71"/>
      <c r="BG298" s="72"/>
      <c r="BH298" s="71">
        <v>0</v>
      </c>
      <c r="BI298" s="71">
        <v>0</v>
      </c>
      <c r="BJ298" s="71">
        <v>11.285</v>
      </c>
      <c r="BK298" s="71">
        <v>0</v>
      </c>
      <c r="BL298" s="71">
        <v>0</v>
      </c>
      <c r="BM298" s="71">
        <v>0</v>
      </c>
      <c r="BN298" s="72"/>
      <c r="BO298" s="71">
        <v>0</v>
      </c>
      <c r="BP298" s="71">
        <v>0</v>
      </c>
      <c r="BQ298" s="71">
        <v>2</v>
      </c>
      <c r="BR298" s="71">
        <v>0</v>
      </c>
      <c r="BS298" s="71">
        <v>0</v>
      </c>
      <c r="BT298" s="71">
        <v>0</v>
      </c>
      <c r="BU298"/>
      <c r="BV298" s="70">
        <v>11.285</v>
      </c>
      <c r="BW298" s="70">
        <v>0</v>
      </c>
      <c r="BX298" s="70">
        <v>0</v>
      </c>
      <c r="BY298" s="70">
        <v>0</v>
      </c>
      <c r="BZ298" s="70">
        <v>0</v>
      </c>
      <c r="CA298" s="70">
        <v>0</v>
      </c>
      <c r="CB298" s="70">
        <v>0</v>
      </c>
      <c r="CC298" s="70">
        <v>0</v>
      </c>
      <c r="CD298" s="70">
        <v>0</v>
      </c>
    </row>
    <row r="299" spans="1:82">
      <c r="A299" s="70" t="s">
        <v>2050</v>
      </c>
      <c r="B299" s="70">
        <v>289</v>
      </c>
      <c r="C299" s="70">
        <v>18</v>
      </c>
      <c r="D299" s="70">
        <v>17</v>
      </c>
      <c r="E299" s="70">
        <v>2021</v>
      </c>
      <c r="F299" s="70" t="s">
        <v>160</v>
      </c>
      <c r="G299" s="70" t="s">
        <v>2032</v>
      </c>
      <c r="H299" s="70" t="s">
        <v>2033</v>
      </c>
      <c r="I299" s="148"/>
      <c r="J299" s="71">
        <v>75.762947342571138</v>
      </c>
      <c r="K299" s="71">
        <v>0.59695798827824187</v>
      </c>
      <c r="L299" s="71">
        <v>6.6981317235759503</v>
      </c>
      <c r="M299" s="71">
        <v>4.5086690685065225</v>
      </c>
      <c r="N299" s="71">
        <v>7.0239550461644411</v>
      </c>
      <c r="O299" s="71">
        <v>6.3689097367224781</v>
      </c>
      <c r="P299" s="71">
        <v>13.716792429605697</v>
      </c>
      <c r="Q299" s="71">
        <v>0.46750556893126999</v>
      </c>
      <c r="R299" s="71">
        <v>0</v>
      </c>
      <c r="S299" s="71">
        <v>0.62960782963547879</v>
      </c>
      <c r="T299" s="72"/>
      <c r="U299" s="71">
        <v>2511846</v>
      </c>
      <c r="V299" s="71">
        <v>293</v>
      </c>
      <c r="W299" s="71">
        <v>132</v>
      </c>
      <c r="X299" s="71">
        <v>1610</v>
      </c>
      <c r="Y299" s="71">
        <v>3326</v>
      </c>
      <c r="Z299" s="71">
        <v>4686</v>
      </c>
      <c r="AA299" s="71">
        <v>2952</v>
      </c>
      <c r="AB299" s="71">
        <v>8007</v>
      </c>
      <c r="AC299" s="71">
        <v>0</v>
      </c>
      <c r="AD299" s="71">
        <v>0.62960782963547879</v>
      </c>
      <c r="AE299" s="72"/>
      <c r="AF299" s="71">
        <v>19905599.23646225</v>
      </c>
      <c r="AG299" s="71">
        <v>458936.28825374431</v>
      </c>
      <c r="AH299" s="71">
        <v>1592775.4895836206</v>
      </c>
      <c r="AI299" s="71">
        <v>9851867.8675698414</v>
      </c>
      <c r="AJ299" s="71">
        <v>16072289.31333047</v>
      </c>
      <c r="AK299" s="71">
        <v>0</v>
      </c>
      <c r="AL299" s="71">
        <v>0</v>
      </c>
      <c r="AM299" s="71">
        <v>1051029.9496770781</v>
      </c>
      <c r="AN299" s="71">
        <v>0</v>
      </c>
      <c r="AO299" s="71">
        <v>0</v>
      </c>
      <c r="AP299" s="71">
        <v>48932498.144877009</v>
      </c>
      <c r="AQ299" s="72"/>
      <c r="AR299" s="71">
        <v>273</v>
      </c>
      <c r="AS299" s="71">
        <v>272</v>
      </c>
      <c r="AT299" s="71">
        <v>1</v>
      </c>
      <c r="AU299" s="71">
        <v>0</v>
      </c>
      <c r="AV299" s="71">
        <v>0</v>
      </c>
      <c r="AW299" s="71">
        <v>0</v>
      </c>
      <c r="AX299" s="71"/>
      <c r="AY299" s="72"/>
      <c r="AZ299" s="71">
        <v>1280.9000000000001</v>
      </c>
      <c r="BA299" s="71">
        <v>13553.2</v>
      </c>
      <c r="BB299" s="71">
        <v>26000</v>
      </c>
      <c r="BC299" s="71">
        <v>0</v>
      </c>
      <c r="BD299" s="71">
        <v>0</v>
      </c>
      <c r="BE299" s="71">
        <v>0</v>
      </c>
      <c r="BF299" s="71"/>
      <c r="BG299" s="72"/>
      <c r="BH299" s="71">
        <v>0</v>
      </c>
      <c r="BI299" s="71">
        <v>0</v>
      </c>
      <c r="BJ299" s="71">
        <v>10.912000000000001</v>
      </c>
      <c r="BK299" s="71">
        <v>0</v>
      </c>
      <c r="BL299" s="71">
        <v>0</v>
      </c>
      <c r="BM299" s="71">
        <v>0</v>
      </c>
      <c r="BN299" s="72"/>
      <c r="BO299" s="71">
        <v>0</v>
      </c>
      <c r="BP299" s="71">
        <v>0</v>
      </c>
      <c r="BQ299" s="71">
        <v>2</v>
      </c>
      <c r="BR299" s="71">
        <v>0</v>
      </c>
      <c r="BS299" s="71">
        <v>0</v>
      </c>
      <c r="BT299" s="71">
        <v>0</v>
      </c>
      <c r="BU299"/>
      <c r="BV299" s="70">
        <v>10.912000000000001</v>
      </c>
      <c r="BW299" s="70">
        <v>0</v>
      </c>
      <c r="BX299" s="70">
        <v>0</v>
      </c>
      <c r="BY299" s="70">
        <v>0</v>
      </c>
      <c r="BZ299" s="70">
        <v>0</v>
      </c>
      <c r="CA299" s="70">
        <v>0</v>
      </c>
      <c r="CB299" s="70">
        <v>0</v>
      </c>
      <c r="CC299" s="70">
        <v>0</v>
      </c>
      <c r="CD299" s="70">
        <v>0</v>
      </c>
    </row>
    <row r="300" spans="1:82">
      <c r="A300" s="70" t="s">
        <v>2051</v>
      </c>
      <c r="B300" s="70">
        <v>289</v>
      </c>
      <c r="C300" s="70">
        <v>19</v>
      </c>
      <c r="D300" s="70">
        <v>17</v>
      </c>
      <c r="E300" s="70">
        <v>2022</v>
      </c>
      <c r="F300" s="70" t="s">
        <v>161</v>
      </c>
      <c r="G300" s="70" t="s">
        <v>2032</v>
      </c>
      <c r="H300" s="70" t="s">
        <v>2033</v>
      </c>
      <c r="I300" s="148"/>
      <c r="J300" s="71">
        <v>63.085643395518645</v>
      </c>
      <c r="K300" s="71">
        <v>0.55784281952589454</v>
      </c>
      <c r="L300" s="71">
        <v>6.0177503243037265</v>
      </c>
      <c r="M300" s="71">
        <v>5.1242800263080728</v>
      </c>
      <c r="N300" s="71">
        <v>9.1442750718887709</v>
      </c>
      <c r="O300" s="71">
        <v>6.6389816213110784</v>
      </c>
      <c r="P300" s="71">
        <v>13.442175101501507</v>
      </c>
      <c r="Q300" s="71">
        <v>0.46595480344357199</v>
      </c>
      <c r="R300" s="71">
        <v>0</v>
      </c>
      <c r="S300" s="71">
        <v>0.52448526810205476</v>
      </c>
      <c r="T300" s="72"/>
      <c r="U300" s="71">
        <v>2493730</v>
      </c>
      <c r="V300" s="71">
        <v>293</v>
      </c>
      <c r="W300" s="71">
        <v>132</v>
      </c>
      <c r="X300" s="71">
        <v>1610</v>
      </c>
      <c r="Y300" s="71">
        <v>3371</v>
      </c>
      <c r="Z300" s="71">
        <v>4641</v>
      </c>
      <c r="AA300" s="71">
        <v>2937</v>
      </c>
      <c r="AB300" s="71">
        <v>7915</v>
      </c>
      <c r="AC300" s="71">
        <v>0</v>
      </c>
      <c r="AD300" s="71">
        <v>0.52448526810205476</v>
      </c>
      <c r="AE300" s="72"/>
      <c r="AF300" s="71">
        <v>19466636.888049684</v>
      </c>
      <c r="AG300" s="71">
        <v>448487.83617121965</v>
      </c>
      <c r="AH300" s="71">
        <v>1724335.6232026163</v>
      </c>
      <c r="AI300" s="71">
        <v>9557428.9219592959</v>
      </c>
      <c r="AJ300" s="71">
        <v>18777339.746001955</v>
      </c>
      <c r="AK300" s="71">
        <v>0</v>
      </c>
      <c r="AL300" s="71">
        <v>0</v>
      </c>
      <c r="AM300" s="71">
        <v>1022042.5352323197</v>
      </c>
      <c r="AN300" s="71">
        <v>0</v>
      </c>
      <c r="AO300" s="71">
        <v>0</v>
      </c>
      <c r="AP300" s="71">
        <v>50996271.550617091</v>
      </c>
      <c r="AQ300" s="72"/>
      <c r="AR300" s="71">
        <v>287</v>
      </c>
      <c r="AS300" s="71">
        <v>277</v>
      </c>
      <c r="AT300" s="71">
        <v>1</v>
      </c>
      <c r="AU300" s="71">
        <v>0</v>
      </c>
      <c r="AV300" s="71">
        <v>0</v>
      </c>
      <c r="AW300" s="71">
        <v>0</v>
      </c>
      <c r="AX300" s="71"/>
      <c r="AY300" s="72"/>
      <c r="AZ300" s="71">
        <v>1378.5</v>
      </c>
      <c r="BA300" s="71">
        <v>13762.200000000004</v>
      </c>
      <c r="BB300" s="71">
        <v>26000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2052</v>
      </c>
      <c r="B301" s="70">
        <v>289</v>
      </c>
      <c r="C301" s="70">
        <v>20</v>
      </c>
      <c r="D301" s="70">
        <v>17</v>
      </c>
      <c r="E301" s="70">
        <v>2023</v>
      </c>
      <c r="F301" s="70" t="s">
        <v>1539</v>
      </c>
      <c r="G301" s="70" t="s">
        <v>2032</v>
      </c>
      <c r="H301" s="70" t="s">
        <v>2033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295</v>
      </c>
      <c r="AS301" s="71">
        <v>280</v>
      </c>
      <c r="AT301" s="71">
        <v>1</v>
      </c>
      <c r="AU301" s="71">
        <v>0</v>
      </c>
      <c r="AV301" s="71">
        <v>0</v>
      </c>
      <c r="AW301" s="71">
        <v>0</v>
      </c>
      <c r="AX301" s="71"/>
      <c r="AY301" s="72"/>
      <c r="AZ301" s="71">
        <v>1427.7</v>
      </c>
      <c r="BA301" s="71">
        <v>13910.700000000004</v>
      </c>
      <c r="BB301" s="71">
        <v>26000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2053</v>
      </c>
      <c r="B302" s="70">
        <v>289</v>
      </c>
      <c r="C302" s="70">
        <v>21</v>
      </c>
      <c r="D302" s="70">
        <v>17</v>
      </c>
      <c r="E302" s="70">
        <v>2024</v>
      </c>
      <c r="F302" s="70" t="s">
        <v>1554</v>
      </c>
      <c r="G302" s="70" t="s">
        <v>2032</v>
      </c>
      <c r="H302" s="70" t="s">
        <v>2033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2054</v>
      </c>
      <c r="B303" s="70">
        <v>256</v>
      </c>
      <c r="C303" s="70">
        <v>1</v>
      </c>
      <c r="D303" s="70">
        <v>16</v>
      </c>
      <c r="E303" s="70">
        <v>1990</v>
      </c>
      <c r="F303" s="70" t="s">
        <v>787</v>
      </c>
      <c r="G303" s="70" t="s">
        <v>2055</v>
      </c>
      <c r="H303" s="70" t="s">
        <v>2056</v>
      </c>
      <c r="I303" s="148"/>
      <c r="J303" s="71">
        <v>21.680381006422849</v>
      </c>
      <c r="K303" s="71">
        <v>1.932251703016461</v>
      </c>
      <c r="L303" s="71">
        <v>0</v>
      </c>
      <c r="M303" s="71">
        <v>5.103514550195186</v>
      </c>
      <c r="N303" s="71">
        <v>7.4671276529901434</v>
      </c>
      <c r="O303" s="71">
        <v>8.6090428594081363</v>
      </c>
      <c r="P303" s="71">
        <v>10.60907046609406</v>
      </c>
      <c r="Q303" s="71">
        <v>0.62038819856890604</v>
      </c>
      <c r="R303" s="71">
        <v>0</v>
      </c>
      <c r="S303" s="71">
        <v>0.71870579692908354</v>
      </c>
      <c r="T303" s="72"/>
      <c r="U303" s="71">
        <v>3584736</v>
      </c>
      <c r="V303" s="71">
        <v>694</v>
      </c>
      <c r="W303" s="71">
        <v>0</v>
      </c>
      <c r="X303" s="71">
        <v>1749</v>
      </c>
      <c r="Y303" s="71">
        <v>2905</v>
      </c>
      <c r="Z303" s="71">
        <v>3541</v>
      </c>
      <c r="AA303" s="71">
        <v>2576</v>
      </c>
      <c r="AB303" s="71">
        <v>10073</v>
      </c>
      <c r="AC303" s="71">
        <v>0</v>
      </c>
      <c r="AD303" s="71">
        <v>0.71870579692908354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2057</v>
      </c>
      <c r="B304" s="70">
        <v>257</v>
      </c>
      <c r="C304" s="70">
        <v>2</v>
      </c>
      <c r="D304" s="70">
        <v>16</v>
      </c>
      <c r="E304" s="70">
        <v>2005</v>
      </c>
      <c r="F304" s="70" t="s">
        <v>789</v>
      </c>
      <c r="G304" s="70" t="s">
        <v>2055</v>
      </c>
      <c r="H304" s="70" t="s">
        <v>2056</v>
      </c>
      <c r="I304" s="148"/>
      <c r="J304" s="71">
        <v>16.217336953373788</v>
      </c>
      <c r="K304" s="71">
        <v>1.3169868536929079</v>
      </c>
      <c r="L304" s="71">
        <v>0</v>
      </c>
      <c r="M304" s="71">
        <v>7.8116477905862114</v>
      </c>
      <c r="N304" s="71">
        <v>9.8619632895952449</v>
      </c>
      <c r="O304" s="71">
        <v>11.7613429499115</v>
      </c>
      <c r="P304" s="71">
        <v>8.9811930253491177</v>
      </c>
      <c r="Q304" s="71">
        <v>0.57588744809316095</v>
      </c>
      <c r="R304" s="71">
        <v>0</v>
      </c>
      <c r="S304" s="71">
        <v>1.4694357113125709</v>
      </c>
      <c r="T304" s="72"/>
      <c r="U304" s="71">
        <v>2457169</v>
      </c>
      <c r="V304" s="71">
        <v>558</v>
      </c>
      <c r="W304" s="71">
        <v>0</v>
      </c>
      <c r="X304" s="71">
        <v>1446</v>
      </c>
      <c r="Y304" s="71">
        <v>3309</v>
      </c>
      <c r="Z304" s="71">
        <v>5598</v>
      </c>
      <c r="AA304" s="71">
        <v>1786</v>
      </c>
      <c r="AB304" s="71">
        <v>9775</v>
      </c>
      <c r="AC304" s="71">
        <v>0</v>
      </c>
      <c r="AD304" s="71">
        <v>1.4694357113125709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2058</v>
      </c>
      <c r="B305" s="70">
        <v>258</v>
      </c>
      <c r="C305" s="70">
        <v>3</v>
      </c>
      <c r="D305" s="70">
        <v>16</v>
      </c>
      <c r="E305" s="70">
        <v>2006</v>
      </c>
      <c r="F305" s="70" t="s">
        <v>790</v>
      </c>
      <c r="G305" s="70" t="s">
        <v>2055</v>
      </c>
      <c r="H305" s="70" t="s">
        <v>2056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2059</v>
      </c>
      <c r="B306" s="70">
        <v>259</v>
      </c>
      <c r="C306" s="70">
        <v>4</v>
      </c>
      <c r="D306" s="70">
        <v>16</v>
      </c>
      <c r="E306" s="70">
        <v>2007</v>
      </c>
      <c r="F306" s="70" t="s">
        <v>791</v>
      </c>
      <c r="G306" s="70" t="s">
        <v>2055</v>
      </c>
      <c r="H306" s="70" t="s">
        <v>2056</v>
      </c>
      <c r="I306" s="148"/>
      <c r="J306" s="71">
        <v>18.495103583252661</v>
      </c>
      <c r="K306" s="71">
        <v>1.4380183067893531</v>
      </c>
      <c r="L306" s="71">
        <v>2.1234252775587592</v>
      </c>
      <c r="M306" s="71">
        <v>7.2611015226618374</v>
      </c>
      <c r="N306" s="71">
        <v>10.41121766262426</v>
      </c>
      <c r="O306" s="71">
        <v>11.37247204692428</v>
      </c>
      <c r="P306" s="71">
        <v>9.0129749893344382</v>
      </c>
      <c r="Q306" s="71">
        <v>0.58869511302447897</v>
      </c>
      <c r="R306" s="71">
        <v>0</v>
      </c>
      <c r="S306" s="71">
        <v>1.4929886553225431</v>
      </c>
      <c r="T306" s="72"/>
      <c r="U306" s="71">
        <v>2873110</v>
      </c>
      <c r="V306" s="71">
        <v>625</v>
      </c>
      <c r="W306" s="71">
        <v>27</v>
      </c>
      <c r="X306" s="71">
        <v>1694</v>
      </c>
      <c r="Y306" s="71">
        <v>3303</v>
      </c>
      <c r="Z306" s="71">
        <v>5627</v>
      </c>
      <c r="AA306" s="71">
        <v>1765</v>
      </c>
      <c r="AB306" s="71">
        <v>9464</v>
      </c>
      <c r="AC306" s="71">
        <v>0</v>
      </c>
      <c r="AD306" s="71">
        <v>1.4929886553225431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2060</v>
      </c>
      <c r="B307" s="70">
        <v>260</v>
      </c>
      <c r="C307" s="70">
        <v>5</v>
      </c>
      <c r="D307" s="70">
        <v>16</v>
      </c>
      <c r="E307" s="70">
        <v>2008</v>
      </c>
      <c r="F307" s="70" t="s">
        <v>792</v>
      </c>
      <c r="G307" s="70" t="s">
        <v>2055</v>
      </c>
      <c r="H307" s="70" t="s">
        <v>2056</v>
      </c>
      <c r="I307" s="148"/>
      <c r="J307" s="71">
        <v>16.489895305740639</v>
      </c>
      <c r="K307" s="71">
        <v>1.1474210179068181</v>
      </c>
      <c r="L307" s="71">
        <v>0</v>
      </c>
      <c r="M307" s="71">
        <v>7.6608329474425316</v>
      </c>
      <c r="N307" s="71">
        <v>10.439169486495979</v>
      </c>
      <c r="O307" s="71">
        <v>10.994662865156769</v>
      </c>
      <c r="P307" s="71">
        <v>9.0486095063906706</v>
      </c>
      <c r="Q307" s="71">
        <v>0.57323290253808301</v>
      </c>
      <c r="R307" s="71">
        <v>0</v>
      </c>
      <c r="S307" s="71">
        <v>1.1953898237521641</v>
      </c>
      <c r="T307" s="72"/>
      <c r="U307" s="71">
        <v>2811354</v>
      </c>
      <c r="V307" s="71">
        <v>625</v>
      </c>
      <c r="W307" s="71">
        <v>0</v>
      </c>
      <c r="X307" s="71">
        <v>1694</v>
      </c>
      <c r="Y307" s="71">
        <v>3299</v>
      </c>
      <c r="Z307" s="71">
        <v>5631</v>
      </c>
      <c r="AA307" s="71">
        <v>1774</v>
      </c>
      <c r="AB307" s="71">
        <v>9367</v>
      </c>
      <c r="AC307" s="71">
        <v>0</v>
      </c>
      <c r="AD307" s="71">
        <v>1.1953898237521641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2061</v>
      </c>
      <c r="B308" s="70">
        <v>261</v>
      </c>
      <c r="C308" s="70">
        <v>6</v>
      </c>
      <c r="D308" s="70">
        <v>16</v>
      </c>
      <c r="E308" s="70">
        <v>2009</v>
      </c>
      <c r="F308" s="70" t="s">
        <v>176</v>
      </c>
      <c r="G308" s="70" t="s">
        <v>2055</v>
      </c>
      <c r="H308" s="70" t="s">
        <v>2056</v>
      </c>
      <c r="I308" s="148"/>
      <c r="J308" s="71">
        <v>15.39971158248758</v>
      </c>
      <c r="K308" s="71">
        <v>1.0010843878769891</v>
      </c>
      <c r="L308" s="71">
        <v>0</v>
      </c>
      <c r="M308" s="71">
        <v>7.1231095661262538</v>
      </c>
      <c r="N308" s="71">
        <v>9.6517333535779244</v>
      </c>
      <c r="O308" s="71">
        <v>11.06178007143621</v>
      </c>
      <c r="P308" s="71">
        <v>8.4811558913929073</v>
      </c>
      <c r="Q308" s="71">
        <v>0.54070799875741304</v>
      </c>
      <c r="R308" s="71">
        <v>0</v>
      </c>
      <c r="S308" s="71">
        <v>1.280846193511439</v>
      </c>
      <c r="T308" s="72"/>
      <c r="U308" s="71">
        <v>2343851</v>
      </c>
      <c r="V308" s="71">
        <v>636</v>
      </c>
      <c r="W308" s="71">
        <v>0</v>
      </c>
      <c r="X308" s="71">
        <v>1858</v>
      </c>
      <c r="Y308" s="71">
        <v>3283</v>
      </c>
      <c r="Z308" s="71">
        <v>5592</v>
      </c>
      <c r="AA308" s="71">
        <v>1707</v>
      </c>
      <c r="AB308" s="71">
        <v>9275</v>
      </c>
      <c r="AC308" s="71">
        <v>0</v>
      </c>
      <c r="AD308" s="71">
        <v>1.280846193511439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10.5</v>
      </c>
      <c r="BJ308" s="71">
        <v>1269.9069999999999</v>
      </c>
      <c r="BK308" s="71">
        <v>0</v>
      </c>
      <c r="BL308" s="71">
        <v>0</v>
      </c>
      <c r="BM308" s="71">
        <v>0</v>
      </c>
      <c r="BN308" s="72"/>
      <c r="BO308" s="71">
        <v>0</v>
      </c>
      <c r="BP308" s="71">
        <v>2</v>
      </c>
      <c r="BQ308" s="71">
        <v>5</v>
      </c>
      <c r="BR308" s="71">
        <v>0</v>
      </c>
      <c r="BS308" s="71">
        <v>0</v>
      </c>
      <c r="BT308" s="71">
        <v>0</v>
      </c>
      <c r="BU308"/>
      <c r="BV308" s="70">
        <v>347.36</v>
      </c>
      <c r="BW308" s="70">
        <v>160.09200000000001</v>
      </c>
      <c r="BX308" s="70">
        <v>772.95500000000004</v>
      </c>
      <c r="BY308" s="70">
        <v>0</v>
      </c>
      <c r="BZ308" s="70">
        <v>0</v>
      </c>
      <c r="CA308" s="70">
        <v>0</v>
      </c>
      <c r="CB308" s="70">
        <v>0</v>
      </c>
      <c r="CC308" s="70">
        <v>0</v>
      </c>
      <c r="CD308" s="70">
        <v>0</v>
      </c>
    </row>
    <row r="309" spans="1:82">
      <c r="A309" s="70" t="s">
        <v>2062</v>
      </c>
      <c r="B309" s="70">
        <v>262</v>
      </c>
      <c r="C309" s="70">
        <v>7</v>
      </c>
      <c r="D309" s="70">
        <v>16</v>
      </c>
      <c r="E309" s="70">
        <v>2010</v>
      </c>
      <c r="F309" s="70" t="s">
        <v>177</v>
      </c>
      <c r="G309" s="70" t="s">
        <v>2055</v>
      </c>
      <c r="H309" s="70" t="s">
        <v>2056</v>
      </c>
      <c r="I309" s="148"/>
      <c r="J309" s="71">
        <v>16.01647530707184</v>
      </c>
      <c r="K309" s="71">
        <v>1.049020942876151</v>
      </c>
      <c r="L309" s="71">
        <v>0</v>
      </c>
      <c r="M309" s="71">
        <v>7.2587524716305101</v>
      </c>
      <c r="N309" s="71">
        <v>10.607842287168729</v>
      </c>
      <c r="O309" s="71">
        <v>11.063778791633711</v>
      </c>
      <c r="P309" s="71">
        <v>8.6474295430402748</v>
      </c>
      <c r="Q309" s="71">
        <v>0.554912210719675</v>
      </c>
      <c r="R309" s="71">
        <v>0</v>
      </c>
      <c r="S309" s="71">
        <v>1.12202091877685</v>
      </c>
      <c r="T309" s="72"/>
      <c r="U309" s="71">
        <v>2631506</v>
      </c>
      <c r="V309" s="71">
        <v>636</v>
      </c>
      <c r="W309" s="71">
        <v>0</v>
      </c>
      <c r="X309" s="71">
        <v>1858</v>
      </c>
      <c r="Y309" s="71">
        <v>3296</v>
      </c>
      <c r="Z309" s="71">
        <v>5619</v>
      </c>
      <c r="AA309" s="71">
        <v>1697</v>
      </c>
      <c r="AB309" s="71">
        <v>9121</v>
      </c>
      <c r="AC309" s="71">
        <v>0</v>
      </c>
      <c r="AD309" s="71">
        <v>1.12202091877685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10.179</v>
      </c>
      <c r="BJ309" s="71">
        <v>1409.0509999999999</v>
      </c>
      <c r="BK309" s="71">
        <v>0</v>
      </c>
      <c r="BL309" s="71">
        <v>0</v>
      </c>
      <c r="BM309" s="71">
        <v>0</v>
      </c>
      <c r="BN309" s="72"/>
      <c r="BO309" s="71">
        <v>0</v>
      </c>
      <c r="BP309" s="71">
        <v>2</v>
      </c>
      <c r="BQ309" s="71">
        <v>5</v>
      </c>
      <c r="BR309" s="71">
        <v>0</v>
      </c>
      <c r="BS309" s="71">
        <v>0</v>
      </c>
      <c r="BT309" s="71">
        <v>0</v>
      </c>
      <c r="BU309"/>
      <c r="BV309" s="70">
        <v>375.81700000000001</v>
      </c>
      <c r="BW309" s="70">
        <v>184.31800000000001</v>
      </c>
      <c r="BX309" s="70">
        <v>859.09500000000003</v>
      </c>
      <c r="BY309" s="70">
        <v>0</v>
      </c>
      <c r="BZ309" s="70">
        <v>0</v>
      </c>
      <c r="CA309" s="70">
        <v>0</v>
      </c>
      <c r="CB309" s="70">
        <v>0</v>
      </c>
      <c r="CC309" s="70">
        <v>0</v>
      </c>
      <c r="CD309" s="70">
        <v>0</v>
      </c>
    </row>
    <row r="310" spans="1:82">
      <c r="A310" s="70" t="s">
        <v>2063</v>
      </c>
      <c r="B310" s="70">
        <v>263</v>
      </c>
      <c r="C310" s="70">
        <v>8</v>
      </c>
      <c r="D310" s="70">
        <v>16</v>
      </c>
      <c r="E310" s="70">
        <v>2011</v>
      </c>
      <c r="F310" s="70" t="s">
        <v>178</v>
      </c>
      <c r="G310" s="70" t="s">
        <v>2055</v>
      </c>
      <c r="H310" s="70" t="s">
        <v>2056</v>
      </c>
      <c r="I310" s="148"/>
      <c r="J310" s="71">
        <v>17.548433568097639</v>
      </c>
      <c r="K310" s="71">
        <v>1.5255700580922169</v>
      </c>
      <c r="L310" s="71">
        <v>0</v>
      </c>
      <c r="M310" s="71">
        <v>9.2105577870457562</v>
      </c>
      <c r="N310" s="71">
        <v>11.43795434419771</v>
      </c>
      <c r="O310" s="71">
        <v>10.840091779986196</v>
      </c>
      <c r="P310" s="71">
        <v>8.2787697959972046</v>
      </c>
      <c r="Q310" s="71">
        <v>0.63447063494675704</v>
      </c>
      <c r="R310" s="71">
        <v>0</v>
      </c>
      <c r="S310" s="71">
        <v>1.0540902412530739</v>
      </c>
      <c r="T310" s="72"/>
      <c r="U310" s="71">
        <v>2504546</v>
      </c>
      <c r="V310" s="71">
        <v>636</v>
      </c>
      <c r="W310" s="71">
        <v>0</v>
      </c>
      <c r="X310" s="71">
        <v>1858</v>
      </c>
      <c r="Y310" s="71">
        <v>3325</v>
      </c>
      <c r="Z310" s="71">
        <v>5625</v>
      </c>
      <c r="AA310" s="71">
        <v>1673</v>
      </c>
      <c r="AB310" s="71">
        <v>9041</v>
      </c>
      <c r="AC310" s="71">
        <v>0</v>
      </c>
      <c r="AD310" s="71">
        <v>1.0540902412530739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10.82</v>
      </c>
      <c r="BJ310" s="71">
        <v>1394.14</v>
      </c>
      <c r="BK310" s="71">
        <v>0</v>
      </c>
      <c r="BL310" s="71">
        <v>0</v>
      </c>
      <c r="BM310" s="71">
        <v>0</v>
      </c>
      <c r="BN310" s="72"/>
      <c r="BO310" s="71">
        <v>0</v>
      </c>
      <c r="BP310" s="71">
        <v>2</v>
      </c>
      <c r="BQ310" s="71">
        <v>5</v>
      </c>
      <c r="BR310" s="71">
        <v>0</v>
      </c>
      <c r="BS310" s="71">
        <v>0</v>
      </c>
      <c r="BT310" s="71">
        <v>0</v>
      </c>
      <c r="BU310"/>
      <c r="BV310" s="70">
        <v>378.11399999999998</v>
      </c>
      <c r="BW310" s="70">
        <v>174.02099999999999</v>
      </c>
      <c r="BX310" s="70">
        <v>851.423</v>
      </c>
      <c r="BY310" s="70">
        <v>0.77600000000000002</v>
      </c>
      <c r="BZ310" s="70">
        <v>0.626</v>
      </c>
      <c r="CA310" s="70">
        <v>0</v>
      </c>
      <c r="CB310" s="70">
        <v>0</v>
      </c>
      <c r="CC310" s="70">
        <v>0</v>
      </c>
      <c r="CD310" s="70">
        <v>0</v>
      </c>
    </row>
    <row r="311" spans="1:82">
      <c r="A311" s="70" t="s">
        <v>2064</v>
      </c>
      <c r="B311" s="70">
        <v>264</v>
      </c>
      <c r="C311" s="70">
        <v>9</v>
      </c>
      <c r="D311" s="70">
        <v>16</v>
      </c>
      <c r="E311" s="70">
        <v>2012</v>
      </c>
      <c r="F311" s="70" t="s">
        <v>179</v>
      </c>
      <c r="G311" s="1064" t="s">
        <v>2055</v>
      </c>
      <c r="H311" s="70" t="s">
        <v>2056</v>
      </c>
      <c r="I311" s="148"/>
      <c r="J311" s="71">
        <v>18.398020941744139</v>
      </c>
      <c r="K311" s="71">
        <v>1.487635821960305</v>
      </c>
      <c r="L311" s="71">
        <v>0</v>
      </c>
      <c r="M311" s="71">
        <v>9.5215546843756336</v>
      </c>
      <c r="N311" s="71">
        <v>12.00386553959264</v>
      </c>
      <c r="O311" s="71">
        <v>10.825532052099762</v>
      </c>
      <c r="P311" s="71">
        <v>8.2313162641170319</v>
      </c>
      <c r="Q311" s="71">
        <v>0.68064752292181596</v>
      </c>
      <c r="R311" s="71">
        <v>0</v>
      </c>
      <c r="S311" s="71">
        <v>0.91075866163283781</v>
      </c>
      <c r="T311" s="72"/>
      <c r="U311" s="71">
        <v>2510951</v>
      </c>
      <c r="V311" s="71">
        <v>636</v>
      </c>
      <c r="W311" s="71">
        <v>0</v>
      </c>
      <c r="X311" s="71">
        <v>1858</v>
      </c>
      <c r="Y311" s="71">
        <v>3315</v>
      </c>
      <c r="Z311" s="71">
        <v>5662</v>
      </c>
      <c r="AA311" s="71">
        <v>1654</v>
      </c>
      <c r="AB311" s="71">
        <v>8927</v>
      </c>
      <c r="AC311" s="71">
        <v>0</v>
      </c>
      <c r="AD311" s="71">
        <v>0.91075866163283781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12.057</v>
      </c>
      <c r="BJ311" s="71">
        <v>1420.14</v>
      </c>
      <c r="BK311" s="71">
        <v>0</v>
      </c>
      <c r="BL311" s="71">
        <v>0</v>
      </c>
      <c r="BM311" s="71">
        <v>0</v>
      </c>
      <c r="BN311" s="72"/>
      <c r="BO311" s="71">
        <v>0</v>
      </c>
      <c r="BP311" s="71">
        <v>2</v>
      </c>
      <c r="BQ311" s="71">
        <v>5</v>
      </c>
      <c r="BR311" s="71">
        <v>0</v>
      </c>
      <c r="BS311" s="71">
        <v>0</v>
      </c>
      <c r="BT311" s="71">
        <v>0</v>
      </c>
      <c r="BU311"/>
      <c r="BV311" s="70">
        <v>400.82400000000001</v>
      </c>
      <c r="BW311" s="70">
        <v>173.93799999999999</v>
      </c>
      <c r="BX311" s="70">
        <v>857.43499999999995</v>
      </c>
      <c r="BY311" s="70">
        <v>0</v>
      </c>
      <c r="BZ311" s="70">
        <v>0</v>
      </c>
      <c r="CA311" s="70">
        <v>0</v>
      </c>
      <c r="CB311" s="70">
        <v>0</v>
      </c>
      <c r="CC311" s="70">
        <v>0</v>
      </c>
      <c r="CD311" s="70">
        <v>0</v>
      </c>
    </row>
    <row r="312" spans="1:82">
      <c r="A312" s="70" t="s">
        <v>2065</v>
      </c>
      <c r="B312" s="70">
        <v>265</v>
      </c>
      <c r="C312" s="70">
        <v>10</v>
      </c>
      <c r="D312" s="70">
        <v>16</v>
      </c>
      <c r="E312" s="70">
        <v>2013</v>
      </c>
      <c r="F312" s="70" t="s">
        <v>180</v>
      </c>
      <c r="G312" s="1064" t="s">
        <v>2055</v>
      </c>
      <c r="H312" s="70" t="s">
        <v>2056</v>
      </c>
      <c r="I312" s="148"/>
      <c r="J312" s="71">
        <v>23.905908847506279</v>
      </c>
      <c r="K312" s="71">
        <v>1.2824067189810431</v>
      </c>
      <c r="L312" s="71">
        <v>0</v>
      </c>
      <c r="M312" s="71">
        <v>9.1732473300176292</v>
      </c>
      <c r="N312" s="71">
        <v>12.06393707163436</v>
      </c>
      <c r="O312" s="71">
        <v>10.467173895257631</v>
      </c>
      <c r="P312" s="71">
        <v>8.2173736482146591</v>
      </c>
      <c r="Q312" s="71">
        <v>0.69046978204096099</v>
      </c>
      <c r="R312" s="71">
        <v>0</v>
      </c>
      <c r="S312" s="71">
        <v>1.140910522679031</v>
      </c>
      <c r="T312" s="72"/>
      <c r="U312" s="71">
        <v>3019176</v>
      </c>
      <c r="V312" s="71">
        <v>636</v>
      </c>
      <c r="W312" s="71">
        <v>0</v>
      </c>
      <c r="X312" s="71">
        <v>1858</v>
      </c>
      <c r="Y312" s="71">
        <v>3336</v>
      </c>
      <c r="Z312" s="71">
        <v>5719</v>
      </c>
      <c r="AA312" s="71">
        <v>1645</v>
      </c>
      <c r="AB312" s="71">
        <v>8926</v>
      </c>
      <c r="AC312" s="71">
        <v>0</v>
      </c>
      <c r="AD312" s="71">
        <v>1.140910522679031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13.522</v>
      </c>
      <c r="BJ312" s="71">
        <v>1460.298</v>
      </c>
      <c r="BK312" s="71">
        <v>0</v>
      </c>
      <c r="BL312" s="71">
        <v>0</v>
      </c>
      <c r="BM312" s="71">
        <v>0</v>
      </c>
      <c r="BN312" s="72"/>
      <c r="BO312" s="71">
        <v>0</v>
      </c>
      <c r="BP312" s="71">
        <v>2</v>
      </c>
      <c r="BQ312" s="71">
        <v>5</v>
      </c>
      <c r="BR312" s="71">
        <v>0</v>
      </c>
      <c r="BS312" s="71">
        <v>0</v>
      </c>
      <c r="BT312" s="71">
        <v>0</v>
      </c>
      <c r="BU312"/>
      <c r="BV312" s="70">
        <v>440.721</v>
      </c>
      <c r="BW312" s="70">
        <v>167.00200000000001</v>
      </c>
      <c r="BX312" s="70">
        <v>866.09699999999998</v>
      </c>
      <c r="BY312" s="70">
        <v>0</v>
      </c>
      <c r="BZ312" s="70">
        <v>0</v>
      </c>
      <c r="CA312" s="70">
        <v>0</v>
      </c>
      <c r="CB312" s="70">
        <v>0</v>
      </c>
      <c r="CC312" s="70">
        <v>0</v>
      </c>
      <c r="CD312" s="70">
        <v>0</v>
      </c>
    </row>
    <row r="313" spans="1:82">
      <c r="A313" s="70" t="s">
        <v>2066</v>
      </c>
      <c r="B313" s="70">
        <v>266</v>
      </c>
      <c r="C313" s="70">
        <v>11</v>
      </c>
      <c r="D313" s="70">
        <v>16</v>
      </c>
      <c r="E313" s="70">
        <v>2014</v>
      </c>
      <c r="F313" s="70" t="s">
        <v>181</v>
      </c>
      <c r="G313" s="70" t="s">
        <v>2055</v>
      </c>
      <c r="H313" s="70" t="s">
        <v>2056</v>
      </c>
      <c r="I313" s="148"/>
      <c r="J313" s="71">
        <v>22.908691963821411</v>
      </c>
      <c r="K313" s="71">
        <v>0.82292175360470154</v>
      </c>
      <c r="L313" s="71">
        <v>0</v>
      </c>
      <c r="M313" s="71">
        <v>9.3080310608457708</v>
      </c>
      <c r="N313" s="71">
        <v>10.465572218640039</v>
      </c>
      <c r="O313" s="71">
        <v>10.03728785692133</v>
      </c>
      <c r="P313" s="71">
        <v>8.1546383911756752</v>
      </c>
      <c r="Q313" s="71">
        <v>0.65251949585289004</v>
      </c>
      <c r="R313" s="71">
        <v>0</v>
      </c>
      <c r="S313" s="71">
        <v>1.6992670671711769</v>
      </c>
      <c r="T313" s="72"/>
      <c r="U313" s="71">
        <v>3215095</v>
      </c>
      <c r="V313" s="71">
        <v>359</v>
      </c>
      <c r="W313" s="71">
        <v>0</v>
      </c>
      <c r="X313" s="71">
        <v>2065</v>
      </c>
      <c r="Y313" s="71">
        <v>3331</v>
      </c>
      <c r="Z313" s="71">
        <v>5776</v>
      </c>
      <c r="AA313" s="71">
        <v>1624</v>
      </c>
      <c r="AB313" s="71">
        <v>8792</v>
      </c>
      <c r="AC313" s="71">
        <v>0</v>
      </c>
      <c r="AD313" s="71">
        <v>1.6992670671711769</v>
      </c>
      <c r="AE313" s="72"/>
      <c r="AF313" s="71"/>
      <c r="AG313" s="71"/>
      <c r="AH313" s="71"/>
      <c r="AI313" s="71"/>
      <c r="AJ313" s="71"/>
      <c r="AK313" s="71"/>
      <c r="AL313" s="71"/>
      <c r="AM313" s="71"/>
      <c r="AN313" s="71"/>
      <c r="AO313" s="71"/>
      <c r="AP313" s="71"/>
      <c r="AQ313" s="72"/>
      <c r="AR313" s="71">
        <v>123</v>
      </c>
      <c r="AS313" s="71">
        <v>28</v>
      </c>
      <c r="AT313" s="71">
        <v>0</v>
      </c>
      <c r="AU313" s="71">
        <v>0</v>
      </c>
      <c r="AV313" s="71">
        <v>0</v>
      </c>
      <c r="AW313" s="71">
        <v>0</v>
      </c>
      <c r="AX313" s="71"/>
      <c r="AY313" s="72"/>
      <c r="AZ313" s="71">
        <v>578.1</v>
      </c>
      <c r="BA313" s="71">
        <v>762.1</v>
      </c>
      <c r="BB313" s="71">
        <v>0</v>
      </c>
      <c r="BC313" s="71">
        <v>0</v>
      </c>
      <c r="BD313" s="71">
        <v>0</v>
      </c>
      <c r="BE313" s="71">
        <v>0</v>
      </c>
      <c r="BF313" s="71"/>
      <c r="BG313" s="72"/>
      <c r="BH313" s="71">
        <v>0</v>
      </c>
      <c r="BI313" s="71">
        <v>14.307</v>
      </c>
      <c r="BJ313" s="71">
        <v>1453.5150000000001</v>
      </c>
      <c r="BK313" s="71">
        <v>0</v>
      </c>
      <c r="BL313" s="71">
        <v>0</v>
      </c>
      <c r="BM313" s="71">
        <v>0</v>
      </c>
      <c r="BN313" s="72"/>
      <c r="BO313" s="71">
        <v>0</v>
      </c>
      <c r="BP313" s="71">
        <v>2</v>
      </c>
      <c r="BQ313" s="71">
        <v>4</v>
      </c>
      <c r="BR313" s="71">
        <v>0</v>
      </c>
      <c r="BS313" s="71">
        <v>0</v>
      </c>
      <c r="BT313" s="71">
        <v>0</v>
      </c>
      <c r="BU313"/>
      <c r="BV313" s="70">
        <v>438.476</v>
      </c>
      <c r="BW313" s="70">
        <v>175.73699999999999</v>
      </c>
      <c r="BX313" s="70">
        <v>853.60900000000004</v>
      </c>
      <c r="BY313" s="70">
        <v>0</v>
      </c>
      <c r="BZ313" s="70">
        <v>0</v>
      </c>
      <c r="CA313" s="70">
        <v>0</v>
      </c>
      <c r="CB313" s="70">
        <v>0</v>
      </c>
      <c r="CC313" s="70">
        <v>0</v>
      </c>
      <c r="CD313" s="70">
        <v>0</v>
      </c>
    </row>
    <row r="314" spans="1:82">
      <c r="A314" s="70" t="s">
        <v>2067</v>
      </c>
      <c r="B314" s="70">
        <v>267</v>
      </c>
      <c r="C314" s="70">
        <v>12</v>
      </c>
      <c r="D314" s="70">
        <v>16</v>
      </c>
      <c r="E314" s="70">
        <v>2015</v>
      </c>
      <c r="F314" s="70" t="s">
        <v>182</v>
      </c>
      <c r="G314" s="70" t="s">
        <v>2055</v>
      </c>
      <c r="H314" s="70" t="s">
        <v>2056</v>
      </c>
      <c r="I314" s="148"/>
      <c r="J314" s="71">
        <v>21.352711816537649</v>
      </c>
      <c r="K314" s="71">
        <v>0.78599563640417636</v>
      </c>
      <c r="L314" s="71">
        <v>0</v>
      </c>
      <c r="M314" s="71">
        <v>9.7539851870498904</v>
      </c>
      <c r="N314" s="71">
        <v>10.42537550317979</v>
      </c>
      <c r="O314" s="71">
        <v>9.963986135542779</v>
      </c>
      <c r="P314" s="71">
        <v>8.1560557358286232</v>
      </c>
      <c r="Q314" s="71">
        <v>0.62889357959562497</v>
      </c>
      <c r="R314" s="71">
        <v>0</v>
      </c>
      <c r="S314" s="71">
        <v>1.1964703850889229</v>
      </c>
      <c r="T314" s="72"/>
      <c r="U314" s="71">
        <v>3218127</v>
      </c>
      <c r="V314" s="71">
        <v>359</v>
      </c>
      <c r="W314" s="71">
        <v>0</v>
      </c>
      <c r="X314" s="71">
        <v>2065</v>
      </c>
      <c r="Y314" s="71">
        <v>3350</v>
      </c>
      <c r="Z314" s="71">
        <v>5789</v>
      </c>
      <c r="AA314" s="71">
        <v>1623</v>
      </c>
      <c r="AB314" s="71">
        <v>8656</v>
      </c>
      <c r="AC314" s="71">
        <v>0</v>
      </c>
      <c r="AD314" s="71">
        <v>1.1964703850889229</v>
      </c>
      <c r="AE314" s="72"/>
      <c r="AF314" s="71">
        <v>24370460.1533961</v>
      </c>
      <c r="AG314" s="71">
        <v>649119.32379397133</v>
      </c>
      <c r="AH314" s="71">
        <v>0</v>
      </c>
      <c r="AI314" s="71">
        <v>14602563.100606989</v>
      </c>
      <c r="AJ314" s="71">
        <v>15764039.580568399</v>
      </c>
      <c r="AK314" s="71">
        <v>0</v>
      </c>
      <c r="AL314" s="71">
        <v>0</v>
      </c>
      <c r="AM314" s="71">
        <v>1186268.4894456661</v>
      </c>
      <c r="AN314" s="71">
        <v>0</v>
      </c>
      <c r="AO314" s="71">
        <v>0</v>
      </c>
      <c r="AP314" s="71">
        <v>56572450.647811122</v>
      </c>
      <c r="AQ314" s="72"/>
      <c r="AR314" s="71">
        <v>136</v>
      </c>
      <c r="AS314" s="71">
        <v>45</v>
      </c>
      <c r="AT314" s="71">
        <v>0</v>
      </c>
      <c r="AU314" s="71">
        <v>0</v>
      </c>
      <c r="AV314" s="71">
        <v>0</v>
      </c>
      <c r="AW314" s="71">
        <v>0</v>
      </c>
      <c r="AX314" s="71"/>
      <c r="AY314" s="72"/>
      <c r="AZ314" s="71">
        <v>635.20000000000005</v>
      </c>
      <c r="BA314" s="71">
        <v>1115.8</v>
      </c>
      <c r="BB314" s="71">
        <v>0</v>
      </c>
      <c r="BC314" s="71">
        <v>0</v>
      </c>
      <c r="BD314" s="71">
        <v>0</v>
      </c>
      <c r="BE314" s="71">
        <v>0</v>
      </c>
      <c r="BF314" s="71"/>
      <c r="BG314" s="72"/>
      <c r="BH314" s="71">
        <v>0</v>
      </c>
      <c r="BI314" s="71">
        <v>13.634</v>
      </c>
      <c r="BJ314" s="71">
        <v>1357.4449999999999</v>
      </c>
      <c r="BK314" s="71">
        <v>0</v>
      </c>
      <c r="BL314" s="71">
        <v>0</v>
      </c>
      <c r="BM314" s="71">
        <v>0</v>
      </c>
      <c r="BN314" s="72"/>
      <c r="BO314" s="71">
        <v>0</v>
      </c>
      <c r="BP314" s="71">
        <v>2</v>
      </c>
      <c r="BQ314" s="71">
        <v>4</v>
      </c>
      <c r="BR314" s="71">
        <v>0</v>
      </c>
      <c r="BS314" s="71">
        <v>0</v>
      </c>
      <c r="BT314" s="71">
        <v>0</v>
      </c>
      <c r="BU314"/>
      <c r="BV314" s="70">
        <v>417.94400000000002</v>
      </c>
      <c r="BW314" s="70">
        <v>168.43600000000001</v>
      </c>
      <c r="BX314" s="70">
        <v>784.69899999999996</v>
      </c>
      <c r="BY314" s="70">
        <v>0</v>
      </c>
      <c r="BZ314" s="70">
        <v>0</v>
      </c>
      <c r="CA314" s="70">
        <v>0</v>
      </c>
      <c r="CB314" s="70">
        <v>0</v>
      </c>
      <c r="CC314" s="70">
        <v>0</v>
      </c>
      <c r="CD314" s="70">
        <v>0</v>
      </c>
    </row>
    <row r="315" spans="1:82">
      <c r="A315" s="70" t="s">
        <v>2068</v>
      </c>
      <c r="B315" s="70">
        <v>268</v>
      </c>
      <c r="C315" s="70">
        <v>13</v>
      </c>
      <c r="D315" s="70">
        <v>16</v>
      </c>
      <c r="E315" s="70">
        <v>2016</v>
      </c>
      <c r="F315" s="70" t="s">
        <v>155</v>
      </c>
      <c r="G315" s="70" t="s">
        <v>2055</v>
      </c>
      <c r="H315" s="70" t="s">
        <v>2056</v>
      </c>
      <c r="I315" s="148"/>
      <c r="J315" s="71">
        <v>20.565837581214058</v>
      </c>
      <c r="K315" s="71">
        <v>0.7850447958150466</v>
      </c>
      <c r="L315" s="71">
        <v>0</v>
      </c>
      <c r="M315" s="71">
        <v>8.5363433195292284</v>
      </c>
      <c r="N315" s="71">
        <v>9.1234851111321813</v>
      </c>
      <c r="O315" s="71">
        <v>9.8327869075658985</v>
      </c>
      <c r="P315" s="71">
        <v>8.089772020211095</v>
      </c>
      <c r="Q315" s="71">
        <v>0.6016436132374251</v>
      </c>
      <c r="R315" s="71">
        <v>0</v>
      </c>
      <c r="S315" s="71">
        <v>1.3596041020012291</v>
      </c>
      <c r="T315" s="72"/>
      <c r="U315" s="71">
        <v>3240462</v>
      </c>
      <c r="V315" s="71">
        <v>359</v>
      </c>
      <c r="W315" s="71">
        <v>0</v>
      </c>
      <c r="X315" s="71">
        <v>2065</v>
      </c>
      <c r="Y315" s="71">
        <v>3333</v>
      </c>
      <c r="Z315" s="71">
        <v>5783</v>
      </c>
      <c r="AA315" s="71">
        <v>1665</v>
      </c>
      <c r="AB315" s="71">
        <v>8518</v>
      </c>
      <c r="AC315" s="71">
        <v>0</v>
      </c>
      <c r="AD315" s="71">
        <v>1.3596041020012291</v>
      </c>
      <c r="AE315" s="72"/>
      <c r="AF315" s="71">
        <v>23918117.741857272</v>
      </c>
      <c r="AG315" s="71">
        <v>624020.25470254035</v>
      </c>
      <c r="AH315" s="71">
        <v>0</v>
      </c>
      <c r="AI315" s="71">
        <v>13639440.79203501</v>
      </c>
      <c r="AJ315" s="71">
        <v>13370985.606305299</v>
      </c>
      <c r="AK315" s="71">
        <v>0</v>
      </c>
      <c r="AL315" s="71">
        <v>0</v>
      </c>
      <c r="AM315" s="71">
        <v>1168263.089536729</v>
      </c>
      <c r="AN315" s="71">
        <v>0</v>
      </c>
      <c r="AO315" s="71">
        <v>0</v>
      </c>
      <c r="AP315" s="71">
        <v>52720827.484436855</v>
      </c>
      <c r="AQ315" s="72"/>
      <c r="AR315" s="71">
        <v>144</v>
      </c>
      <c r="AS315" s="71">
        <v>52</v>
      </c>
      <c r="AT315" s="71">
        <v>0</v>
      </c>
      <c r="AU315" s="71">
        <v>0</v>
      </c>
      <c r="AV315" s="71">
        <v>0</v>
      </c>
      <c r="AW315" s="71">
        <v>0</v>
      </c>
      <c r="AX315" s="71"/>
      <c r="AY315" s="72"/>
      <c r="AZ315" s="71">
        <v>680.3</v>
      </c>
      <c r="BA315" s="71">
        <v>2679.1</v>
      </c>
      <c r="BB315" s="71">
        <v>0</v>
      </c>
      <c r="BC315" s="71">
        <v>0</v>
      </c>
      <c r="BD315" s="71">
        <v>0</v>
      </c>
      <c r="BE315" s="71">
        <v>0</v>
      </c>
      <c r="BF315" s="71"/>
      <c r="BG315" s="72"/>
      <c r="BH315" s="71">
        <v>0</v>
      </c>
      <c r="BI315" s="71">
        <v>13.627000000000001</v>
      </c>
      <c r="BJ315" s="71">
        <v>1375.796</v>
      </c>
      <c r="BK315" s="71">
        <v>0</v>
      </c>
      <c r="BL315" s="71">
        <v>0</v>
      </c>
      <c r="BM315" s="71">
        <v>0</v>
      </c>
      <c r="BN315" s="72"/>
      <c r="BO315" s="71">
        <v>0</v>
      </c>
      <c r="BP315" s="71">
        <v>2</v>
      </c>
      <c r="BQ315" s="71">
        <v>4</v>
      </c>
      <c r="BR315" s="71">
        <v>0</v>
      </c>
      <c r="BS315" s="71">
        <v>0</v>
      </c>
      <c r="BT315" s="71">
        <v>0</v>
      </c>
      <c r="BU315"/>
      <c r="BV315" s="70">
        <v>395.39499999999998</v>
      </c>
      <c r="BW315" s="70">
        <v>187.28200000000001</v>
      </c>
      <c r="BX315" s="70">
        <v>806.74599999999998</v>
      </c>
      <c r="BY315" s="70">
        <v>0</v>
      </c>
      <c r="BZ315" s="70">
        <v>0</v>
      </c>
      <c r="CA315" s="70">
        <v>0</v>
      </c>
      <c r="CB315" s="70">
        <v>0</v>
      </c>
      <c r="CC315" s="70">
        <v>0</v>
      </c>
      <c r="CD315" s="70">
        <v>0</v>
      </c>
    </row>
    <row r="316" spans="1:82">
      <c r="A316" s="70" t="s">
        <v>2069</v>
      </c>
      <c r="B316" s="70">
        <v>269</v>
      </c>
      <c r="C316" s="70">
        <v>14</v>
      </c>
      <c r="D316" s="70">
        <v>16</v>
      </c>
      <c r="E316" s="70">
        <v>2017</v>
      </c>
      <c r="F316" s="70" t="s">
        <v>156</v>
      </c>
      <c r="G316" s="70" t="s">
        <v>2055</v>
      </c>
      <c r="H316" s="70" t="s">
        <v>2056</v>
      </c>
      <c r="I316" s="148"/>
      <c r="J316" s="71">
        <v>19.775335868547245</v>
      </c>
      <c r="K316" s="71">
        <v>0.81774735439787094</v>
      </c>
      <c r="L316" s="71">
        <v>0</v>
      </c>
      <c r="M316" s="71">
        <v>8.2336777127195031</v>
      </c>
      <c r="N316" s="71">
        <v>9.8839166853811111</v>
      </c>
      <c r="O316" s="71">
        <v>9.670666707254771</v>
      </c>
      <c r="P316" s="71">
        <v>7.8936878932483916</v>
      </c>
      <c r="Q316" s="71">
        <v>0.57510909715648395</v>
      </c>
      <c r="R316" s="71">
        <v>0</v>
      </c>
      <c r="S316" s="71">
        <v>1.324846087729576</v>
      </c>
      <c r="T316" s="72"/>
      <c r="U316" s="71">
        <v>3386930</v>
      </c>
      <c r="V316" s="71">
        <v>359</v>
      </c>
      <c r="W316" s="71">
        <v>0</v>
      </c>
      <c r="X316" s="71">
        <v>2065</v>
      </c>
      <c r="Y316" s="71">
        <v>3337</v>
      </c>
      <c r="Z316" s="71">
        <v>5782</v>
      </c>
      <c r="AA316" s="71">
        <v>1635</v>
      </c>
      <c r="AB316" s="71">
        <v>8420</v>
      </c>
      <c r="AC316" s="71">
        <v>0</v>
      </c>
      <c r="AD316" s="71">
        <v>1.324846087729576</v>
      </c>
      <c r="AE316" s="72"/>
      <c r="AF316" s="71">
        <v>23561347.495577</v>
      </c>
      <c r="AG316" s="71">
        <v>647488.86601175787</v>
      </c>
      <c r="AH316" s="71">
        <v>0</v>
      </c>
      <c r="AI316" s="71">
        <v>13671294.851013809</v>
      </c>
      <c r="AJ316" s="71">
        <v>14547383.263301151</v>
      </c>
      <c r="AK316" s="71">
        <v>0</v>
      </c>
      <c r="AL316" s="71">
        <v>0</v>
      </c>
      <c r="AM316" s="71">
        <v>1156629.147917113</v>
      </c>
      <c r="AN316" s="71">
        <v>0</v>
      </c>
      <c r="AO316" s="71">
        <v>0</v>
      </c>
      <c r="AP316" s="71">
        <v>53584143.623820834</v>
      </c>
      <c r="AQ316" s="72"/>
      <c r="AR316" s="71">
        <v>160</v>
      </c>
      <c r="AS316" s="71">
        <v>53</v>
      </c>
      <c r="AT316" s="71">
        <v>0</v>
      </c>
      <c r="AU316" s="71">
        <v>0</v>
      </c>
      <c r="AV316" s="71">
        <v>0</v>
      </c>
      <c r="AW316" s="71">
        <v>0</v>
      </c>
      <c r="AX316" s="71"/>
      <c r="AY316" s="72"/>
      <c r="AZ316" s="71">
        <v>766.6</v>
      </c>
      <c r="BA316" s="71">
        <v>2703.1</v>
      </c>
      <c r="BB316" s="71">
        <v>0</v>
      </c>
      <c r="BC316" s="71">
        <v>0</v>
      </c>
      <c r="BD316" s="71">
        <v>0</v>
      </c>
      <c r="BE316" s="71">
        <v>0</v>
      </c>
      <c r="BF316" s="71"/>
      <c r="BG316" s="72"/>
      <c r="BH316" s="71">
        <v>0</v>
      </c>
      <c r="BI316" s="71">
        <v>12.669</v>
      </c>
      <c r="BJ316" s="71">
        <v>1345.6949999999999</v>
      </c>
      <c r="BK316" s="71">
        <v>0</v>
      </c>
      <c r="BL316" s="71">
        <v>0</v>
      </c>
      <c r="BM316" s="71">
        <v>0</v>
      </c>
      <c r="BN316" s="72"/>
      <c r="BO316" s="71">
        <v>0</v>
      </c>
      <c r="BP316" s="71">
        <v>2</v>
      </c>
      <c r="BQ316" s="71">
        <v>4</v>
      </c>
      <c r="BR316" s="71">
        <v>0</v>
      </c>
      <c r="BS316" s="71">
        <v>0</v>
      </c>
      <c r="BT316" s="71">
        <v>0</v>
      </c>
      <c r="BU316"/>
      <c r="BV316" s="70">
        <v>379.851</v>
      </c>
      <c r="BW316" s="70">
        <v>189.55600000000001</v>
      </c>
      <c r="BX316" s="70">
        <v>788.95699999999999</v>
      </c>
      <c r="BY316" s="70">
        <v>0</v>
      </c>
      <c r="BZ316" s="70">
        <v>0</v>
      </c>
      <c r="CA316" s="70">
        <v>0</v>
      </c>
      <c r="CB316" s="70">
        <v>0</v>
      </c>
      <c r="CC316" s="70">
        <v>0</v>
      </c>
      <c r="CD316" s="70">
        <v>0</v>
      </c>
    </row>
    <row r="317" spans="1:82">
      <c r="A317" s="70" t="s">
        <v>2070</v>
      </c>
      <c r="B317" s="70">
        <v>270</v>
      </c>
      <c r="C317" s="70">
        <v>15</v>
      </c>
      <c r="D317" s="70">
        <v>16</v>
      </c>
      <c r="E317" s="70">
        <v>2018</v>
      </c>
      <c r="F317" s="70" t="s">
        <v>183</v>
      </c>
      <c r="G317" s="70" t="s">
        <v>2055</v>
      </c>
      <c r="H317" s="70" t="s">
        <v>2056</v>
      </c>
      <c r="I317" s="148"/>
      <c r="J317" s="71">
        <v>18.409163877723813</v>
      </c>
      <c r="K317" s="71">
        <v>0.76889017222426215</v>
      </c>
      <c r="L317" s="71">
        <v>0</v>
      </c>
      <c r="M317" s="71">
        <v>8.1404206870095255</v>
      </c>
      <c r="N317" s="71">
        <v>9.324310757541058</v>
      </c>
      <c r="O317" s="71">
        <v>9.5004638498980505</v>
      </c>
      <c r="P317" s="71">
        <v>7.6669358101172591</v>
      </c>
      <c r="Q317" s="71">
        <v>0.52745529539001801</v>
      </c>
      <c r="R317" s="71">
        <v>0</v>
      </c>
      <c r="S317" s="71">
        <v>1.5678810506708845</v>
      </c>
      <c r="T317" s="72"/>
      <c r="U317" s="71">
        <v>3354628</v>
      </c>
      <c r="V317" s="71">
        <v>359</v>
      </c>
      <c r="W317" s="71">
        <v>0</v>
      </c>
      <c r="X317" s="71">
        <v>2065</v>
      </c>
      <c r="Y317" s="71">
        <v>3341</v>
      </c>
      <c r="Z317" s="71">
        <v>5789</v>
      </c>
      <c r="AA317" s="71">
        <v>1604</v>
      </c>
      <c r="AB317" s="71">
        <v>8322</v>
      </c>
      <c r="AC317" s="71">
        <v>0</v>
      </c>
      <c r="AD317" s="71">
        <v>1.567881050670884</v>
      </c>
      <c r="AE317" s="72"/>
      <c r="AF317" s="71">
        <v>22329530.948732652</v>
      </c>
      <c r="AG317" s="71">
        <v>584721.05313485675</v>
      </c>
      <c r="AH317" s="71">
        <v>0</v>
      </c>
      <c r="AI317" s="71">
        <v>13322360.830814591</v>
      </c>
      <c r="AJ317" s="71">
        <v>14637861.28264639</v>
      </c>
      <c r="AK317" s="71">
        <v>0</v>
      </c>
      <c r="AL317" s="71">
        <v>0</v>
      </c>
      <c r="AM317" s="71">
        <v>1145532.5433423419</v>
      </c>
      <c r="AN317" s="71">
        <v>0</v>
      </c>
      <c r="AO317" s="71">
        <v>0</v>
      </c>
      <c r="AP317" s="71">
        <v>52020006.658670835</v>
      </c>
      <c r="AQ317" s="72"/>
      <c r="AR317" s="71">
        <v>168</v>
      </c>
      <c r="AS317" s="71">
        <v>56</v>
      </c>
      <c r="AT317" s="71">
        <v>0</v>
      </c>
      <c r="AU317" s="71">
        <v>0</v>
      </c>
      <c r="AV317" s="71">
        <v>0</v>
      </c>
      <c r="AW317" s="71">
        <v>0</v>
      </c>
      <c r="AX317" s="71"/>
      <c r="AY317" s="72"/>
      <c r="AZ317" s="71">
        <v>805.1</v>
      </c>
      <c r="BA317" s="71">
        <v>2777</v>
      </c>
      <c r="BB317" s="71">
        <v>0</v>
      </c>
      <c r="BC317" s="71">
        <v>0</v>
      </c>
      <c r="BD317" s="71">
        <v>0</v>
      </c>
      <c r="BE317" s="71">
        <v>0</v>
      </c>
      <c r="BF317" s="71"/>
      <c r="BG317" s="72"/>
      <c r="BH317" s="71">
        <v>0</v>
      </c>
      <c r="BI317" s="71">
        <v>12.494</v>
      </c>
      <c r="BJ317" s="71">
        <v>1338.4169999999999</v>
      </c>
      <c r="BK317" s="71">
        <v>0</v>
      </c>
      <c r="BL317" s="71">
        <v>0</v>
      </c>
      <c r="BM317" s="71">
        <v>0</v>
      </c>
      <c r="BN317" s="72"/>
      <c r="BO317" s="71">
        <v>0</v>
      </c>
      <c r="BP317" s="71">
        <v>2</v>
      </c>
      <c r="BQ317" s="71">
        <v>4</v>
      </c>
      <c r="BR317" s="71">
        <v>0</v>
      </c>
      <c r="BS317" s="71">
        <v>0</v>
      </c>
      <c r="BT317" s="71">
        <v>0</v>
      </c>
      <c r="BU317"/>
      <c r="BV317" s="70">
        <v>367.77300000000002</v>
      </c>
      <c r="BW317" s="70">
        <v>198.26400000000001</v>
      </c>
      <c r="BX317" s="70">
        <v>784.87400000000002</v>
      </c>
      <c r="BY317" s="70">
        <v>0</v>
      </c>
      <c r="BZ317" s="70">
        <v>0</v>
      </c>
      <c r="CA317" s="70">
        <v>0</v>
      </c>
      <c r="CB317" s="70">
        <v>0</v>
      </c>
      <c r="CC317" s="70">
        <v>0</v>
      </c>
      <c r="CD317" s="70">
        <v>0</v>
      </c>
    </row>
    <row r="318" spans="1:82">
      <c r="A318" s="70" t="s">
        <v>2071</v>
      </c>
      <c r="B318" s="70">
        <v>271</v>
      </c>
      <c r="C318" s="70">
        <v>16</v>
      </c>
      <c r="D318" s="70">
        <v>16</v>
      </c>
      <c r="E318" s="70">
        <v>2019</v>
      </c>
      <c r="F318" s="70" t="s">
        <v>158</v>
      </c>
      <c r="G318" s="70" t="s">
        <v>2055</v>
      </c>
      <c r="H318" s="70" t="s">
        <v>2056</v>
      </c>
      <c r="I318" s="148"/>
      <c r="J318" s="71">
        <v>16.608917170384302</v>
      </c>
      <c r="K318" s="71">
        <v>0.67880415875641109</v>
      </c>
      <c r="L318" s="71">
        <v>0</v>
      </c>
      <c r="M318" s="71">
        <v>7.7077819016005273</v>
      </c>
      <c r="N318" s="71">
        <v>8.0913580842103521</v>
      </c>
      <c r="O318" s="71">
        <v>9.2082794128902865</v>
      </c>
      <c r="P318" s="71">
        <v>7.4309842527655974</v>
      </c>
      <c r="Q318" s="71">
        <v>0.50565353894332599</v>
      </c>
      <c r="R318" s="71">
        <v>0</v>
      </c>
      <c r="S318" s="71">
        <v>1.51145384827135</v>
      </c>
      <c r="T318" s="72"/>
      <c r="U318" s="71">
        <v>3163123</v>
      </c>
      <c r="V318" s="71">
        <v>359</v>
      </c>
      <c r="W318" s="71">
        <v>0</v>
      </c>
      <c r="X318" s="71">
        <v>2065</v>
      </c>
      <c r="Y318" s="71">
        <v>3335</v>
      </c>
      <c r="Z318" s="71">
        <v>5765</v>
      </c>
      <c r="AA318" s="71">
        <v>1543</v>
      </c>
      <c r="AB318" s="71">
        <v>8194</v>
      </c>
      <c r="AC318" s="71">
        <v>0</v>
      </c>
      <c r="AD318" s="71">
        <v>1.51145384827135</v>
      </c>
      <c r="AE318" s="72"/>
      <c r="AF318" s="71">
        <v>20594569.933203351</v>
      </c>
      <c r="AG318" s="71">
        <v>546030.68689570739</v>
      </c>
      <c r="AH318" s="71">
        <v>0</v>
      </c>
      <c r="AI318" s="71">
        <v>13140449.796384741</v>
      </c>
      <c r="AJ318" s="71">
        <v>12849708.363664379</v>
      </c>
      <c r="AK318" s="71">
        <v>0</v>
      </c>
      <c r="AL318" s="71">
        <v>0</v>
      </c>
      <c r="AM318" s="71">
        <v>1115961.1156010255</v>
      </c>
      <c r="AN318" s="71">
        <v>0</v>
      </c>
      <c r="AO318" s="71">
        <v>0</v>
      </c>
      <c r="AP318" s="71">
        <v>48246719.895749204</v>
      </c>
      <c r="AQ318" s="72"/>
      <c r="AR318" s="71">
        <v>176</v>
      </c>
      <c r="AS318" s="71">
        <v>58</v>
      </c>
      <c r="AT318" s="71">
        <v>0</v>
      </c>
      <c r="AU318" s="71">
        <v>0</v>
      </c>
      <c r="AV318" s="71">
        <v>0</v>
      </c>
      <c r="AW318" s="71">
        <v>0</v>
      </c>
      <c r="AX318" s="71"/>
      <c r="AY318" s="72"/>
      <c r="AZ318" s="71">
        <v>854.40000000000009</v>
      </c>
      <c r="BA318" s="71">
        <v>2798.5</v>
      </c>
      <c r="BB318" s="71">
        <v>0</v>
      </c>
      <c r="BC318" s="71">
        <v>0</v>
      </c>
      <c r="BD318" s="71">
        <v>0</v>
      </c>
      <c r="BE318" s="71">
        <v>0</v>
      </c>
      <c r="BF318" s="71"/>
      <c r="BG318" s="72"/>
      <c r="BH318" s="71">
        <v>0</v>
      </c>
      <c r="BI318" s="71">
        <v>11.946</v>
      </c>
      <c r="BJ318" s="71">
        <v>1057.4259999999999</v>
      </c>
      <c r="BK318" s="71">
        <v>0</v>
      </c>
      <c r="BL318" s="71">
        <v>0</v>
      </c>
      <c r="BM318" s="71">
        <v>0</v>
      </c>
      <c r="BN318" s="72"/>
      <c r="BO318" s="71">
        <v>0</v>
      </c>
      <c r="BP318" s="71">
        <v>2</v>
      </c>
      <c r="BQ318" s="71">
        <v>4</v>
      </c>
      <c r="BR318" s="71">
        <v>0</v>
      </c>
      <c r="BS318" s="71">
        <v>0</v>
      </c>
      <c r="BT318" s="71">
        <v>0</v>
      </c>
      <c r="BU318"/>
      <c r="BV318" s="70">
        <v>350.03899999999999</v>
      </c>
      <c r="BW318" s="70">
        <v>140.577</v>
      </c>
      <c r="BX318" s="70">
        <v>578.75599999999997</v>
      </c>
      <c r="BY318" s="70">
        <v>0</v>
      </c>
      <c r="BZ318" s="70">
        <v>0</v>
      </c>
      <c r="CA318" s="70">
        <v>0</v>
      </c>
      <c r="CB318" s="70">
        <v>0</v>
      </c>
      <c r="CC318" s="70">
        <v>0</v>
      </c>
      <c r="CD318" s="70">
        <v>0</v>
      </c>
    </row>
    <row r="319" spans="1:82">
      <c r="A319" s="70" t="s">
        <v>2072</v>
      </c>
      <c r="B319" s="70">
        <v>272</v>
      </c>
      <c r="C319" s="70">
        <v>17</v>
      </c>
      <c r="D319" s="70">
        <v>16</v>
      </c>
      <c r="E319" s="70">
        <v>2020</v>
      </c>
      <c r="F319" s="70" t="s">
        <v>159</v>
      </c>
      <c r="G319" s="70" t="s">
        <v>2055</v>
      </c>
      <c r="H319" s="70" t="s">
        <v>2056</v>
      </c>
      <c r="I319" s="148"/>
      <c r="J319" s="71">
        <v>16.613013551194729</v>
      </c>
      <c r="K319" s="71">
        <v>0.68756074134418066</v>
      </c>
      <c r="L319" s="71">
        <v>2.0225408489430472</v>
      </c>
      <c r="M319" s="71">
        <v>5.9048034043605266</v>
      </c>
      <c r="N319" s="71">
        <v>8.4841890545799075</v>
      </c>
      <c r="O319" s="71">
        <v>7.9921850584107625</v>
      </c>
      <c r="P319" s="71">
        <v>7.0456421164733634</v>
      </c>
      <c r="Q319" s="71">
        <v>0.47940964195661701</v>
      </c>
      <c r="R319" s="71">
        <v>0</v>
      </c>
      <c r="S319" s="71">
        <v>1.2084757540760971</v>
      </c>
      <c r="T319" s="72"/>
      <c r="U319" s="71">
        <v>2974242</v>
      </c>
      <c r="V319" s="71">
        <v>332</v>
      </c>
      <c r="W319" s="71">
        <v>43</v>
      </c>
      <c r="X319" s="71">
        <v>1746</v>
      </c>
      <c r="Y319" s="71">
        <v>3358</v>
      </c>
      <c r="Z319" s="71">
        <v>5711</v>
      </c>
      <c r="AA319" s="71">
        <v>1555</v>
      </c>
      <c r="AB319" s="71">
        <v>8131</v>
      </c>
      <c r="AC319" s="71">
        <v>0</v>
      </c>
      <c r="AD319" s="71">
        <v>1.2084757540760971</v>
      </c>
      <c r="AE319" s="72"/>
      <c r="AF319" s="71">
        <v>20844869.978035718</v>
      </c>
      <c r="AG319" s="71">
        <v>524389.58437515073</v>
      </c>
      <c r="AH319" s="71">
        <v>476972.69476372836</v>
      </c>
      <c r="AI319" s="71">
        <v>10081763.00877543</v>
      </c>
      <c r="AJ319" s="71">
        <v>14599638.782068711</v>
      </c>
      <c r="AK319" s="71"/>
      <c r="AL319" s="71"/>
      <c r="AM319" s="71">
        <v>1061185.8372941692</v>
      </c>
      <c r="AN319" s="71"/>
      <c r="AO319" s="71"/>
      <c r="AP319" s="71">
        <v>47588819.885312907</v>
      </c>
      <c r="AQ319" s="72"/>
      <c r="AR319" s="71">
        <v>188</v>
      </c>
      <c r="AS319" s="71">
        <v>58</v>
      </c>
      <c r="AT319" s="71">
        <v>0</v>
      </c>
      <c r="AU319" s="71">
        <v>0</v>
      </c>
      <c r="AV319" s="71">
        <v>0</v>
      </c>
      <c r="AW319" s="71">
        <v>0</v>
      </c>
      <c r="AX319" s="71"/>
      <c r="AY319" s="72"/>
      <c r="AZ319" s="71">
        <v>930.5999999999998</v>
      </c>
      <c r="BA319" s="71">
        <v>2798.5</v>
      </c>
      <c r="BB319" s="71">
        <v>0</v>
      </c>
      <c r="BC319" s="71">
        <v>0</v>
      </c>
      <c r="BD319" s="71">
        <v>0</v>
      </c>
      <c r="BE319" s="71">
        <v>0</v>
      </c>
      <c r="BF319" s="71"/>
      <c r="BG319" s="72"/>
      <c r="BH319" s="71">
        <v>0</v>
      </c>
      <c r="BI319" s="71">
        <v>11.567</v>
      </c>
      <c r="BJ319" s="71">
        <v>1197.3679999999999</v>
      </c>
      <c r="BK319" s="71">
        <v>0</v>
      </c>
      <c r="BL319" s="71">
        <v>0</v>
      </c>
      <c r="BM319" s="71">
        <v>0</v>
      </c>
      <c r="BN319" s="72"/>
      <c r="BO319" s="71">
        <v>0</v>
      </c>
      <c r="BP319" s="71">
        <v>2</v>
      </c>
      <c r="BQ319" s="71">
        <v>4</v>
      </c>
      <c r="BR319" s="71">
        <v>0</v>
      </c>
      <c r="BS319" s="71">
        <v>0</v>
      </c>
      <c r="BT319" s="71">
        <v>0</v>
      </c>
      <c r="BU319"/>
      <c r="BV319" s="70">
        <v>334.38900000000001</v>
      </c>
      <c r="BW319" s="70">
        <v>185.607</v>
      </c>
      <c r="BX319" s="70">
        <v>688.86599999999999</v>
      </c>
      <c r="BY319" s="70">
        <v>4.4999999999999998E-2</v>
      </c>
      <c r="BZ319" s="70">
        <v>2.8000000000000001E-2</v>
      </c>
      <c r="CA319" s="70">
        <v>0</v>
      </c>
      <c r="CB319" s="70">
        <v>0</v>
      </c>
      <c r="CC319" s="70">
        <v>0</v>
      </c>
      <c r="CD319" s="70">
        <v>0</v>
      </c>
    </row>
    <row r="320" spans="1:82">
      <c r="A320" s="70" t="s">
        <v>2073</v>
      </c>
      <c r="B320" s="70">
        <v>272</v>
      </c>
      <c r="C320" s="70">
        <v>18</v>
      </c>
      <c r="D320" s="70">
        <v>16</v>
      </c>
      <c r="E320" s="70">
        <v>2021</v>
      </c>
      <c r="F320" s="70" t="s">
        <v>160</v>
      </c>
      <c r="G320" s="70" t="s">
        <v>2055</v>
      </c>
      <c r="H320" s="70" t="s">
        <v>2056</v>
      </c>
      <c r="I320" s="148"/>
      <c r="J320" s="71">
        <v>15.574251000172733</v>
      </c>
      <c r="K320" s="71">
        <v>0.7655583387981707</v>
      </c>
      <c r="L320" s="71">
        <v>1.8596032570631924</v>
      </c>
      <c r="M320" s="71">
        <v>6.6932276106510482</v>
      </c>
      <c r="N320" s="71">
        <v>8.3191180824841275</v>
      </c>
      <c r="O320" s="71">
        <v>7.6763982486147144</v>
      </c>
      <c r="P320" s="71">
        <v>7.2440648366379685</v>
      </c>
      <c r="Q320" s="71">
        <v>0.46569556860194999</v>
      </c>
      <c r="R320" s="71">
        <v>0</v>
      </c>
      <c r="S320" s="71">
        <v>1.23461119613821</v>
      </c>
      <c r="T320" s="72"/>
      <c r="U320" s="71">
        <v>3221169</v>
      </c>
      <c r="V320" s="71">
        <v>332</v>
      </c>
      <c r="W320" s="71">
        <v>43</v>
      </c>
      <c r="X320" s="71">
        <v>1746</v>
      </c>
      <c r="Y320" s="71">
        <v>3339</v>
      </c>
      <c r="Z320" s="71">
        <v>5648</v>
      </c>
      <c r="AA320" s="71">
        <v>1559</v>
      </c>
      <c r="AB320" s="71">
        <v>7976</v>
      </c>
      <c r="AC320" s="71">
        <v>0</v>
      </c>
      <c r="AD320" s="71">
        <v>1.23461119613821</v>
      </c>
      <c r="AE320" s="72"/>
      <c r="AF320" s="71">
        <v>19682441.90511423</v>
      </c>
      <c r="AG320" s="71">
        <v>590258.99157925835</v>
      </c>
      <c r="AH320" s="71">
        <v>420009.22164945706</v>
      </c>
      <c r="AI320" s="71">
        <v>11289253.927421577</v>
      </c>
      <c r="AJ320" s="71">
        <v>12744289.35675831</v>
      </c>
      <c r="AK320" s="71">
        <v>0</v>
      </c>
      <c r="AL320" s="71">
        <v>0</v>
      </c>
      <c r="AM320" s="71">
        <v>1046960.769155036</v>
      </c>
      <c r="AN320" s="71">
        <v>0</v>
      </c>
      <c r="AO320" s="71">
        <v>0</v>
      </c>
      <c r="AP320" s="71">
        <v>45773214.171677865</v>
      </c>
      <c r="AQ320" s="72"/>
      <c r="AR320" s="71">
        <v>209</v>
      </c>
      <c r="AS320" s="71">
        <v>58</v>
      </c>
      <c r="AT320" s="71">
        <v>0</v>
      </c>
      <c r="AU320" s="71">
        <v>0</v>
      </c>
      <c r="AV320" s="71">
        <v>0</v>
      </c>
      <c r="AW320" s="71">
        <v>0</v>
      </c>
      <c r="AX320" s="71"/>
      <c r="AY320" s="72"/>
      <c r="AZ320" s="71">
        <v>1066.8</v>
      </c>
      <c r="BA320" s="71">
        <v>2798.5</v>
      </c>
      <c r="BB320" s="71">
        <v>0</v>
      </c>
      <c r="BC320" s="71">
        <v>0</v>
      </c>
      <c r="BD320" s="71">
        <v>0</v>
      </c>
      <c r="BE320" s="71">
        <v>0</v>
      </c>
      <c r="BF320" s="71"/>
      <c r="BG320" s="72"/>
      <c r="BH320" s="71">
        <v>0</v>
      </c>
      <c r="BI320" s="71">
        <v>10.893000000000001</v>
      </c>
      <c r="BJ320" s="71">
        <v>1197.8209999999999</v>
      </c>
      <c r="BK320" s="71">
        <v>0</v>
      </c>
      <c r="BL320" s="71">
        <v>0</v>
      </c>
      <c r="BM320" s="71">
        <v>0</v>
      </c>
      <c r="BN320" s="72"/>
      <c r="BO320" s="71">
        <v>0</v>
      </c>
      <c r="BP320" s="71">
        <v>2</v>
      </c>
      <c r="BQ320" s="71">
        <v>4</v>
      </c>
      <c r="BR320" s="71">
        <v>0</v>
      </c>
      <c r="BS320" s="71">
        <v>0</v>
      </c>
      <c r="BT320" s="71">
        <v>0</v>
      </c>
      <c r="BU320"/>
      <c r="BV320" s="70">
        <v>333.67200000000003</v>
      </c>
      <c r="BW320" s="70">
        <v>186.643</v>
      </c>
      <c r="BX320" s="70">
        <v>688.32600000000002</v>
      </c>
      <c r="BY320" s="70">
        <v>4.4999999999999998E-2</v>
      </c>
      <c r="BZ320" s="70">
        <v>2.8000000000000001E-2</v>
      </c>
      <c r="CA320" s="70">
        <v>0</v>
      </c>
      <c r="CB320" s="70">
        <v>0</v>
      </c>
      <c r="CC320" s="70">
        <v>0</v>
      </c>
      <c r="CD320" s="70">
        <v>0</v>
      </c>
    </row>
    <row r="321" spans="1:82">
      <c r="A321" s="70" t="s">
        <v>2074</v>
      </c>
      <c r="B321" s="70">
        <v>272</v>
      </c>
      <c r="C321" s="70">
        <v>19</v>
      </c>
      <c r="D321" s="70">
        <v>16</v>
      </c>
      <c r="E321" s="70">
        <v>2022</v>
      </c>
      <c r="F321" s="70" t="s">
        <v>161</v>
      </c>
      <c r="G321" s="70" t="s">
        <v>2055</v>
      </c>
      <c r="H321" s="70" t="s">
        <v>2056</v>
      </c>
      <c r="I321" s="148"/>
      <c r="J321" s="71">
        <v>17.013797071417191</v>
      </c>
      <c r="K321" s="71">
        <v>0.73918160073694761</v>
      </c>
      <c r="L321" s="71">
        <v>1.5298321172821308</v>
      </c>
      <c r="M321" s="71">
        <v>6.4468115871880958</v>
      </c>
      <c r="N321" s="71">
        <v>8.413408471306326</v>
      </c>
      <c r="O321" s="71">
        <v>8.0151290722270989</v>
      </c>
      <c r="P321" s="71">
        <v>7.1169840935767255</v>
      </c>
      <c r="Q321" s="71">
        <v>0.46124521604300522</v>
      </c>
      <c r="R321" s="71">
        <v>0</v>
      </c>
      <c r="S321" s="71">
        <v>1.425389576625032</v>
      </c>
      <c r="T321" s="72"/>
      <c r="U321" s="71">
        <v>3788544</v>
      </c>
      <c r="V321" s="71">
        <v>332</v>
      </c>
      <c r="W321" s="71">
        <v>43</v>
      </c>
      <c r="X321" s="71">
        <v>1746</v>
      </c>
      <c r="Y321" s="71">
        <v>3336</v>
      </c>
      <c r="Z321" s="71">
        <v>5603</v>
      </c>
      <c r="AA321" s="71">
        <v>1555</v>
      </c>
      <c r="AB321" s="71">
        <v>7835</v>
      </c>
      <c r="AC321" s="71">
        <v>0</v>
      </c>
      <c r="AD321" s="71">
        <v>1.425389576625032</v>
      </c>
      <c r="AE321" s="72"/>
      <c r="AF321" s="71">
        <v>21058726.185023647</v>
      </c>
      <c r="AG321" s="71">
        <v>591954.05774665449</v>
      </c>
      <c r="AH321" s="71">
        <v>415744.74089798849</v>
      </c>
      <c r="AI321" s="71">
        <v>10677448.869288122</v>
      </c>
      <c r="AJ321" s="71">
        <v>13996399.261778288</v>
      </c>
      <c r="AK321" s="71">
        <v>0</v>
      </c>
      <c r="AL321" s="71">
        <v>0</v>
      </c>
      <c r="AM321" s="71">
        <v>1011712.3516797504</v>
      </c>
      <c r="AN321" s="71">
        <v>0</v>
      </c>
      <c r="AO321" s="71">
        <v>0</v>
      </c>
      <c r="AP321" s="71">
        <v>47751985.466414452</v>
      </c>
      <c r="AQ321" s="72"/>
      <c r="AR321" s="71">
        <v>225</v>
      </c>
      <c r="AS321" s="71">
        <v>60</v>
      </c>
      <c r="AT321" s="71">
        <v>0</v>
      </c>
      <c r="AU321" s="71">
        <v>0</v>
      </c>
      <c r="AV321" s="71">
        <v>0</v>
      </c>
      <c r="AW321" s="71">
        <v>0</v>
      </c>
      <c r="AX321" s="71"/>
      <c r="AY321" s="72"/>
      <c r="AZ321" s="71">
        <v>1190.1999999999994</v>
      </c>
      <c r="BA321" s="71">
        <v>2886.5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2075</v>
      </c>
      <c r="B322" s="70">
        <v>272</v>
      </c>
      <c r="C322" s="70">
        <v>20</v>
      </c>
      <c r="D322" s="70">
        <v>16</v>
      </c>
      <c r="E322" s="70">
        <v>2023</v>
      </c>
      <c r="F322" s="70" t="s">
        <v>1539</v>
      </c>
      <c r="G322" s="70" t="s">
        <v>2055</v>
      </c>
      <c r="H322" s="70" t="s">
        <v>2056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234</v>
      </c>
      <c r="AS322" s="71">
        <v>60</v>
      </c>
      <c r="AT322" s="71">
        <v>0</v>
      </c>
      <c r="AU322" s="71">
        <v>0</v>
      </c>
      <c r="AV322" s="71">
        <v>0</v>
      </c>
      <c r="AW322" s="71">
        <v>0</v>
      </c>
      <c r="AX322" s="71"/>
      <c r="AY322" s="72"/>
      <c r="AZ322" s="71">
        <v>1245.3</v>
      </c>
      <c r="BA322" s="71">
        <v>2886.5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2076</v>
      </c>
      <c r="B323" s="70">
        <v>272</v>
      </c>
      <c r="C323" s="70">
        <v>21</v>
      </c>
      <c r="D323" s="70">
        <v>16</v>
      </c>
      <c r="E323" s="70">
        <v>2024</v>
      </c>
      <c r="F323" s="70" t="s">
        <v>1554</v>
      </c>
      <c r="G323" s="70" t="s">
        <v>2055</v>
      </c>
      <c r="H323" s="70" t="s">
        <v>2056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2077</v>
      </c>
      <c r="B324" s="70">
        <v>341</v>
      </c>
      <c r="C324" s="70">
        <v>1</v>
      </c>
      <c r="D324" s="70">
        <v>21</v>
      </c>
      <c r="E324" s="70">
        <v>1990</v>
      </c>
      <c r="F324" s="70" t="s">
        <v>787</v>
      </c>
      <c r="G324" s="70" t="s">
        <v>2078</v>
      </c>
      <c r="H324" s="70" t="s">
        <v>2079</v>
      </c>
      <c r="I324" s="148"/>
      <c r="J324" s="71">
        <v>8.0215528273475218</v>
      </c>
      <c r="K324" s="71">
        <v>1.7395664065711549</v>
      </c>
      <c r="L324" s="71">
        <v>0.71528795743681928</v>
      </c>
      <c r="M324" s="71">
        <v>3.2429500004967609</v>
      </c>
      <c r="N324" s="71">
        <v>7.1647273171184116</v>
      </c>
      <c r="O324" s="71">
        <v>7.3496573182690756</v>
      </c>
      <c r="P324" s="71">
        <v>13.174851095122239</v>
      </c>
      <c r="Q324" s="71">
        <v>0.558922158444637</v>
      </c>
      <c r="R324" s="71">
        <v>0</v>
      </c>
      <c r="S324" s="71">
        <v>0.59765037902074958</v>
      </c>
      <c r="T324" s="72"/>
      <c r="U324" s="71">
        <v>482483</v>
      </c>
      <c r="V324" s="71">
        <v>466</v>
      </c>
      <c r="W324" s="71">
        <v>7</v>
      </c>
      <c r="X324" s="71">
        <v>991</v>
      </c>
      <c r="Y324" s="71">
        <v>2107</v>
      </c>
      <c r="Z324" s="71">
        <v>3023</v>
      </c>
      <c r="AA324" s="71">
        <v>3199</v>
      </c>
      <c r="AB324" s="71">
        <v>9075</v>
      </c>
      <c r="AC324" s="71">
        <v>0</v>
      </c>
      <c r="AD324" s="71">
        <v>0.59765037902074958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2080</v>
      </c>
      <c r="B325" s="70">
        <v>342</v>
      </c>
      <c r="C325" s="70">
        <v>2</v>
      </c>
      <c r="D325" s="70">
        <v>21</v>
      </c>
      <c r="E325" s="70">
        <v>2005</v>
      </c>
      <c r="F325" s="70" t="s">
        <v>789</v>
      </c>
      <c r="G325" s="70" t="s">
        <v>2078</v>
      </c>
      <c r="H325" s="70" t="s">
        <v>2079</v>
      </c>
      <c r="I325" s="148"/>
      <c r="J325" s="71">
        <v>6.2268960357440424</v>
      </c>
      <c r="K325" s="71">
        <v>1.362100487567014</v>
      </c>
      <c r="L325" s="71">
        <v>3.1616622209899941</v>
      </c>
      <c r="M325" s="71">
        <v>6.0145836518156486</v>
      </c>
      <c r="N325" s="71">
        <v>11.47386053215051</v>
      </c>
      <c r="O325" s="71">
        <v>11.42938650366534</v>
      </c>
      <c r="P325" s="71">
        <v>13.833853310602141</v>
      </c>
      <c r="Q325" s="71">
        <v>0.54872794798360103</v>
      </c>
      <c r="R325" s="71">
        <v>0</v>
      </c>
      <c r="S325" s="71">
        <v>0.54600902242796456</v>
      </c>
      <c r="T325" s="72"/>
      <c r="U325" s="71">
        <v>471899</v>
      </c>
      <c r="V325" s="71">
        <v>469</v>
      </c>
      <c r="W325" s="71">
        <v>35</v>
      </c>
      <c r="X325" s="71">
        <v>1019</v>
      </c>
      <c r="Y325" s="71">
        <v>2766</v>
      </c>
      <c r="Z325" s="71">
        <v>5440</v>
      </c>
      <c r="AA325" s="71">
        <v>2751</v>
      </c>
      <c r="AB325" s="71">
        <v>9314</v>
      </c>
      <c r="AC325" s="71">
        <v>0</v>
      </c>
      <c r="AD325" s="71">
        <v>0.54600902242796456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2081</v>
      </c>
      <c r="B326" s="70">
        <v>343</v>
      </c>
      <c r="C326" s="70">
        <v>3</v>
      </c>
      <c r="D326" s="70">
        <v>21</v>
      </c>
      <c r="E326" s="70">
        <v>2006</v>
      </c>
      <c r="F326" s="70" t="s">
        <v>790</v>
      </c>
      <c r="G326" s="70" t="s">
        <v>2078</v>
      </c>
      <c r="H326" s="70" t="s">
        <v>2079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2082</v>
      </c>
      <c r="B327" s="70">
        <v>344</v>
      </c>
      <c r="C327" s="70">
        <v>4</v>
      </c>
      <c r="D327" s="70">
        <v>21</v>
      </c>
      <c r="E327" s="70">
        <v>2007</v>
      </c>
      <c r="F327" s="70" t="s">
        <v>791</v>
      </c>
      <c r="G327" s="70" t="s">
        <v>2078</v>
      </c>
      <c r="H327" s="70" t="s">
        <v>2079</v>
      </c>
      <c r="I327" s="148"/>
      <c r="J327" s="71">
        <v>4.5126906811986691</v>
      </c>
      <c r="K327" s="71">
        <v>1.1031631691153549</v>
      </c>
      <c r="L327" s="71">
        <v>3.252112489113657</v>
      </c>
      <c r="M327" s="71">
        <v>7.407925143161779</v>
      </c>
      <c r="N327" s="71">
        <v>11.319691013102</v>
      </c>
      <c r="O327" s="71">
        <v>11.222914035288881</v>
      </c>
      <c r="P327" s="71">
        <v>14.134795903953391</v>
      </c>
      <c r="Q327" s="71">
        <v>0.56972300720532598</v>
      </c>
      <c r="R327" s="71">
        <v>0</v>
      </c>
      <c r="S327" s="71">
        <v>0.46515212980250459</v>
      </c>
      <c r="T327" s="72"/>
      <c r="U327" s="71">
        <v>403521</v>
      </c>
      <c r="V327" s="71">
        <v>412</v>
      </c>
      <c r="W327" s="71">
        <v>42</v>
      </c>
      <c r="X327" s="71">
        <v>1546</v>
      </c>
      <c r="Y327" s="71">
        <v>2756</v>
      </c>
      <c r="Z327" s="71">
        <v>5553</v>
      </c>
      <c r="AA327" s="71">
        <v>2768</v>
      </c>
      <c r="AB327" s="71">
        <v>9159</v>
      </c>
      <c r="AC327" s="71">
        <v>0</v>
      </c>
      <c r="AD327" s="71">
        <v>0.46515212980250459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2083</v>
      </c>
      <c r="B328" s="70">
        <v>345</v>
      </c>
      <c r="C328" s="70">
        <v>5</v>
      </c>
      <c r="D328" s="70">
        <v>21</v>
      </c>
      <c r="E328" s="70">
        <v>2008</v>
      </c>
      <c r="F328" s="70" t="s">
        <v>792</v>
      </c>
      <c r="G328" s="70" t="s">
        <v>2078</v>
      </c>
      <c r="H328" s="70" t="s">
        <v>2079</v>
      </c>
      <c r="I328" s="148"/>
      <c r="J328" s="71">
        <v>3.8686944129470628</v>
      </c>
      <c r="K328" s="71">
        <v>0.83190007804968924</v>
      </c>
      <c r="L328" s="71">
        <v>2.7811721808345049</v>
      </c>
      <c r="M328" s="71">
        <v>7.8203614404486421</v>
      </c>
      <c r="N328" s="71">
        <v>9.9305101771216702</v>
      </c>
      <c r="O328" s="71">
        <v>10.916561903585769</v>
      </c>
      <c r="P328" s="71">
        <v>13.975868121482771</v>
      </c>
      <c r="Q328" s="71">
        <v>0.55677089220577303</v>
      </c>
      <c r="R328" s="71">
        <v>0</v>
      </c>
      <c r="S328" s="71">
        <v>0.80612334215579018</v>
      </c>
      <c r="T328" s="72"/>
      <c r="U328" s="71">
        <v>368197</v>
      </c>
      <c r="V328" s="71">
        <v>412</v>
      </c>
      <c r="W328" s="71">
        <v>42</v>
      </c>
      <c r="X328" s="71">
        <v>1546</v>
      </c>
      <c r="Y328" s="71">
        <v>2786</v>
      </c>
      <c r="Z328" s="71">
        <v>5591</v>
      </c>
      <c r="AA328" s="71">
        <v>2740</v>
      </c>
      <c r="AB328" s="71">
        <v>9098</v>
      </c>
      <c r="AC328" s="71">
        <v>0</v>
      </c>
      <c r="AD328" s="71">
        <v>0.80612334215579018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2084</v>
      </c>
      <c r="B329" s="70">
        <v>346</v>
      </c>
      <c r="C329" s="70">
        <v>6</v>
      </c>
      <c r="D329" s="70">
        <v>21</v>
      </c>
      <c r="E329" s="70">
        <v>2009</v>
      </c>
      <c r="F329" s="70" t="s">
        <v>176</v>
      </c>
      <c r="G329" s="1064" t="s">
        <v>2078</v>
      </c>
      <c r="H329" s="70" t="s">
        <v>2079</v>
      </c>
      <c r="I329" s="148"/>
      <c r="J329" s="71">
        <v>3.5550271423222628</v>
      </c>
      <c r="K329" s="71">
        <v>0.90771555957006844</v>
      </c>
      <c r="L329" s="71">
        <v>6.5945217600275328</v>
      </c>
      <c r="M329" s="71">
        <v>7.5559026711649748</v>
      </c>
      <c r="N329" s="71">
        <v>10.38223055893738</v>
      </c>
      <c r="O329" s="71">
        <v>11.073648934173811</v>
      </c>
      <c r="P329" s="71">
        <v>13.573824191731349</v>
      </c>
      <c r="Q329" s="71">
        <v>0.52625025388497804</v>
      </c>
      <c r="R329" s="71">
        <v>0</v>
      </c>
      <c r="S329" s="71">
        <v>0.67008847500007784</v>
      </c>
      <c r="T329" s="72"/>
      <c r="U329" s="71">
        <v>288836</v>
      </c>
      <c r="V329" s="71">
        <v>436</v>
      </c>
      <c r="W329" s="71">
        <v>124</v>
      </c>
      <c r="X329" s="71">
        <v>1565</v>
      </c>
      <c r="Y329" s="71">
        <v>2820</v>
      </c>
      <c r="Z329" s="71">
        <v>5598</v>
      </c>
      <c r="AA329" s="71">
        <v>2732</v>
      </c>
      <c r="AB329" s="71">
        <v>9027</v>
      </c>
      <c r="AC329" s="71">
        <v>0</v>
      </c>
      <c r="AD329" s="71">
        <v>0.67008847500007784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2085</v>
      </c>
      <c r="B330" s="70">
        <v>347</v>
      </c>
      <c r="C330" s="70">
        <v>7</v>
      </c>
      <c r="D330" s="70">
        <v>21</v>
      </c>
      <c r="E330" s="70">
        <v>2010</v>
      </c>
      <c r="F330" s="70" t="s">
        <v>177</v>
      </c>
      <c r="G330" s="1064" t="s">
        <v>2078</v>
      </c>
      <c r="H330" s="70" t="s">
        <v>2079</v>
      </c>
      <c r="I330" s="148"/>
      <c r="J330" s="71">
        <v>3.347270291553377</v>
      </c>
      <c r="K330" s="71">
        <v>0.94905700726890641</v>
      </c>
      <c r="L330" s="71">
        <v>6.1215608536765806</v>
      </c>
      <c r="M330" s="71">
        <v>7.799531082850172</v>
      </c>
      <c r="N330" s="71">
        <v>11.802317039776471</v>
      </c>
      <c r="O330" s="71">
        <v>11.08740672284916</v>
      </c>
      <c r="P330" s="71">
        <v>13.595369487820539</v>
      </c>
      <c r="Q330" s="71">
        <v>0.54414371370209103</v>
      </c>
      <c r="R330" s="71">
        <v>0</v>
      </c>
      <c r="S330" s="71">
        <v>1.0650520323458099</v>
      </c>
      <c r="T330" s="72"/>
      <c r="U330" s="71">
        <v>272840</v>
      </c>
      <c r="V330" s="71">
        <v>436</v>
      </c>
      <c r="W330" s="71">
        <v>124</v>
      </c>
      <c r="X330" s="71">
        <v>1565</v>
      </c>
      <c r="Y330" s="71">
        <v>2822</v>
      </c>
      <c r="Z330" s="71">
        <v>5631</v>
      </c>
      <c r="AA330" s="71">
        <v>2668</v>
      </c>
      <c r="AB330" s="71">
        <v>8944</v>
      </c>
      <c r="AC330" s="71">
        <v>0</v>
      </c>
      <c r="AD330" s="71">
        <v>1.0650520323458099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2086</v>
      </c>
      <c r="B331" s="70">
        <v>348</v>
      </c>
      <c r="C331" s="70">
        <v>8</v>
      </c>
      <c r="D331" s="70">
        <v>21</v>
      </c>
      <c r="E331" s="70">
        <v>2011</v>
      </c>
      <c r="F331" s="70" t="s">
        <v>178</v>
      </c>
      <c r="G331" s="70" t="s">
        <v>2078</v>
      </c>
      <c r="H331" s="70" t="s">
        <v>2079</v>
      </c>
      <c r="I331" s="148"/>
      <c r="J331" s="71">
        <v>4.358288648925253</v>
      </c>
      <c r="K331" s="71">
        <v>1.3101221828628959</v>
      </c>
      <c r="L331" s="71">
        <v>6.08834862042879</v>
      </c>
      <c r="M331" s="71">
        <v>9.0836877597521788</v>
      </c>
      <c r="N331" s="71">
        <v>12.212566842252841</v>
      </c>
      <c r="O331" s="71">
        <v>11.023168885603742</v>
      </c>
      <c r="P331" s="71">
        <v>13.291557484786905</v>
      </c>
      <c r="Q331" s="71">
        <v>0.62233000671472605</v>
      </c>
      <c r="R331" s="71">
        <v>0</v>
      </c>
      <c r="S331" s="71">
        <v>1.082747258781819</v>
      </c>
      <c r="T331" s="72"/>
      <c r="U331" s="71">
        <v>329468</v>
      </c>
      <c r="V331" s="71">
        <v>436</v>
      </c>
      <c r="W331" s="71">
        <v>124</v>
      </c>
      <c r="X331" s="71">
        <v>1565</v>
      </c>
      <c r="Y331" s="71">
        <v>2832</v>
      </c>
      <c r="Z331" s="71">
        <v>5720</v>
      </c>
      <c r="AA331" s="71">
        <v>2686</v>
      </c>
      <c r="AB331" s="71">
        <v>8868</v>
      </c>
      <c r="AC331" s="71">
        <v>0</v>
      </c>
      <c r="AD331" s="71">
        <v>1.082747258781819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2087</v>
      </c>
      <c r="B332" s="70">
        <v>349</v>
      </c>
      <c r="C332" s="70">
        <v>9</v>
      </c>
      <c r="D332" s="70">
        <v>21</v>
      </c>
      <c r="E332" s="70">
        <v>2012</v>
      </c>
      <c r="F332" s="70" t="s">
        <v>179</v>
      </c>
      <c r="G332" s="70" t="s">
        <v>2078</v>
      </c>
      <c r="H332" s="70" t="s">
        <v>2079</v>
      </c>
      <c r="I332" s="148"/>
      <c r="J332" s="71">
        <v>4.0117339189426362</v>
      </c>
      <c r="K332" s="71">
        <v>1.2233433784220791</v>
      </c>
      <c r="L332" s="71">
        <v>6.1780431392817743</v>
      </c>
      <c r="M332" s="71">
        <v>8.5778906248735591</v>
      </c>
      <c r="N332" s="71">
        <v>11.67300845482513</v>
      </c>
      <c r="O332" s="71">
        <v>10.982312982561114</v>
      </c>
      <c r="P332" s="71">
        <v>13.322390350085426</v>
      </c>
      <c r="Q332" s="71">
        <v>0.67065930453907097</v>
      </c>
      <c r="R332" s="71">
        <v>0</v>
      </c>
      <c r="S332" s="71">
        <v>0.93011236252061724</v>
      </c>
      <c r="T332" s="72"/>
      <c r="U332" s="71">
        <v>318957</v>
      </c>
      <c r="V332" s="71">
        <v>436</v>
      </c>
      <c r="W332" s="71">
        <v>124</v>
      </c>
      <c r="X332" s="71">
        <v>1565</v>
      </c>
      <c r="Y332" s="71">
        <v>2883</v>
      </c>
      <c r="Z332" s="71">
        <v>5744</v>
      </c>
      <c r="AA332" s="71">
        <v>2677</v>
      </c>
      <c r="AB332" s="71">
        <v>8796</v>
      </c>
      <c r="AC332" s="71">
        <v>0</v>
      </c>
      <c r="AD332" s="71">
        <v>0.93011236252061724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2088</v>
      </c>
      <c r="B333" s="70">
        <v>350</v>
      </c>
      <c r="C333" s="70">
        <v>10</v>
      </c>
      <c r="D333" s="70">
        <v>21</v>
      </c>
      <c r="E333" s="70">
        <v>2013</v>
      </c>
      <c r="F333" s="70" t="s">
        <v>180</v>
      </c>
      <c r="G333" s="70" t="s">
        <v>2078</v>
      </c>
      <c r="H333" s="70" t="s">
        <v>2079</v>
      </c>
      <c r="I333" s="148"/>
      <c r="J333" s="71">
        <v>3.8319052915234089</v>
      </c>
      <c r="K333" s="71">
        <v>1.0704684189176279</v>
      </c>
      <c r="L333" s="71">
        <v>5.8605181510663353</v>
      </c>
      <c r="M333" s="71">
        <v>8.6371771750271655</v>
      </c>
      <c r="N333" s="71">
        <v>12.051833145173299</v>
      </c>
      <c r="O333" s="71">
        <v>10.609933042631315</v>
      </c>
      <c r="P333" s="71">
        <v>13.187760748502555</v>
      </c>
      <c r="Q333" s="71">
        <v>0.67360641519299702</v>
      </c>
      <c r="R333" s="71">
        <v>0</v>
      </c>
      <c r="S333" s="71">
        <v>0.92327423335940961</v>
      </c>
      <c r="T333" s="72"/>
      <c r="U333" s="71">
        <v>305732</v>
      </c>
      <c r="V333" s="71">
        <v>436</v>
      </c>
      <c r="W333" s="71">
        <v>124</v>
      </c>
      <c r="X333" s="71">
        <v>1565</v>
      </c>
      <c r="Y333" s="71">
        <v>2907</v>
      </c>
      <c r="Z333" s="71">
        <v>5797</v>
      </c>
      <c r="AA333" s="71">
        <v>2640</v>
      </c>
      <c r="AB333" s="71">
        <v>8708</v>
      </c>
      <c r="AC333" s="71">
        <v>0</v>
      </c>
      <c r="AD333" s="71">
        <v>0.92327423335940961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2089</v>
      </c>
      <c r="B334" s="70">
        <v>351</v>
      </c>
      <c r="C334" s="70">
        <v>11</v>
      </c>
      <c r="D334" s="70">
        <v>21</v>
      </c>
      <c r="E334" s="70">
        <v>2014</v>
      </c>
      <c r="F334" s="70" t="s">
        <v>181</v>
      </c>
      <c r="G334" s="70" t="s">
        <v>2078</v>
      </c>
      <c r="H334" s="70" t="s">
        <v>2079</v>
      </c>
      <c r="I334" s="148"/>
      <c r="J334" s="71">
        <v>3.8537790596982409</v>
      </c>
      <c r="K334" s="71">
        <v>1.0610004732905809</v>
      </c>
      <c r="L334" s="71">
        <v>3.5172094222184791</v>
      </c>
      <c r="M334" s="71">
        <v>8.269837056511097</v>
      </c>
      <c r="N334" s="71">
        <v>10.90839278404027</v>
      </c>
      <c r="O334" s="71">
        <v>10.085945069524133</v>
      </c>
      <c r="P334" s="71">
        <v>13.090604855785088</v>
      </c>
      <c r="Q334" s="71">
        <v>0.64012518786751305</v>
      </c>
      <c r="R334" s="71">
        <v>0</v>
      </c>
      <c r="S334" s="71">
        <v>1.180038081250149</v>
      </c>
      <c r="T334" s="72"/>
      <c r="U334" s="71">
        <v>321737</v>
      </c>
      <c r="V334" s="71">
        <v>365</v>
      </c>
      <c r="W334" s="71">
        <v>77</v>
      </c>
      <c r="X334" s="71">
        <v>1468</v>
      </c>
      <c r="Y334" s="71">
        <v>2941</v>
      </c>
      <c r="Z334" s="71">
        <v>5804</v>
      </c>
      <c r="AA334" s="71">
        <v>2607</v>
      </c>
      <c r="AB334" s="71">
        <v>8625</v>
      </c>
      <c r="AC334" s="71">
        <v>0</v>
      </c>
      <c r="AD334" s="71">
        <v>1.180038081250149</v>
      </c>
      <c r="AE334" s="72"/>
      <c r="AF334" s="71"/>
      <c r="AG334" s="71"/>
      <c r="AH334" s="71"/>
      <c r="AI334" s="71"/>
      <c r="AJ334" s="71"/>
      <c r="AK334" s="71"/>
      <c r="AL334" s="71"/>
      <c r="AM334" s="71"/>
      <c r="AN334" s="71"/>
      <c r="AO334" s="71"/>
      <c r="AP334" s="71"/>
      <c r="AQ334" s="72"/>
      <c r="AR334" s="71">
        <v>163</v>
      </c>
      <c r="AS334" s="71">
        <v>49</v>
      </c>
      <c r="AT334" s="71">
        <v>0</v>
      </c>
      <c r="AU334" s="71">
        <v>0</v>
      </c>
      <c r="AV334" s="71">
        <v>0</v>
      </c>
      <c r="AW334" s="71">
        <v>0</v>
      </c>
      <c r="AX334" s="71"/>
      <c r="AY334" s="72"/>
      <c r="AZ334" s="71">
        <v>691.6</v>
      </c>
      <c r="BA334" s="71">
        <v>1293.2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2090</v>
      </c>
      <c r="B335" s="70">
        <v>352</v>
      </c>
      <c r="C335" s="70">
        <v>12</v>
      </c>
      <c r="D335" s="70">
        <v>21</v>
      </c>
      <c r="E335" s="70">
        <v>2015</v>
      </c>
      <c r="F335" s="70" t="s">
        <v>182</v>
      </c>
      <c r="G335" s="70" t="s">
        <v>2078</v>
      </c>
      <c r="H335" s="70" t="s">
        <v>2079</v>
      </c>
      <c r="I335" s="148"/>
      <c r="J335" s="71">
        <v>4.4358350976901031</v>
      </c>
      <c r="K335" s="71">
        <v>1.003945321335125</v>
      </c>
      <c r="L335" s="71">
        <v>6.5118661036897869</v>
      </c>
      <c r="M335" s="71">
        <v>6.7596037160372857</v>
      </c>
      <c r="N335" s="71">
        <v>10.33516903545228</v>
      </c>
      <c r="O335" s="71">
        <v>9.9622649425672147</v>
      </c>
      <c r="P335" s="71">
        <v>12.930087127718451</v>
      </c>
      <c r="Q335" s="71">
        <v>0.62250002194724097</v>
      </c>
      <c r="R335" s="71">
        <v>0</v>
      </c>
      <c r="S335" s="71">
        <v>0.90226857960099049</v>
      </c>
      <c r="T335" s="72"/>
      <c r="U335" s="71">
        <v>385986</v>
      </c>
      <c r="V335" s="71">
        <v>365</v>
      </c>
      <c r="W335" s="71">
        <v>77</v>
      </c>
      <c r="X335" s="71">
        <v>1468</v>
      </c>
      <c r="Y335" s="71">
        <v>2974</v>
      </c>
      <c r="Z335" s="71">
        <v>5788</v>
      </c>
      <c r="AA335" s="71">
        <v>2573</v>
      </c>
      <c r="AB335" s="71">
        <v>8568</v>
      </c>
      <c r="AC335" s="71">
        <v>0</v>
      </c>
      <c r="AD335" s="71">
        <v>0.90226857960099049</v>
      </c>
      <c r="AE335" s="72"/>
      <c r="AF335" s="71">
        <v>3022799.828140066</v>
      </c>
      <c r="AG335" s="71">
        <v>748020.18001377059</v>
      </c>
      <c r="AH335" s="71">
        <v>1048998.8013390179</v>
      </c>
      <c r="AI335" s="71">
        <v>9702444.9101797938</v>
      </c>
      <c r="AJ335" s="71">
        <v>15268102.27463967</v>
      </c>
      <c r="AK335" s="71">
        <v>0</v>
      </c>
      <c r="AL335" s="71">
        <v>0</v>
      </c>
      <c r="AM335" s="71">
        <v>1174208.458591782</v>
      </c>
      <c r="AN335" s="71">
        <v>0</v>
      </c>
      <c r="AO335" s="71">
        <v>0</v>
      </c>
      <c r="AP335" s="71">
        <v>30964574.452904098</v>
      </c>
      <c r="AQ335" s="72"/>
      <c r="AR335" s="71">
        <v>175</v>
      </c>
      <c r="AS335" s="71">
        <v>79</v>
      </c>
      <c r="AT335" s="71">
        <v>0</v>
      </c>
      <c r="AU335" s="71">
        <v>0</v>
      </c>
      <c r="AV335" s="71">
        <v>0</v>
      </c>
      <c r="AW335" s="71">
        <v>0</v>
      </c>
      <c r="AX335" s="71"/>
      <c r="AY335" s="72"/>
      <c r="AZ335" s="71">
        <v>751.1</v>
      </c>
      <c r="BA335" s="71">
        <v>4345.8</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2091</v>
      </c>
      <c r="B336" s="70">
        <v>353</v>
      </c>
      <c r="C336" s="70">
        <v>13</v>
      </c>
      <c r="D336" s="70">
        <v>21</v>
      </c>
      <c r="E336" s="70">
        <v>2016</v>
      </c>
      <c r="F336" s="70" t="s">
        <v>155</v>
      </c>
      <c r="G336" s="70" t="s">
        <v>2078</v>
      </c>
      <c r="H336" s="70" t="s">
        <v>2079</v>
      </c>
      <c r="I336" s="148"/>
      <c r="J336" s="71">
        <v>4.8127055637356966</v>
      </c>
      <c r="K336" s="71">
        <v>0.93970558015071781</v>
      </c>
      <c r="L336" s="71">
        <v>3.8215027704701736</v>
      </c>
      <c r="M336" s="71">
        <v>6.5492669291824352</v>
      </c>
      <c r="N336" s="71">
        <v>10.546138029757669</v>
      </c>
      <c r="O336" s="71">
        <v>9.8667927415882595</v>
      </c>
      <c r="P336" s="71">
        <v>12.530643867942592</v>
      </c>
      <c r="Q336" s="71">
        <v>0.59747632359419811</v>
      </c>
      <c r="R336" s="71">
        <v>0</v>
      </c>
      <c r="S336" s="71">
        <v>0.79415515530266811</v>
      </c>
      <c r="T336" s="72"/>
      <c r="U336" s="71">
        <v>383984</v>
      </c>
      <c r="V336" s="71">
        <v>365</v>
      </c>
      <c r="W336" s="71">
        <v>77</v>
      </c>
      <c r="X336" s="71">
        <v>1468</v>
      </c>
      <c r="Y336" s="71">
        <v>2988</v>
      </c>
      <c r="Z336" s="71">
        <v>5803</v>
      </c>
      <c r="AA336" s="71">
        <v>2579</v>
      </c>
      <c r="AB336" s="71">
        <v>8459</v>
      </c>
      <c r="AC336" s="71">
        <v>0</v>
      </c>
      <c r="AD336" s="71">
        <v>0.79415515530266811</v>
      </c>
      <c r="AE336" s="72"/>
      <c r="AF336" s="71">
        <v>3349007.466461489</v>
      </c>
      <c r="AG336" s="71">
        <v>688453.62722096953</v>
      </c>
      <c r="AH336" s="71">
        <v>495941.62798293069</v>
      </c>
      <c r="AI336" s="71">
        <v>9978740.7260077726</v>
      </c>
      <c r="AJ336" s="71">
        <v>15573217.38601375</v>
      </c>
      <c r="AK336" s="71">
        <v>0</v>
      </c>
      <c r="AL336" s="71">
        <v>0</v>
      </c>
      <c r="AM336" s="71">
        <v>1160171.1052349361</v>
      </c>
      <c r="AN336" s="71">
        <v>0</v>
      </c>
      <c r="AO336" s="71">
        <v>0</v>
      </c>
      <c r="AP336" s="71">
        <v>31245531.938921846</v>
      </c>
      <c r="AQ336" s="72"/>
      <c r="AR336" s="71">
        <v>193</v>
      </c>
      <c r="AS336" s="71">
        <v>110</v>
      </c>
      <c r="AT336" s="71">
        <v>1</v>
      </c>
      <c r="AU336" s="71">
        <v>0</v>
      </c>
      <c r="AV336" s="71">
        <v>0</v>
      </c>
      <c r="AW336" s="71">
        <v>0</v>
      </c>
      <c r="AX336" s="71"/>
      <c r="AY336" s="72"/>
      <c r="AZ336" s="71">
        <v>849.3</v>
      </c>
      <c r="BA336" s="71">
        <v>6589.2</v>
      </c>
      <c r="BB336" s="71">
        <v>28000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2092</v>
      </c>
      <c r="B337" s="70">
        <v>354</v>
      </c>
      <c r="C337" s="70">
        <v>14</v>
      </c>
      <c r="D337" s="70">
        <v>21</v>
      </c>
      <c r="E337" s="70">
        <v>2017</v>
      </c>
      <c r="F337" s="70" t="s">
        <v>156</v>
      </c>
      <c r="G337" s="70" t="s">
        <v>2078</v>
      </c>
      <c r="H337" s="70" t="s">
        <v>2079</v>
      </c>
      <c r="I337" s="148"/>
      <c r="J337" s="71">
        <v>4.632216188248325</v>
      </c>
      <c r="K337" s="71">
        <v>0.94870559495122575</v>
      </c>
      <c r="L337" s="71">
        <v>3.7343350205725656</v>
      </c>
      <c r="M337" s="71">
        <v>6.1875943060599905</v>
      </c>
      <c r="N337" s="71">
        <v>10.311975639835953</v>
      </c>
      <c r="O337" s="71">
        <v>9.7191705700203173</v>
      </c>
      <c r="P337" s="71">
        <v>12.27263279794337</v>
      </c>
      <c r="Q337" s="71">
        <v>0.57176226274310304</v>
      </c>
      <c r="R337" s="71">
        <v>0</v>
      </c>
      <c r="S337" s="71">
        <v>0.86342204119635002</v>
      </c>
      <c r="T337" s="72"/>
      <c r="U337" s="71">
        <v>394948</v>
      </c>
      <c r="V337" s="71">
        <v>365</v>
      </c>
      <c r="W337" s="71">
        <v>77</v>
      </c>
      <c r="X337" s="71">
        <v>1468</v>
      </c>
      <c r="Y337" s="71">
        <v>3014</v>
      </c>
      <c r="Z337" s="71">
        <v>5811</v>
      </c>
      <c r="AA337" s="71">
        <v>2542</v>
      </c>
      <c r="AB337" s="71">
        <v>8371</v>
      </c>
      <c r="AC337" s="71">
        <v>0</v>
      </c>
      <c r="AD337" s="71">
        <v>0.86342204119635002</v>
      </c>
      <c r="AE337" s="72"/>
      <c r="AF337" s="71">
        <v>3516230.9602728621</v>
      </c>
      <c r="AG337" s="71">
        <v>725192.93402162543</v>
      </c>
      <c r="AH337" s="71">
        <v>607108.73569876142</v>
      </c>
      <c r="AI337" s="71">
        <v>9810633.8639751375</v>
      </c>
      <c r="AJ337" s="71">
        <v>14800917.744484991</v>
      </c>
      <c r="AK337" s="71">
        <v>0</v>
      </c>
      <c r="AL337" s="71">
        <v>0</v>
      </c>
      <c r="AM337" s="71">
        <v>1149898.1706905169</v>
      </c>
      <c r="AN337" s="71">
        <v>0</v>
      </c>
      <c r="AO337" s="71">
        <v>0</v>
      </c>
      <c r="AP337" s="71">
        <v>30609982.409143895</v>
      </c>
      <c r="AQ337" s="72"/>
      <c r="AR337" s="71">
        <v>203</v>
      </c>
      <c r="AS337" s="71">
        <v>147</v>
      </c>
      <c r="AT337" s="71">
        <v>2</v>
      </c>
      <c r="AU337" s="71">
        <v>0</v>
      </c>
      <c r="AV337" s="71">
        <v>0</v>
      </c>
      <c r="AW337" s="71">
        <v>0</v>
      </c>
      <c r="AX337" s="71"/>
      <c r="AY337" s="72"/>
      <c r="AZ337" s="71">
        <v>914</v>
      </c>
      <c r="BA337" s="71">
        <v>10919.7</v>
      </c>
      <c r="BB337" s="71">
        <v>50000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2093</v>
      </c>
      <c r="B338" s="70">
        <v>355</v>
      </c>
      <c r="C338" s="70">
        <v>15</v>
      </c>
      <c r="D338" s="70">
        <v>21</v>
      </c>
      <c r="E338" s="70">
        <v>2018</v>
      </c>
      <c r="F338" s="70" t="s">
        <v>183</v>
      </c>
      <c r="G338" s="70" t="s">
        <v>2078</v>
      </c>
      <c r="H338" s="70" t="s">
        <v>2079</v>
      </c>
      <c r="I338" s="148"/>
      <c r="J338" s="71">
        <v>4.4767955330440534</v>
      </c>
      <c r="K338" s="71">
        <v>0.87873127424777631</v>
      </c>
      <c r="L338" s="71">
        <v>3.4339488234211544</v>
      </c>
      <c r="M338" s="71">
        <v>6.4037523191835657</v>
      </c>
      <c r="N338" s="71">
        <v>9.3280262483863936</v>
      </c>
      <c r="O338" s="71">
        <v>9.5595442953284042</v>
      </c>
      <c r="P338" s="71">
        <v>12.030970968868543</v>
      </c>
      <c r="Q338" s="71">
        <v>0.52428625372100801</v>
      </c>
      <c r="R338" s="71">
        <v>0</v>
      </c>
      <c r="S338" s="71">
        <v>1.0612151160988241</v>
      </c>
      <c r="T338" s="72"/>
      <c r="U338" s="71">
        <v>397872</v>
      </c>
      <c r="V338" s="71">
        <v>365</v>
      </c>
      <c r="W338" s="71">
        <v>77</v>
      </c>
      <c r="X338" s="71">
        <v>1468</v>
      </c>
      <c r="Y338" s="71">
        <v>3023</v>
      </c>
      <c r="Z338" s="71">
        <v>5825</v>
      </c>
      <c r="AA338" s="71">
        <v>2517</v>
      </c>
      <c r="AB338" s="71">
        <v>8272</v>
      </c>
      <c r="AC338" s="71">
        <v>0</v>
      </c>
      <c r="AD338" s="71">
        <v>1.0612151160988239</v>
      </c>
      <c r="AE338" s="72"/>
      <c r="AF338" s="71">
        <v>3601921.026784081</v>
      </c>
      <c r="AG338" s="71">
        <v>657334.39246848761</v>
      </c>
      <c r="AH338" s="71">
        <v>561879.08673018764</v>
      </c>
      <c r="AI338" s="71">
        <v>9984628.0555263124</v>
      </c>
      <c r="AJ338" s="71">
        <v>13823594.81624613</v>
      </c>
      <c r="AK338" s="71">
        <v>0</v>
      </c>
      <c r="AL338" s="71">
        <v>0</v>
      </c>
      <c r="AM338" s="71">
        <v>1138649.9878067591</v>
      </c>
      <c r="AN338" s="71">
        <v>0</v>
      </c>
      <c r="AO338" s="71">
        <v>0</v>
      </c>
      <c r="AP338" s="71">
        <v>29768007.365561958</v>
      </c>
      <c r="AQ338" s="72"/>
      <c r="AR338" s="71">
        <v>218</v>
      </c>
      <c r="AS338" s="71">
        <v>176</v>
      </c>
      <c r="AT338" s="71">
        <v>2</v>
      </c>
      <c r="AU338" s="71">
        <v>0</v>
      </c>
      <c r="AV338" s="71">
        <v>0</v>
      </c>
      <c r="AW338" s="71">
        <v>0</v>
      </c>
      <c r="AX338" s="71"/>
      <c r="AY338" s="72"/>
      <c r="AZ338" s="71">
        <v>999.10000000000014</v>
      </c>
      <c r="BA338" s="71">
        <v>12001</v>
      </c>
      <c r="BB338" s="71">
        <v>50000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2094</v>
      </c>
      <c r="B339" s="70">
        <v>356</v>
      </c>
      <c r="C339" s="70">
        <v>16</v>
      </c>
      <c r="D339" s="70">
        <v>21</v>
      </c>
      <c r="E339" s="70">
        <v>2019</v>
      </c>
      <c r="F339" s="70" t="s">
        <v>158</v>
      </c>
      <c r="G339" s="70" t="s">
        <v>2078</v>
      </c>
      <c r="H339" s="70" t="s">
        <v>2079</v>
      </c>
      <c r="I339" s="148"/>
      <c r="J339" s="71">
        <v>4.7221343292519462</v>
      </c>
      <c r="K339" s="71">
        <v>0.81927861318014061</v>
      </c>
      <c r="L339" s="71">
        <v>3.4583583076314199</v>
      </c>
      <c r="M339" s="71">
        <v>5.7096912602765215</v>
      </c>
      <c r="N339" s="71">
        <v>8.7482443972566539</v>
      </c>
      <c r="O339" s="71">
        <v>9.2577948789439901</v>
      </c>
      <c r="P339" s="71">
        <v>12.025384108331625</v>
      </c>
      <c r="Q339" s="71">
        <v>0.502753158624759</v>
      </c>
      <c r="R339" s="71">
        <v>0</v>
      </c>
      <c r="S339" s="71">
        <v>1.052875848127411</v>
      </c>
      <c r="T339" s="72"/>
      <c r="U339" s="71">
        <v>412997</v>
      </c>
      <c r="V339" s="71">
        <v>365</v>
      </c>
      <c r="W339" s="71">
        <v>77</v>
      </c>
      <c r="X339" s="71">
        <v>1468</v>
      </c>
      <c r="Y339" s="71">
        <v>3054</v>
      </c>
      <c r="Z339" s="71">
        <v>5796</v>
      </c>
      <c r="AA339" s="71">
        <v>2497</v>
      </c>
      <c r="AB339" s="71">
        <v>8147</v>
      </c>
      <c r="AC339" s="71">
        <v>0</v>
      </c>
      <c r="AD339" s="71">
        <v>1.052875848127411</v>
      </c>
      <c r="AE339" s="72"/>
      <c r="AF339" s="71">
        <v>3964995.7770273509</v>
      </c>
      <c r="AG339" s="71">
        <v>645687.31933415937</v>
      </c>
      <c r="AH339" s="71">
        <v>617987.28715999122</v>
      </c>
      <c r="AI339" s="71">
        <v>9580235.4291702155</v>
      </c>
      <c r="AJ339" s="71">
        <v>13627064.301529409</v>
      </c>
      <c r="AK339" s="71">
        <v>0</v>
      </c>
      <c r="AL339" s="71">
        <v>0</v>
      </c>
      <c r="AM339" s="71">
        <v>1109560.0694168361</v>
      </c>
      <c r="AN339" s="71">
        <v>0</v>
      </c>
      <c r="AO339" s="71">
        <v>0</v>
      </c>
      <c r="AP339" s="71">
        <v>29545530.183637962</v>
      </c>
      <c r="AQ339" s="72"/>
      <c r="AR339" s="71">
        <v>228</v>
      </c>
      <c r="AS339" s="71">
        <v>201</v>
      </c>
      <c r="AT339" s="71">
        <v>2</v>
      </c>
      <c r="AU339" s="71">
        <v>0</v>
      </c>
      <c r="AV339" s="71">
        <v>0</v>
      </c>
      <c r="AW339" s="71">
        <v>0</v>
      </c>
      <c r="AX339" s="71"/>
      <c r="AY339" s="72"/>
      <c r="AZ339" s="71">
        <v>1054.4000000000001</v>
      </c>
      <c r="BA339" s="71">
        <v>13012.6</v>
      </c>
      <c r="BB339" s="71">
        <v>50000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2095</v>
      </c>
      <c r="B340" s="70">
        <v>357</v>
      </c>
      <c r="C340" s="70">
        <v>17</v>
      </c>
      <c r="D340" s="70">
        <v>21</v>
      </c>
      <c r="E340" s="70">
        <v>2020</v>
      </c>
      <c r="F340" s="70" t="s">
        <v>159</v>
      </c>
      <c r="G340" s="70" t="s">
        <v>2078</v>
      </c>
      <c r="H340" s="70" t="s">
        <v>2079</v>
      </c>
      <c r="I340" s="148"/>
      <c r="J340" s="71">
        <v>5.2623750592332312</v>
      </c>
      <c r="K340" s="71">
        <v>0.59674084202631783</v>
      </c>
      <c r="L340" s="71">
        <v>5.4397749122422843</v>
      </c>
      <c r="M340" s="71">
        <v>4.9784959760222707</v>
      </c>
      <c r="N340" s="71">
        <v>8.7652527939962468</v>
      </c>
      <c r="O340" s="71">
        <v>8.0817490303488295</v>
      </c>
      <c r="P340" s="71">
        <v>11.345522739324309</v>
      </c>
      <c r="Q340" s="71">
        <v>0.47144994429776299</v>
      </c>
      <c r="R340" s="71">
        <v>0</v>
      </c>
      <c r="S340" s="71">
        <v>0.78946149764977347</v>
      </c>
      <c r="T340" s="72"/>
      <c r="U340" s="71">
        <v>468986</v>
      </c>
      <c r="V340" s="71">
        <v>253</v>
      </c>
      <c r="W340" s="71">
        <v>129</v>
      </c>
      <c r="X340" s="71">
        <v>1420</v>
      </c>
      <c r="Y340" s="71">
        <v>3080</v>
      </c>
      <c r="Z340" s="71">
        <v>5775</v>
      </c>
      <c r="AA340" s="71">
        <v>2504</v>
      </c>
      <c r="AB340" s="71">
        <v>7996</v>
      </c>
      <c r="AC340" s="71">
        <v>0</v>
      </c>
      <c r="AD340" s="71">
        <v>0.78946149764977347</v>
      </c>
      <c r="AE340" s="72"/>
      <c r="AF340" s="71">
        <v>4581348.3393533379</v>
      </c>
      <c r="AG340" s="71">
        <v>458444.03918620659</v>
      </c>
      <c r="AH340" s="71">
        <v>1013802.6226727986</v>
      </c>
      <c r="AI340" s="71">
        <v>8951867.6398263071</v>
      </c>
      <c r="AJ340" s="71">
        <v>15686945.51629285</v>
      </c>
      <c r="AK340" s="71"/>
      <c r="AL340" s="71"/>
      <c r="AM340" s="71">
        <v>1043566.8374128861</v>
      </c>
      <c r="AN340" s="71"/>
      <c r="AO340" s="71"/>
      <c r="AP340" s="71">
        <v>31735974.994744387</v>
      </c>
      <c r="AQ340" s="72"/>
      <c r="AR340" s="71">
        <v>237</v>
      </c>
      <c r="AS340" s="71">
        <v>208</v>
      </c>
      <c r="AT340" s="71">
        <v>2</v>
      </c>
      <c r="AU340" s="71">
        <v>0</v>
      </c>
      <c r="AV340" s="71">
        <v>0</v>
      </c>
      <c r="AW340" s="71">
        <v>0</v>
      </c>
      <c r="AX340" s="71"/>
      <c r="AY340" s="72"/>
      <c r="AZ340" s="71">
        <v>1101.3</v>
      </c>
      <c r="BA340" s="71">
        <v>13320.599999999989</v>
      </c>
      <c r="BB340" s="71">
        <v>50000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2096</v>
      </c>
      <c r="B341" s="70">
        <v>357</v>
      </c>
      <c r="C341" s="70">
        <v>18</v>
      </c>
      <c r="D341" s="70">
        <v>21</v>
      </c>
      <c r="E341" s="70">
        <v>2021</v>
      </c>
      <c r="F341" s="70" t="s">
        <v>160</v>
      </c>
      <c r="G341" s="70" t="s">
        <v>2078</v>
      </c>
      <c r="H341" s="70" t="s">
        <v>2079</v>
      </c>
      <c r="I341" s="148"/>
      <c r="J341" s="71">
        <v>4.1516975294546468</v>
      </c>
      <c r="K341" s="71">
        <v>0.65404505617327102</v>
      </c>
      <c r="L341" s="71">
        <v>5.2034939322479046</v>
      </c>
      <c r="M341" s="71">
        <v>5.7130639137404184</v>
      </c>
      <c r="N341" s="71">
        <v>9.0706515746110821</v>
      </c>
      <c r="O341" s="71">
        <v>7.824544036344709</v>
      </c>
      <c r="P341" s="71">
        <v>11.625817973873122</v>
      </c>
      <c r="Q341" s="71">
        <v>0.46079105158056499</v>
      </c>
      <c r="R341" s="71">
        <v>0</v>
      </c>
      <c r="S341" s="71">
        <v>1.147485743427052</v>
      </c>
      <c r="T341" s="72"/>
      <c r="U341" s="71">
        <v>365058</v>
      </c>
      <c r="V341" s="71">
        <v>253</v>
      </c>
      <c r="W341" s="71">
        <v>129</v>
      </c>
      <c r="X341" s="71">
        <v>1420</v>
      </c>
      <c r="Y341" s="71">
        <v>3072</v>
      </c>
      <c r="Z341" s="71">
        <v>5757</v>
      </c>
      <c r="AA341" s="71">
        <v>2502</v>
      </c>
      <c r="AB341" s="71">
        <v>7892</v>
      </c>
      <c r="AC341" s="71">
        <v>0</v>
      </c>
      <c r="AD341" s="71">
        <v>1.147485743427052</v>
      </c>
      <c r="AE341" s="72"/>
      <c r="AF341" s="71">
        <v>3624223.9775473536</v>
      </c>
      <c r="AG341" s="71">
        <v>485842.30575331888</v>
      </c>
      <c r="AH341" s="71">
        <v>926218.66410203604</v>
      </c>
      <c r="AI341" s="71">
        <v>9580517.1039098855</v>
      </c>
      <c r="AJ341" s="71">
        <v>15090301.940630419</v>
      </c>
      <c r="AK341" s="71">
        <v>0</v>
      </c>
      <c r="AL341" s="71">
        <v>0</v>
      </c>
      <c r="AM341" s="71">
        <v>1035934.6025791807</v>
      </c>
      <c r="AN341" s="71">
        <v>0</v>
      </c>
      <c r="AO341" s="71">
        <v>0</v>
      </c>
      <c r="AP341" s="71">
        <v>30743038.594522193</v>
      </c>
      <c r="AQ341" s="72"/>
      <c r="AR341" s="71">
        <v>248</v>
      </c>
      <c r="AS341" s="71">
        <v>216</v>
      </c>
      <c r="AT341" s="71">
        <v>2</v>
      </c>
      <c r="AU341" s="71">
        <v>0</v>
      </c>
      <c r="AV341" s="71">
        <v>0</v>
      </c>
      <c r="AW341" s="71">
        <v>0</v>
      </c>
      <c r="AX341" s="71"/>
      <c r="AY341" s="72"/>
      <c r="AZ341" s="71">
        <v>1171.3</v>
      </c>
      <c r="BA341" s="71">
        <v>13689.099999999989</v>
      </c>
      <c r="BB341" s="71">
        <v>50000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2097</v>
      </c>
      <c r="B342" s="70">
        <v>357</v>
      </c>
      <c r="C342" s="70">
        <v>19</v>
      </c>
      <c r="D342" s="70">
        <v>21</v>
      </c>
      <c r="E342" s="70">
        <v>2022</v>
      </c>
      <c r="F342" s="70" t="s">
        <v>161</v>
      </c>
      <c r="G342" s="70" t="s">
        <v>2078</v>
      </c>
      <c r="H342" s="70" t="s">
        <v>2079</v>
      </c>
      <c r="I342" s="148"/>
      <c r="J342" s="71">
        <v>3.7502009527380533</v>
      </c>
      <c r="K342" s="71">
        <v>0.6129168707912046</v>
      </c>
      <c r="L342" s="71">
        <v>4.7154524704988976</v>
      </c>
      <c r="M342" s="71">
        <v>5.2679095905989604</v>
      </c>
      <c r="N342" s="71">
        <v>8.5087803004616323</v>
      </c>
      <c r="O342" s="71">
        <v>8.1481661958603535</v>
      </c>
      <c r="P342" s="71">
        <v>11.501595515857435</v>
      </c>
      <c r="Q342" s="71">
        <v>0.45953799061029971</v>
      </c>
      <c r="R342" s="71">
        <v>0</v>
      </c>
      <c r="S342" s="71">
        <v>1.085451350669296</v>
      </c>
      <c r="T342" s="72"/>
      <c r="U342" s="71">
        <v>372894</v>
      </c>
      <c r="V342" s="71">
        <v>253</v>
      </c>
      <c r="W342" s="71">
        <v>129</v>
      </c>
      <c r="X342" s="71">
        <v>1420</v>
      </c>
      <c r="Y342" s="71">
        <v>3109</v>
      </c>
      <c r="Z342" s="71">
        <v>5696</v>
      </c>
      <c r="AA342" s="71">
        <v>2513</v>
      </c>
      <c r="AB342" s="71">
        <v>7806</v>
      </c>
      <c r="AC342" s="71">
        <v>0</v>
      </c>
      <c r="AD342" s="71">
        <v>1.085451350669296</v>
      </c>
      <c r="AE342" s="72"/>
      <c r="AF342" s="71">
        <v>3336697.0516326339</v>
      </c>
      <c r="AG342" s="71">
        <v>489816.51925036235</v>
      </c>
      <c r="AH342" s="71">
        <v>1028174.5548939805</v>
      </c>
      <c r="AI342" s="71">
        <v>8743508.1911833584</v>
      </c>
      <c r="AJ342" s="71">
        <v>13960614.231587602</v>
      </c>
      <c r="AK342" s="71">
        <v>0</v>
      </c>
      <c r="AL342" s="71">
        <v>0</v>
      </c>
      <c r="AM342" s="71">
        <v>1007967.6601419441</v>
      </c>
      <c r="AN342" s="71">
        <v>0</v>
      </c>
      <c r="AO342" s="71">
        <v>0</v>
      </c>
      <c r="AP342" s="71">
        <v>28566778.208689883</v>
      </c>
      <c r="AQ342" s="72"/>
      <c r="AR342" s="71">
        <v>263</v>
      </c>
      <c r="AS342" s="71">
        <v>223</v>
      </c>
      <c r="AT342" s="71">
        <v>2</v>
      </c>
      <c r="AU342" s="71">
        <v>0</v>
      </c>
      <c r="AV342" s="71">
        <v>0</v>
      </c>
      <c r="AW342" s="71">
        <v>0</v>
      </c>
      <c r="AX342" s="71"/>
      <c r="AY342" s="72"/>
      <c r="AZ342" s="71">
        <v>1273.8999999999996</v>
      </c>
      <c r="BA342" s="71">
        <v>73770.599999999933</v>
      </c>
      <c r="BB342" s="71">
        <v>50000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2098</v>
      </c>
      <c r="B343" s="70">
        <v>357</v>
      </c>
      <c r="C343" s="70">
        <v>20</v>
      </c>
      <c r="D343" s="70">
        <v>21</v>
      </c>
      <c r="E343" s="70">
        <v>2023</v>
      </c>
      <c r="F343" s="70" t="s">
        <v>1539</v>
      </c>
      <c r="G343" s="70" t="s">
        <v>2078</v>
      </c>
      <c r="H343" s="70" t="s">
        <v>2079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224</v>
      </c>
      <c r="AT343" s="71">
        <v>2</v>
      </c>
      <c r="AU343" s="71">
        <v>0</v>
      </c>
      <c r="AV343" s="71">
        <v>0</v>
      </c>
      <c r="AW343" s="71">
        <v>0</v>
      </c>
      <c r="AX343" s="71"/>
      <c r="AY343" s="72"/>
      <c r="AZ343" s="71">
        <v>1390.4999999999993</v>
      </c>
      <c r="BA343" s="71">
        <v>73820.099999999933</v>
      </c>
      <c r="BB343" s="71">
        <v>50000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2099</v>
      </c>
      <c r="B344" s="70">
        <v>357</v>
      </c>
      <c r="C344" s="70">
        <v>21</v>
      </c>
      <c r="D344" s="70">
        <v>21</v>
      </c>
      <c r="E344" s="70">
        <v>2024</v>
      </c>
      <c r="F344" s="70" t="s">
        <v>1554</v>
      </c>
      <c r="G344" s="70" t="s">
        <v>2078</v>
      </c>
      <c r="H344" s="70" t="s">
        <v>2079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2100</v>
      </c>
      <c r="B345" s="70">
        <v>171</v>
      </c>
      <c r="C345" s="70">
        <v>1</v>
      </c>
      <c r="D345" s="70">
        <v>11</v>
      </c>
      <c r="E345" s="70">
        <v>1990</v>
      </c>
      <c r="F345" s="70" t="s">
        <v>787</v>
      </c>
      <c r="G345" s="70" t="s">
        <v>2101</v>
      </c>
      <c r="H345" s="70" t="s">
        <v>2102</v>
      </c>
      <c r="I345" s="148"/>
      <c r="J345" s="71">
        <v>16.69110989372097</v>
      </c>
      <c r="K345" s="71">
        <v>2.1398637046034361</v>
      </c>
      <c r="L345" s="71">
        <v>4.4259345981435363</v>
      </c>
      <c r="M345" s="71">
        <v>8.2175794384753207</v>
      </c>
      <c r="N345" s="71">
        <v>12.57751787831525</v>
      </c>
      <c r="O345" s="71">
        <v>9.5377789148427343</v>
      </c>
      <c r="P345" s="71">
        <v>15.559420893207831</v>
      </c>
      <c r="Q345" s="71">
        <v>0.71147865282120604</v>
      </c>
      <c r="R345" s="71">
        <v>0</v>
      </c>
      <c r="S345" s="71">
        <v>0.6413889336610249</v>
      </c>
      <c r="T345" s="72"/>
      <c r="U345" s="71">
        <v>2484925</v>
      </c>
      <c r="V345" s="71">
        <v>624</v>
      </c>
      <c r="W345" s="71">
        <v>63</v>
      </c>
      <c r="X345" s="71">
        <v>2828</v>
      </c>
      <c r="Y345" s="71">
        <v>3126</v>
      </c>
      <c r="Z345" s="71">
        <v>3923</v>
      </c>
      <c r="AA345" s="71">
        <v>3778</v>
      </c>
      <c r="AB345" s="71">
        <v>11552</v>
      </c>
      <c r="AC345" s="71">
        <v>0</v>
      </c>
      <c r="AD345" s="71">
        <v>0.6413889336610249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2103</v>
      </c>
      <c r="B346" s="70">
        <v>172</v>
      </c>
      <c r="C346" s="70">
        <v>2</v>
      </c>
      <c r="D346" s="70">
        <v>11</v>
      </c>
      <c r="E346" s="70">
        <v>2005</v>
      </c>
      <c r="F346" s="70" t="s">
        <v>789</v>
      </c>
      <c r="G346" s="70" t="s">
        <v>2101</v>
      </c>
      <c r="H346" s="70" t="s">
        <v>2102</v>
      </c>
      <c r="I346" s="148"/>
      <c r="J346" s="71">
        <v>18.21022884050338</v>
      </c>
      <c r="K346" s="71">
        <v>1.29119275314555</v>
      </c>
      <c r="L346" s="71">
        <v>3.1409247224443009</v>
      </c>
      <c r="M346" s="71">
        <v>10.57615688075839</v>
      </c>
      <c r="N346" s="71">
        <v>18.211521406407542</v>
      </c>
      <c r="O346" s="71">
        <v>12.710990504995459</v>
      </c>
      <c r="P346" s="71">
        <v>14.88987264728933</v>
      </c>
      <c r="Q346" s="71">
        <v>0.60375392000600703</v>
      </c>
      <c r="R346" s="71">
        <v>0</v>
      </c>
      <c r="S346" s="71">
        <v>0.85966115825790435</v>
      </c>
      <c r="T346" s="72"/>
      <c r="U346" s="71">
        <v>3281242</v>
      </c>
      <c r="V346" s="71">
        <v>496</v>
      </c>
      <c r="W346" s="71">
        <v>42</v>
      </c>
      <c r="X346" s="71">
        <v>1941</v>
      </c>
      <c r="Y346" s="71">
        <v>3403</v>
      </c>
      <c r="Z346" s="71">
        <v>6050</v>
      </c>
      <c r="AA346" s="71">
        <v>2961</v>
      </c>
      <c r="AB346" s="71">
        <v>10248</v>
      </c>
      <c r="AC346" s="71">
        <v>0</v>
      </c>
      <c r="AD346" s="71">
        <v>0.85966115825790435</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2104</v>
      </c>
      <c r="B347" s="70">
        <v>173</v>
      </c>
      <c r="C347" s="70">
        <v>3</v>
      </c>
      <c r="D347" s="70">
        <v>11</v>
      </c>
      <c r="E347" s="70">
        <v>2006</v>
      </c>
      <c r="F347" s="70" t="s">
        <v>790</v>
      </c>
      <c r="G347" s="70" t="s">
        <v>2101</v>
      </c>
      <c r="H347" s="70" t="s">
        <v>2102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2105</v>
      </c>
      <c r="B348" s="70">
        <v>174</v>
      </c>
      <c r="C348" s="70">
        <v>4</v>
      </c>
      <c r="D348" s="70">
        <v>11</v>
      </c>
      <c r="E348" s="70">
        <v>2007</v>
      </c>
      <c r="F348" s="70" t="s">
        <v>791</v>
      </c>
      <c r="G348" s="70" t="s">
        <v>2101</v>
      </c>
      <c r="H348" s="70" t="s">
        <v>2102</v>
      </c>
      <c r="I348" s="148"/>
      <c r="J348" s="71">
        <v>25.700141607607002</v>
      </c>
      <c r="K348" s="71">
        <v>1.214851027733894</v>
      </c>
      <c r="L348" s="71">
        <v>4.8511252191694512</v>
      </c>
      <c r="M348" s="71">
        <v>10.89012957286994</v>
      </c>
      <c r="N348" s="71">
        <v>15.95395260478398</v>
      </c>
      <c r="O348" s="71">
        <v>12.033356774015839</v>
      </c>
      <c r="P348" s="71">
        <v>14.66076554922333</v>
      </c>
      <c r="Q348" s="71">
        <v>0.61954811134021703</v>
      </c>
      <c r="R348" s="71">
        <v>0</v>
      </c>
      <c r="S348" s="71">
        <v>0.96359632594066336</v>
      </c>
      <c r="T348" s="72"/>
      <c r="U348" s="71">
        <v>4737459</v>
      </c>
      <c r="V348" s="71">
        <v>454</v>
      </c>
      <c r="W348" s="71">
        <v>79</v>
      </c>
      <c r="X348" s="71">
        <v>2332</v>
      </c>
      <c r="Y348" s="71">
        <v>3396</v>
      </c>
      <c r="Z348" s="71">
        <v>5954</v>
      </c>
      <c r="AA348" s="71">
        <v>2871</v>
      </c>
      <c r="AB348" s="71">
        <v>9960</v>
      </c>
      <c r="AC348" s="71">
        <v>0</v>
      </c>
      <c r="AD348" s="71">
        <v>0.96359632594066336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2106</v>
      </c>
      <c r="B349" s="70">
        <v>175</v>
      </c>
      <c r="C349" s="70">
        <v>5</v>
      </c>
      <c r="D349" s="70">
        <v>11</v>
      </c>
      <c r="E349" s="70">
        <v>2008</v>
      </c>
      <c r="F349" s="70" t="s">
        <v>792</v>
      </c>
      <c r="G349" s="1064" t="s">
        <v>2101</v>
      </c>
      <c r="H349" s="70" t="s">
        <v>2102</v>
      </c>
      <c r="I349" s="148"/>
      <c r="J349" s="71">
        <v>20.250247209040271</v>
      </c>
      <c r="K349" s="71">
        <v>0.90055163262943805</v>
      </c>
      <c r="L349" s="71">
        <v>4.4073597920851784</v>
      </c>
      <c r="M349" s="71">
        <v>11.780984827341261</v>
      </c>
      <c r="N349" s="71">
        <v>14.568011286308581</v>
      </c>
      <c r="O349" s="71">
        <v>11.508176687486049</v>
      </c>
      <c r="P349" s="71">
        <v>14.307412438233269</v>
      </c>
      <c r="Q349" s="71">
        <v>0.60150594630584098</v>
      </c>
      <c r="R349" s="71">
        <v>0</v>
      </c>
      <c r="S349" s="71">
        <v>0.48422220783722758</v>
      </c>
      <c r="T349" s="72"/>
      <c r="U349" s="71">
        <v>4331659</v>
      </c>
      <c r="V349" s="71">
        <v>454</v>
      </c>
      <c r="W349" s="71">
        <v>79</v>
      </c>
      <c r="X349" s="71">
        <v>2332</v>
      </c>
      <c r="Y349" s="71">
        <v>3412</v>
      </c>
      <c r="Z349" s="71">
        <v>5894</v>
      </c>
      <c r="AA349" s="71">
        <v>2805</v>
      </c>
      <c r="AB349" s="71">
        <v>9829</v>
      </c>
      <c r="AC349" s="71">
        <v>0</v>
      </c>
      <c r="AD349" s="71">
        <v>0.48422220783722758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2107</v>
      </c>
      <c r="B350" s="70">
        <v>176</v>
      </c>
      <c r="C350" s="70">
        <v>6</v>
      </c>
      <c r="D350" s="70">
        <v>11</v>
      </c>
      <c r="E350" s="70">
        <v>2009</v>
      </c>
      <c r="F350" s="70" t="s">
        <v>176</v>
      </c>
      <c r="G350" s="1064" t="s">
        <v>2101</v>
      </c>
      <c r="H350" s="70" t="s">
        <v>2102</v>
      </c>
      <c r="I350" s="148"/>
      <c r="J350" s="71">
        <v>21.927702730004349</v>
      </c>
      <c r="K350" s="71">
        <v>0.75768367648767254</v>
      </c>
      <c r="L350" s="71">
        <v>6.9684364403128924</v>
      </c>
      <c r="M350" s="71">
        <v>13.15452825319746</v>
      </c>
      <c r="N350" s="71">
        <v>14.650884376332071</v>
      </c>
      <c r="O350" s="71">
        <v>11.58796631946948</v>
      </c>
      <c r="P350" s="71">
        <v>13.7278463549611</v>
      </c>
      <c r="Q350" s="71">
        <v>0.56624224171760196</v>
      </c>
      <c r="R350" s="71">
        <v>0</v>
      </c>
      <c r="S350" s="71">
        <v>0.41591357641073012</v>
      </c>
      <c r="T350" s="72"/>
      <c r="U350" s="71">
        <v>3484360</v>
      </c>
      <c r="V350" s="71">
        <v>366</v>
      </c>
      <c r="W350" s="71">
        <v>174</v>
      </c>
      <c r="X350" s="71">
        <v>2655</v>
      </c>
      <c r="Y350" s="71">
        <v>3405</v>
      </c>
      <c r="Z350" s="71">
        <v>5858</v>
      </c>
      <c r="AA350" s="71">
        <v>2763</v>
      </c>
      <c r="AB350" s="71">
        <v>9713</v>
      </c>
      <c r="AC350" s="71">
        <v>0</v>
      </c>
      <c r="AD350" s="71">
        <v>0.41591357641073012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14.766</v>
      </c>
      <c r="BK350" s="71">
        <v>0</v>
      </c>
      <c r="BL350" s="71">
        <v>5.4109999999999996</v>
      </c>
      <c r="BM350" s="71">
        <v>0</v>
      </c>
      <c r="BN350" s="72"/>
      <c r="BO350" s="71">
        <v>0</v>
      </c>
      <c r="BP350" s="71">
        <v>0</v>
      </c>
      <c r="BQ350" s="71">
        <v>3</v>
      </c>
      <c r="BR350" s="71">
        <v>0</v>
      </c>
      <c r="BS350" s="71">
        <v>1</v>
      </c>
      <c r="BT350" s="71">
        <v>0</v>
      </c>
      <c r="BU350"/>
      <c r="BV350" s="70">
        <v>20.177</v>
      </c>
      <c r="BW350" s="70">
        <v>0</v>
      </c>
      <c r="BX350" s="70">
        <v>0</v>
      </c>
      <c r="BY350" s="70">
        <v>0</v>
      </c>
      <c r="BZ350" s="70">
        <v>0</v>
      </c>
      <c r="CA350" s="70">
        <v>0</v>
      </c>
      <c r="CB350" s="70">
        <v>0</v>
      </c>
      <c r="CC350" s="70">
        <v>0</v>
      </c>
      <c r="CD350" s="70">
        <v>0</v>
      </c>
    </row>
    <row r="351" spans="1:82">
      <c r="A351" s="70" t="s">
        <v>2108</v>
      </c>
      <c r="B351" s="70">
        <v>177</v>
      </c>
      <c r="C351" s="70">
        <v>7</v>
      </c>
      <c r="D351" s="70">
        <v>11</v>
      </c>
      <c r="E351" s="70">
        <v>2010</v>
      </c>
      <c r="F351" s="70" t="s">
        <v>177</v>
      </c>
      <c r="G351" s="70" t="s">
        <v>2101</v>
      </c>
      <c r="H351" s="70" t="s">
        <v>2102</v>
      </c>
      <c r="I351" s="148"/>
      <c r="J351" s="71">
        <v>18.38454482369</v>
      </c>
      <c r="K351" s="71">
        <v>0.81169797525174847</v>
      </c>
      <c r="L351" s="71">
        <v>7.0962670077730499</v>
      </c>
      <c r="M351" s="71">
        <v>13.59122319678</v>
      </c>
      <c r="N351" s="71">
        <v>15.61990599181699</v>
      </c>
      <c r="O351" s="71">
        <v>11.52058546179904</v>
      </c>
      <c r="P351" s="71">
        <v>13.89601671412542</v>
      </c>
      <c r="Q351" s="71">
        <v>0.58350652483416299</v>
      </c>
      <c r="R351" s="71">
        <v>0</v>
      </c>
      <c r="S351" s="71">
        <v>0.61069292025939703</v>
      </c>
      <c r="T351" s="72"/>
      <c r="U351" s="71">
        <v>3411398</v>
      </c>
      <c r="V351" s="71">
        <v>366</v>
      </c>
      <c r="W351" s="71">
        <v>174</v>
      </c>
      <c r="X351" s="71">
        <v>2655</v>
      </c>
      <c r="Y351" s="71">
        <v>3411</v>
      </c>
      <c r="Z351" s="71">
        <v>5851</v>
      </c>
      <c r="AA351" s="71">
        <v>2727</v>
      </c>
      <c r="AB351" s="71">
        <v>9591</v>
      </c>
      <c r="AC351" s="71">
        <v>0</v>
      </c>
      <c r="AD351" s="71">
        <v>0.61069292025939703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14.757</v>
      </c>
      <c r="BK351" s="71">
        <v>0</v>
      </c>
      <c r="BL351" s="71">
        <v>5.7460000000000004</v>
      </c>
      <c r="BM351" s="71">
        <v>0</v>
      </c>
      <c r="BN351" s="72"/>
      <c r="BO351" s="71">
        <v>0</v>
      </c>
      <c r="BP351" s="71">
        <v>0</v>
      </c>
      <c r="BQ351" s="71">
        <v>3</v>
      </c>
      <c r="BR351" s="71">
        <v>0</v>
      </c>
      <c r="BS351" s="71">
        <v>1</v>
      </c>
      <c r="BT351" s="71">
        <v>0</v>
      </c>
      <c r="BU351"/>
      <c r="BV351" s="70">
        <v>20.503</v>
      </c>
      <c r="BW351" s="70">
        <v>0</v>
      </c>
      <c r="BX351" s="70">
        <v>0</v>
      </c>
      <c r="BY351" s="70">
        <v>0</v>
      </c>
      <c r="BZ351" s="70">
        <v>0</v>
      </c>
      <c r="CA351" s="70">
        <v>0</v>
      </c>
      <c r="CB351" s="70">
        <v>0</v>
      </c>
      <c r="CC351" s="70">
        <v>0</v>
      </c>
      <c r="CD351" s="70">
        <v>0</v>
      </c>
    </row>
    <row r="352" spans="1:82">
      <c r="A352" s="70" t="s">
        <v>2109</v>
      </c>
      <c r="B352" s="70">
        <v>178</v>
      </c>
      <c r="C352" s="70">
        <v>8</v>
      </c>
      <c r="D352" s="70">
        <v>11</v>
      </c>
      <c r="E352" s="70">
        <v>2011</v>
      </c>
      <c r="F352" s="70" t="s">
        <v>178</v>
      </c>
      <c r="G352" s="70" t="s">
        <v>2101</v>
      </c>
      <c r="H352" s="70" t="s">
        <v>2102</v>
      </c>
      <c r="I352" s="148"/>
      <c r="J352" s="71">
        <v>17.10919463422211</v>
      </c>
      <c r="K352" s="71">
        <v>1.018786523138177</v>
      </c>
      <c r="L352" s="71">
        <v>6.3317251213703267</v>
      </c>
      <c r="M352" s="71">
        <v>14.957304802834461</v>
      </c>
      <c r="N352" s="71">
        <v>14.698208771873119</v>
      </c>
      <c r="O352" s="71">
        <v>11.265986941475431</v>
      </c>
      <c r="P352" s="71">
        <v>13.474650421100053</v>
      </c>
      <c r="Q352" s="71">
        <v>0.66352393025346601</v>
      </c>
      <c r="R352" s="71">
        <v>0</v>
      </c>
      <c r="S352" s="71">
        <v>0.48624195679467508</v>
      </c>
      <c r="T352" s="72"/>
      <c r="U352" s="71">
        <v>3010461</v>
      </c>
      <c r="V352" s="71">
        <v>366</v>
      </c>
      <c r="W352" s="71">
        <v>174</v>
      </c>
      <c r="X352" s="71">
        <v>2655</v>
      </c>
      <c r="Y352" s="71">
        <v>3418</v>
      </c>
      <c r="Z352" s="71">
        <v>5846</v>
      </c>
      <c r="AA352" s="71">
        <v>2723</v>
      </c>
      <c r="AB352" s="71">
        <v>9455</v>
      </c>
      <c r="AC352" s="71">
        <v>0</v>
      </c>
      <c r="AD352" s="71">
        <v>0.48624195679467508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8.5090000000000003</v>
      </c>
      <c r="BK352" s="71">
        <v>0</v>
      </c>
      <c r="BL352" s="71">
        <v>4.8230000000000004</v>
      </c>
      <c r="BM352" s="71">
        <v>0</v>
      </c>
      <c r="BN352" s="72"/>
      <c r="BO352" s="71">
        <v>0</v>
      </c>
      <c r="BP352" s="71">
        <v>0</v>
      </c>
      <c r="BQ352" s="71">
        <v>2</v>
      </c>
      <c r="BR352" s="71">
        <v>0</v>
      </c>
      <c r="BS352" s="71">
        <v>1</v>
      </c>
      <c r="BT352" s="71">
        <v>0</v>
      </c>
      <c r="BU352"/>
      <c r="BV352" s="70">
        <v>13.332000000000001</v>
      </c>
      <c r="BW352" s="70">
        <v>0</v>
      </c>
      <c r="BX352" s="70">
        <v>0</v>
      </c>
      <c r="BY352" s="70">
        <v>0</v>
      </c>
      <c r="BZ352" s="70">
        <v>0</v>
      </c>
      <c r="CA352" s="70">
        <v>0</v>
      </c>
      <c r="CB352" s="70">
        <v>0</v>
      </c>
      <c r="CC352" s="70">
        <v>0</v>
      </c>
      <c r="CD352" s="70">
        <v>0</v>
      </c>
    </row>
    <row r="353" spans="1:82">
      <c r="A353" s="70" t="s">
        <v>2110</v>
      </c>
      <c r="B353" s="70">
        <v>179</v>
      </c>
      <c r="C353" s="70">
        <v>9</v>
      </c>
      <c r="D353" s="70">
        <v>11</v>
      </c>
      <c r="E353" s="70">
        <v>2012</v>
      </c>
      <c r="F353" s="70" t="s">
        <v>179</v>
      </c>
      <c r="G353" s="70" t="s">
        <v>2101</v>
      </c>
      <c r="H353" s="70" t="s">
        <v>2102</v>
      </c>
      <c r="I353" s="148"/>
      <c r="J353" s="71">
        <v>18.279336608184739</v>
      </c>
      <c r="K353" s="71">
        <v>0.91958373168143281</v>
      </c>
      <c r="L353" s="71">
        <v>6.4378623057245834</v>
      </c>
      <c r="M353" s="71">
        <v>13.466193974835679</v>
      </c>
      <c r="N353" s="71">
        <v>14.32413917077294</v>
      </c>
      <c r="O353" s="71">
        <v>11.207924565420134</v>
      </c>
      <c r="P353" s="71">
        <v>13.431875814299799</v>
      </c>
      <c r="Q353" s="71">
        <v>0.71267081850007896</v>
      </c>
      <c r="R353" s="71">
        <v>0</v>
      </c>
      <c r="S353" s="71">
        <v>0.48682607587967092</v>
      </c>
      <c r="T353" s="72"/>
      <c r="U353" s="71">
        <v>3300243</v>
      </c>
      <c r="V353" s="71">
        <v>366</v>
      </c>
      <c r="W353" s="71">
        <v>174</v>
      </c>
      <c r="X353" s="71">
        <v>2655</v>
      </c>
      <c r="Y353" s="71">
        <v>3439</v>
      </c>
      <c r="Z353" s="71">
        <v>5862</v>
      </c>
      <c r="AA353" s="71">
        <v>2699</v>
      </c>
      <c r="AB353" s="71">
        <v>9347</v>
      </c>
      <c r="AC353" s="71">
        <v>0</v>
      </c>
      <c r="AD353" s="71">
        <v>0.48682607587967092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7.5339999999999998</v>
      </c>
      <c r="BK353" s="71">
        <v>0</v>
      </c>
      <c r="BL353" s="71">
        <v>4.7300000000000004</v>
      </c>
      <c r="BM353" s="71">
        <v>0</v>
      </c>
      <c r="BN353" s="72"/>
      <c r="BO353" s="71">
        <v>0</v>
      </c>
      <c r="BP353" s="71">
        <v>0</v>
      </c>
      <c r="BQ353" s="71">
        <v>2</v>
      </c>
      <c r="BR353" s="71">
        <v>0</v>
      </c>
      <c r="BS353" s="71">
        <v>1</v>
      </c>
      <c r="BT353" s="71">
        <v>0</v>
      </c>
      <c r="BU353"/>
      <c r="BV353" s="70">
        <v>12.263999999999999</v>
      </c>
      <c r="BW353" s="70">
        <v>0</v>
      </c>
      <c r="BX353" s="70">
        <v>0</v>
      </c>
      <c r="BY353" s="70">
        <v>0</v>
      </c>
      <c r="BZ353" s="70">
        <v>0</v>
      </c>
      <c r="CA353" s="70">
        <v>0</v>
      </c>
      <c r="CB353" s="70">
        <v>0</v>
      </c>
      <c r="CC353" s="70">
        <v>0</v>
      </c>
      <c r="CD353" s="70">
        <v>0</v>
      </c>
    </row>
    <row r="354" spans="1:82">
      <c r="A354" s="70" t="s">
        <v>2111</v>
      </c>
      <c r="B354" s="70">
        <v>180</v>
      </c>
      <c r="C354" s="70">
        <v>10</v>
      </c>
      <c r="D354" s="70">
        <v>11</v>
      </c>
      <c r="E354" s="70">
        <v>2013</v>
      </c>
      <c r="F354" s="70" t="s">
        <v>180</v>
      </c>
      <c r="G354" s="70" t="s">
        <v>2101</v>
      </c>
      <c r="H354" s="70" t="s">
        <v>2102</v>
      </c>
      <c r="I354" s="148"/>
      <c r="J354" s="71">
        <v>12.73765611643945</v>
      </c>
      <c r="K354" s="71">
        <v>0.75643591475076033</v>
      </c>
      <c r="L354" s="71">
        <v>6.5443208567693976</v>
      </c>
      <c r="M354" s="71">
        <v>12.981662504722429</v>
      </c>
      <c r="N354" s="71">
        <v>15.294938249766041</v>
      </c>
      <c r="O354" s="71">
        <v>10.668500897964106</v>
      </c>
      <c r="P354" s="71">
        <v>13.302654118659962</v>
      </c>
      <c r="Q354" s="71">
        <v>0.71460450890593796</v>
      </c>
      <c r="R354" s="71">
        <v>0</v>
      </c>
      <c r="S354" s="71">
        <v>0.55836548783087381</v>
      </c>
      <c r="T354" s="72"/>
      <c r="U354" s="71">
        <v>2283713</v>
      </c>
      <c r="V354" s="71">
        <v>366</v>
      </c>
      <c r="W354" s="71">
        <v>174</v>
      </c>
      <c r="X354" s="71">
        <v>2655</v>
      </c>
      <c r="Y354" s="71">
        <v>3431</v>
      </c>
      <c r="Z354" s="71">
        <v>5829</v>
      </c>
      <c r="AA354" s="71">
        <v>2663</v>
      </c>
      <c r="AB354" s="71">
        <v>9238</v>
      </c>
      <c r="AC354" s="71">
        <v>0</v>
      </c>
      <c r="AD354" s="71">
        <v>0.55836548783087381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11.377000000000001</v>
      </c>
      <c r="BK354" s="71">
        <v>0</v>
      </c>
      <c r="BL354" s="71">
        <v>4.1639999999999997</v>
      </c>
      <c r="BM354" s="71">
        <v>0</v>
      </c>
      <c r="BN354" s="72"/>
      <c r="BO354" s="71">
        <v>0</v>
      </c>
      <c r="BP354" s="71">
        <v>0</v>
      </c>
      <c r="BQ354" s="71">
        <v>3</v>
      </c>
      <c r="BR354" s="71">
        <v>0</v>
      </c>
      <c r="BS354" s="71">
        <v>1</v>
      </c>
      <c r="BT354" s="71">
        <v>0</v>
      </c>
      <c r="BU354"/>
      <c r="BV354" s="70">
        <v>15.541</v>
      </c>
      <c r="BW354" s="70">
        <v>0</v>
      </c>
      <c r="BX354" s="70">
        <v>0</v>
      </c>
      <c r="BY354" s="70">
        <v>0</v>
      </c>
      <c r="BZ354" s="70">
        <v>0</v>
      </c>
      <c r="CA354" s="70">
        <v>0</v>
      </c>
      <c r="CB354" s="70">
        <v>0</v>
      </c>
      <c r="CC354" s="70">
        <v>0</v>
      </c>
      <c r="CD354" s="70">
        <v>0</v>
      </c>
    </row>
    <row r="355" spans="1:82">
      <c r="A355" s="70" t="s">
        <v>2112</v>
      </c>
      <c r="B355" s="70">
        <v>181</v>
      </c>
      <c r="C355" s="70">
        <v>11</v>
      </c>
      <c r="D355" s="70">
        <v>11</v>
      </c>
      <c r="E355" s="70">
        <v>2014</v>
      </c>
      <c r="F355" s="70" t="s">
        <v>181</v>
      </c>
      <c r="G355" s="70" t="s">
        <v>2101</v>
      </c>
      <c r="H355" s="70" t="s">
        <v>2102</v>
      </c>
      <c r="I355" s="148"/>
      <c r="J355" s="71">
        <v>12.450733300035431</v>
      </c>
      <c r="K355" s="71">
        <v>0.91498621819048032</v>
      </c>
      <c r="L355" s="71">
        <v>6.1214125056155728</v>
      </c>
      <c r="M355" s="71">
        <v>12.08150031507347</v>
      </c>
      <c r="N355" s="71">
        <v>15.11017830498677</v>
      </c>
      <c r="O355" s="71">
        <v>10.042501129700202</v>
      </c>
      <c r="P355" s="71">
        <v>13.331628650598162</v>
      </c>
      <c r="Q355" s="71">
        <v>0.67419098047402704</v>
      </c>
      <c r="R355" s="71">
        <v>0</v>
      </c>
      <c r="S355" s="71">
        <v>0.63045543611789501</v>
      </c>
      <c r="T355" s="72"/>
      <c r="U355" s="71">
        <v>2443580</v>
      </c>
      <c r="V355" s="71">
        <v>377</v>
      </c>
      <c r="W355" s="71">
        <v>226</v>
      </c>
      <c r="X355" s="71">
        <v>2482</v>
      </c>
      <c r="Y355" s="71">
        <v>3419</v>
      </c>
      <c r="Z355" s="71">
        <v>5779</v>
      </c>
      <c r="AA355" s="71">
        <v>2655</v>
      </c>
      <c r="AB355" s="71">
        <v>9084</v>
      </c>
      <c r="AC355" s="71">
        <v>0</v>
      </c>
      <c r="AD355" s="71">
        <v>0.63045543611789501</v>
      </c>
      <c r="AE355" s="72"/>
      <c r="AF355" s="71"/>
      <c r="AG355" s="71"/>
      <c r="AH355" s="71"/>
      <c r="AI355" s="71"/>
      <c r="AJ355" s="71"/>
      <c r="AK355" s="71"/>
      <c r="AL355" s="71"/>
      <c r="AM355" s="71"/>
      <c r="AN355" s="71"/>
      <c r="AO355" s="71"/>
      <c r="AP355" s="71"/>
      <c r="AQ355" s="72"/>
      <c r="AR355" s="71">
        <v>45</v>
      </c>
      <c r="AS355" s="71">
        <v>3</v>
      </c>
      <c r="AT355" s="71">
        <v>0</v>
      </c>
      <c r="AU355" s="71">
        <v>0</v>
      </c>
      <c r="AV355" s="71">
        <v>0</v>
      </c>
      <c r="AW355" s="71">
        <v>0</v>
      </c>
      <c r="AX355" s="71"/>
      <c r="AY355" s="72"/>
      <c r="AZ355" s="71">
        <v>175.5</v>
      </c>
      <c r="BA355" s="71">
        <v>74.5</v>
      </c>
      <c r="BB355" s="71">
        <v>0</v>
      </c>
      <c r="BC355" s="71">
        <v>0</v>
      </c>
      <c r="BD355" s="71">
        <v>0</v>
      </c>
      <c r="BE355" s="71">
        <v>0</v>
      </c>
      <c r="BF355" s="71"/>
      <c r="BG355" s="72"/>
      <c r="BH355" s="71">
        <v>0</v>
      </c>
      <c r="BI355" s="71">
        <v>0</v>
      </c>
      <c r="BJ355" s="71">
        <v>11.842000000000001</v>
      </c>
      <c r="BK355" s="71">
        <v>0</v>
      </c>
      <c r="BL355" s="71">
        <v>0</v>
      </c>
      <c r="BM355" s="71">
        <v>0</v>
      </c>
      <c r="BN355" s="72"/>
      <c r="BO355" s="71">
        <v>0</v>
      </c>
      <c r="BP355" s="71">
        <v>0</v>
      </c>
      <c r="BQ355" s="71">
        <v>3</v>
      </c>
      <c r="BR355" s="71">
        <v>0</v>
      </c>
      <c r="BS355" s="71">
        <v>0</v>
      </c>
      <c r="BT355" s="71">
        <v>0</v>
      </c>
      <c r="BU355"/>
      <c r="BV355" s="70">
        <v>11.842000000000001</v>
      </c>
      <c r="BW355" s="70">
        <v>0</v>
      </c>
      <c r="BX355" s="70">
        <v>0</v>
      </c>
      <c r="BY355" s="70">
        <v>0</v>
      </c>
      <c r="BZ355" s="70">
        <v>0</v>
      </c>
      <c r="CA355" s="70">
        <v>0</v>
      </c>
      <c r="CB355" s="70">
        <v>0</v>
      </c>
      <c r="CC355" s="70">
        <v>0</v>
      </c>
      <c r="CD355" s="70">
        <v>0</v>
      </c>
    </row>
    <row r="356" spans="1:82">
      <c r="A356" s="70" t="s">
        <v>2113</v>
      </c>
      <c r="B356" s="70">
        <v>182</v>
      </c>
      <c r="C356" s="70">
        <v>12</v>
      </c>
      <c r="D356" s="70">
        <v>11</v>
      </c>
      <c r="E356" s="70">
        <v>2015</v>
      </c>
      <c r="F356" s="70" t="s">
        <v>182</v>
      </c>
      <c r="G356" s="70" t="s">
        <v>2101</v>
      </c>
      <c r="H356" s="70" t="s">
        <v>2102</v>
      </c>
      <c r="I356" s="148"/>
      <c r="J356" s="71">
        <v>11.493941680203729</v>
      </c>
      <c r="K356" s="71">
        <v>0.85148489397291294</v>
      </c>
      <c r="L356" s="71">
        <v>6.6040770772307491</v>
      </c>
      <c r="M356" s="71">
        <v>12.87947179465559</v>
      </c>
      <c r="N356" s="71">
        <v>12.897773409676301</v>
      </c>
      <c r="O356" s="71">
        <v>9.8762052937889919</v>
      </c>
      <c r="P356" s="71">
        <v>13.126073679596033</v>
      </c>
      <c r="Q356" s="71">
        <v>0.64974529601706099</v>
      </c>
      <c r="R356" s="71">
        <v>0</v>
      </c>
      <c r="S356" s="71">
        <v>0.48326787090659029</v>
      </c>
      <c r="T356" s="72"/>
      <c r="U356" s="71">
        <v>2435003</v>
      </c>
      <c r="V356" s="71">
        <v>377</v>
      </c>
      <c r="W356" s="71">
        <v>226</v>
      </c>
      <c r="X356" s="71">
        <v>2482</v>
      </c>
      <c r="Y356" s="71">
        <v>3405</v>
      </c>
      <c r="Z356" s="71">
        <v>5738</v>
      </c>
      <c r="AA356" s="71">
        <v>2612</v>
      </c>
      <c r="AB356" s="71">
        <v>8943</v>
      </c>
      <c r="AC356" s="71">
        <v>0</v>
      </c>
      <c r="AD356" s="71">
        <v>0.48326787090659029</v>
      </c>
      <c r="AE356" s="72"/>
      <c r="AF356" s="71">
        <v>16538266.35588477</v>
      </c>
      <c r="AG356" s="71">
        <v>654638.07336993678</v>
      </c>
      <c r="AH356" s="71">
        <v>1388795.7810192581</v>
      </c>
      <c r="AI356" s="71">
        <v>16118175.304243511</v>
      </c>
      <c r="AJ356" s="71">
        <v>16738871.09365527</v>
      </c>
      <c r="AK356" s="71">
        <v>0</v>
      </c>
      <c r="AL356" s="71">
        <v>0</v>
      </c>
      <c r="AM356" s="71">
        <v>1225600.635525946</v>
      </c>
      <c r="AN356" s="71">
        <v>0</v>
      </c>
      <c r="AO356" s="71">
        <v>0</v>
      </c>
      <c r="AP356" s="71">
        <v>52664347.243698694</v>
      </c>
      <c r="AQ356" s="72"/>
      <c r="AR356" s="71">
        <v>45</v>
      </c>
      <c r="AS356" s="71">
        <v>6</v>
      </c>
      <c r="AT356" s="71">
        <v>0</v>
      </c>
      <c r="AU356" s="71">
        <v>0</v>
      </c>
      <c r="AV356" s="71">
        <v>0</v>
      </c>
      <c r="AW356" s="71">
        <v>0</v>
      </c>
      <c r="AX356" s="71"/>
      <c r="AY356" s="72"/>
      <c r="AZ356" s="71">
        <v>175.5</v>
      </c>
      <c r="BA356" s="71">
        <v>220.7</v>
      </c>
      <c r="BB356" s="71">
        <v>0</v>
      </c>
      <c r="BC356" s="71">
        <v>0</v>
      </c>
      <c r="BD356" s="71">
        <v>0</v>
      </c>
      <c r="BE356" s="71">
        <v>0</v>
      </c>
      <c r="BF356" s="71"/>
      <c r="BG356" s="72"/>
      <c r="BH356" s="71">
        <v>0</v>
      </c>
      <c r="BI356" s="71">
        <v>0</v>
      </c>
      <c r="BJ356" s="71">
        <v>10.407</v>
      </c>
      <c r="BK356" s="71">
        <v>0</v>
      </c>
      <c r="BL356" s="71">
        <v>3.9630000000000001</v>
      </c>
      <c r="BM356" s="71">
        <v>0</v>
      </c>
      <c r="BN356" s="72"/>
      <c r="BO356" s="71">
        <v>0</v>
      </c>
      <c r="BP356" s="71">
        <v>0</v>
      </c>
      <c r="BQ356" s="71">
        <v>3</v>
      </c>
      <c r="BR356" s="71">
        <v>0</v>
      </c>
      <c r="BS356" s="71">
        <v>1</v>
      </c>
      <c r="BT356" s="71">
        <v>0</v>
      </c>
      <c r="BU356"/>
      <c r="BV356" s="70">
        <v>14.37</v>
      </c>
      <c r="BW356" s="70">
        <v>0</v>
      </c>
      <c r="BX356" s="70">
        <v>0</v>
      </c>
      <c r="BY356" s="70">
        <v>0</v>
      </c>
      <c r="BZ356" s="70">
        <v>0</v>
      </c>
      <c r="CA356" s="70">
        <v>0</v>
      </c>
      <c r="CB356" s="70">
        <v>0</v>
      </c>
      <c r="CC356" s="70">
        <v>0</v>
      </c>
      <c r="CD356" s="70">
        <v>0</v>
      </c>
    </row>
    <row r="357" spans="1:82">
      <c r="A357" s="70" t="s">
        <v>2114</v>
      </c>
      <c r="B357" s="70">
        <v>183</v>
      </c>
      <c r="C357" s="70">
        <v>13</v>
      </c>
      <c r="D357" s="70">
        <v>11</v>
      </c>
      <c r="E357" s="70">
        <v>2016</v>
      </c>
      <c r="F357" s="70" t="s">
        <v>155</v>
      </c>
      <c r="G357" s="70" t="s">
        <v>2101</v>
      </c>
      <c r="H357" s="70" t="s">
        <v>2102</v>
      </c>
      <c r="I357" s="148"/>
      <c r="J357" s="71">
        <v>12.054190332219601</v>
      </c>
      <c r="K357" s="71">
        <v>0.85660161932066192</v>
      </c>
      <c r="L357" s="71">
        <v>6.3467002193195752</v>
      </c>
      <c r="M357" s="71">
        <v>10.411589337683264</v>
      </c>
      <c r="N357" s="71">
        <v>13.72751391595629</v>
      </c>
      <c r="O357" s="71">
        <v>9.7120661967865125</v>
      </c>
      <c r="P357" s="71">
        <v>13.759900517259954</v>
      </c>
      <c r="Q357" s="71">
        <v>0.62184437320289876</v>
      </c>
      <c r="R357" s="71">
        <v>0</v>
      </c>
      <c r="S357" s="71">
        <v>0.31101608483652049</v>
      </c>
      <c r="T357" s="72"/>
      <c r="U357" s="71">
        <v>2534264</v>
      </c>
      <c r="V357" s="71">
        <v>377</v>
      </c>
      <c r="W357" s="71">
        <v>226</v>
      </c>
      <c r="X357" s="71">
        <v>2482</v>
      </c>
      <c r="Y357" s="71">
        <v>3404</v>
      </c>
      <c r="Z357" s="71">
        <v>5712</v>
      </c>
      <c r="AA357" s="71">
        <v>2832</v>
      </c>
      <c r="AB357" s="71">
        <v>8804</v>
      </c>
      <c r="AC357" s="71">
        <v>0</v>
      </c>
      <c r="AD357" s="71">
        <v>0.31101608483652049</v>
      </c>
      <c r="AE357" s="72"/>
      <c r="AF357" s="71">
        <v>17706561.826400571</v>
      </c>
      <c r="AG357" s="71">
        <v>633004.29863762646</v>
      </c>
      <c r="AH357" s="71">
        <v>1036497.948994603</v>
      </c>
      <c r="AI357" s="71">
        <v>15680328.155836061</v>
      </c>
      <c r="AJ357" s="71">
        <v>16713043.252775921</v>
      </c>
      <c r="AK357" s="71">
        <v>0</v>
      </c>
      <c r="AL357" s="71">
        <v>0</v>
      </c>
      <c r="AM357" s="71">
        <v>1207488.640558976</v>
      </c>
      <c r="AN357" s="71">
        <v>0</v>
      </c>
      <c r="AO357" s="71">
        <v>0</v>
      </c>
      <c r="AP357" s="71">
        <v>52976924.123203754</v>
      </c>
      <c r="AQ357" s="72"/>
      <c r="AR357" s="71">
        <v>48</v>
      </c>
      <c r="AS357" s="71">
        <v>8</v>
      </c>
      <c r="AT357" s="71">
        <v>0</v>
      </c>
      <c r="AU357" s="71">
        <v>0</v>
      </c>
      <c r="AV357" s="71">
        <v>0</v>
      </c>
      <c r="AW357" s="71">
        <v>0</v>
      </c>
      <c r="AX357" s="71"/>
      <c r="AY357" s="72"/>
      <c r="AZ357" s="71">
        <v>192.8</v>
      </c>
      <c r="BA357" s="71">
        <v>350.7</v>
      </c>
      <c r="BB357" s="71">
        <v>0</v>
      </c>
      <c r="BC357" s="71">
        <v>0</v>
      </c>
      <c r="BD357" s="71">
        <v>0</v>
      </c>
      <c r="BE357" s="71">
        <v>0</v>
      </c>
      <c r="BF357" s="71"/>
      <c r="BG357" s="72"/>
      <c r="BH357" s="71">
        <v>0</v>
      </c>
      <c r="BI357" s="71">
        <v>0</v>
      </c>
      <c r="BJ357" s="71">
        <v>9.75</v>
      </c>
      <c r="BK357" s="71">
        <v>0</v>
      </c>
      <c r="BL357" s="71">
        <v>3.7629999999999999</v>
      </c>
      <c r="BM357" s="71">
        <v>0</v>
      </c>
      <c r="BN357" s="72"/>
      <c r="BO357" s="71">
        <v>0</v>
      </c>
      <c r="BP357" s="71">
        <v>0</v>
      </c>
      <c r="BQ357" s="71">
        <v>3</v>
      </c>
      <c r="BR357" s="71">
        <v>0</v>
      </c>
      <c r="BS357" s="71">
        <v>1</v>
      </c>
      <c r="BT357" s="71">
        <v>0</v>
      </c>
      <c r="BU357"/>
      <c r="BV357" s="70">
        <v>13.513</v>
      </c>
      <c r="BW357" s="70">
        <v>0</v>
      </c>
      <c r="BX357" s="70">
        <v>0</v>
      </c>
      <c r="BY357" s="70">
        <v>0</v>
      </c>
      <c r="BZ357" s="70">
        <v>0</v>
      </c>
      <c r="CA357" s="70">
        <v>0</v>
      </c>
      <c r="CB357" s="70">
        <v>0</v>
      </c>
      <c r="CC357" s="70">
        <v>0</v>
      </c>
      <c r="CD357" s="70">
        <v>0</v>
      </c>
    </row>
    <row r="358" spans="1:82">
      <c r="A358" s="70" t="s">
        <v>2115</v>
      </c>
      <c r="B358" s="70">
        <v>184</v>
      </c>
      <c r="C358" s="70">
        <v>14</v>
      </c>
      <c r="D358" s="70">
        <v>11</v>
      </c>
      <c r="E358" s="70">
        <v>2017</v>
      </c>
      <c r="F358" s="70" t="s">
        <v>156</v>
      </c>
      <c r="G358" s="70" t="s">
        <v>2101</v>
      </c>
      <c r="H358" s="70" t="s">
        <v>2102</v>
      </c>
      <c r="I358" s="148"/>
      <c r="J358" s="71">
        <v>11.164973583543429</v>
      </c>
      <c r="K358" s="71">
        <v>0.84476167034234628</v>
      </c>
      <c r="L358" s="71">
        <v>6.2412487412896427</v>
      </c>
      <c r="M358" s="71">
        <v>9.8909856491077051</v>
      </c>
      <c r="N358" s="71">
        <v>14.047501685535085</v>
      </c>
      <c r="O358" s="71">
        <v>9.4448728633461929</v>
      </c>
      <c r="P358" s="71">
        <v>13.52789815099816</v>
      </c>
      <c r="Q358" s="71">
        <v>0.58719868269053399</v>
      </c>
      <c r="R358" s="71">
        <v>0</v>
      </c>
      <c r="S358" s="71">
        <v>0.46692485011845142</v>
      </c>
      <c r="T358" s="72"/>
      <c r="U358" s="71">
        <v>2491968</v>
      </c>
      <c r="V358" s="71">
        <v>377</v>
      </c>
      <c r="W358" s="71">
        <v>226</v>
      </c>
      <c r="X358" s="71">
        <v>2482</v>
      </c>
      <c r="Y358" s="71">
        <v>3381</v>
      </c>
      <c r="Z358" s="71">
        <v>5647</v>
      </c>
      <c r="AA358" s="71">
        <v>2802</v>
      </c>
      <c r="AB358" s="71">
        <v>8597</v>
      </c>
      <c r="AC358" s="71">
        <v>0</v>
      </c>
      <c r="AD358" s="71">
        <v>0.46692485011845142</v>
      </c>
      <c r="AE358" s="72"/>
      <c r="AF358" s="71">
        <v>16623915.72933995</v>
      </c>
      <c r="AG358" s="71">
        <v>631307.21987637202</v>
      </c>
      <c r="AH358" s="71">
        <v>1336763.8772832849</v>
      </c>
      <c r="AI358" s="71">
        <v>15531140.935706159</v>
      </c>
      <c r="AJ358" s="71">
        <v>16552416.248507921</v>
      </c>
      <c r="AK358" s="71">
        <v>0</v>
      </c>
      <c r="AL358" s="71">
        <v>0</v>
      </c>
      <c r="AM358" s="71">
        <v>1180943.086062164</v>
      </c>
      <c r="AN358" s="71">
        <v>0</v>
      </c>
      <c r="AO358" s="71">
        <v>0</v>
      </c>
      <c r="AP358" s="71">
        <v>51856487.096775845</v>
      </c>
      <c r="AQ358" s="72"/>
      <c r="AR358" s="71">
        <v>48</v>
      </c>
      <c r="AS358" s="71">
        <v>9</v>
      </c>
      <c r="AT358" s="71">
        <v>0</v>
      </c>
      <c r="AU358" s="71">
        <v>0</v>
      </c>
      <c r="AV358" s="71">
        <v>0</v>
      </c>
      <c r="AW358" s="71">
        <v>0</v>
      </c>
      <c r="AX358" s="71"/>
      <c r="AY358" s="72"/>
      <c r="AZ358" s="71">
        <v>193</v>
      </c>
      <c r="BA358" s="71">
        <v>361.1</v>
      </c>
      <c r="BB358" s="71">
        <v>0</v>
      </c>
      <c r="BC358" s="71">
        <v>0</v>
      </c>
      <c r="BD358" s="71">
        <v>0</v>
      </c>
      <c r="BE358" s="71">
        <v>0</v>
      </c>
      <c r="BF358" s="71"/>
      <c r="BG358" s="72"/>
      <c r="BH358" s="71">
        <v>0</v>
      </c>
      <c r="BI358" s="71">
        <v>0</v>
      </c>
      <c r="BJ358" s="71">
        <v>9.8219999999999992</v>
      </c>
      <c r="BK358" s="71">
        <v>0</v>
      </c>
      <c r="BL358" s="71">
        <v>3.9089999999999998</v>
      </c>
      <c r="BM358" s="71">
        <v>0</v>
      </c>
      <c r="BN358" s="72"/>
      <c r="BO358" s="71">
        <v>0</v>
      </c>
      <c r="BP358" s="71">
        <v>0</v>
      </c>
      <c r="BQ358" s="71">
        <v>3</v>
      </c>
      <c r="BR358" s="71">
        <v>0</v>
      </c>
      <c r="BS358" s="71">
        <v>1</v>
      </c>
      <c r="BT358" s="71">
        <v>0</v>
      </c>
      <c r="BU358"/>
      <c r="BV358" s="70">
        <v>13.731</v>
      </c>
      <c r="BW358" s="70">
        <v>0</v>
      </c>
      <c r="BX358" s="70">
        <v>0</v>
      </c>
      <c r="BY358" s="70">
        <v>0</v>
      </c>
      <c r="BZ358" s="70">
        <v>0</v>
      </c>
      <c r="CA358" s="70">
        <v>0</v>
      </c>
      <c r="CB358" s="70">
        <v>0</v>
      </c>
      <c r="CC358" s="70">
        <v>0</v>
      </c>
      <c r="CD358" s="70">
        <v>0</v>
      </c>
    </row>
    <row r="359" spans="1:82">
      <c r="A359" s="70" t="s">
        <v>2116</v>
      </c>
      <c r="B359" s="70">
        <v>185</v>
      </c>
      <c r="C359" s="70">
        <v>15</v>
      </c>
      <c r="D359" s="70">
        <v>11</v>
      </c>
      <c r="E359" s="70">
        <v>2018</v>
      </c>
      <c r="F359" s="70" t="s">
        <v>183</v>
      </c>
      <c r="G359" s="70" t="s">
        <v>2101</v>
      </c>
      <c r="H359" s="70" t="s">
        <v>2102</v>
      </c>
      <c r="I359" s="148"/>
      <c r="J359" s="71">
        <v>10.68312684057676</v>
      </c>
      <c r="K359" s="71">
        <v>0.79268766911392807</v>
      </c>
      <c r="L359" s="71">
        <v>5.5952759400754957</v>
      </c>
      <c r="M359" s="71">
        <v>9.6260815829496504</v>
      </c>
      <c r="N359" s="71">
        <v>13.590911167836579</v>
      </c>
      <c r="O359" s="71">
        <v>9.1968560053253849</v>
      </c>
      <c r="P359" s="71">
        <v>13.36455893085278</v>
      </c>
      <c r="Q359" s="71">
        <v>0.534427187061839</v>
      </c>
      <c r="R359" s="71">
        <v>0</v>
      </c>
      <c r="S359" s="71">
        <v>0.33840780997993397</v>
      </c>
      <c r="T359" s="72"/>
      <c r="U359" s="71">
        <v>2563463</v>
      </c>
      <c r="V359" s="71">
        <v>377</v>
      </c>
      <c r="W359" s="71">
        <v>226</v>
      </c>
      <c r="X359" s="71">
        <v>2482</v>
      </c>
      <c r="Y359" s="71">
        <v>3375</v>
      </c>
      <c r="Z359" s="71">
        <v>5604</v>
      </c>
      <c r="AA359" s="71">
        <v>2796</v>
      </c>
      <c r="AB359" s="71">
        <v>8432</v>
      </c>
      <c r="AC359" s="71">
        <v>0</v>
      </c>
      <c r="AD359" s="71">
        <v>0.33840780997993403</v>
      </c>
      <c r="AE359" s="72"/>
      <c r="AF359" s="71">
        <v>16351386.77906871</v>
      </c>
      <c r="AG359" s="71">
        <v>560786.40261352051</v>
      </c>
      <c r="AH359" s="71">
        <v>1263144.2079441559</v>
      </c>
      <c r="AI359" s="71">
        <v>14835037.54523029</v>
      </c>
      <c r="AJ359" s="71">
        <v>15857388.547228459</v>
      </c>
      <c r="AK359" s="71">
        <v>0</v>
      </c>
      <c r="AL359" s="71">
        <v>0</v>
      </c>
      <c r="AM359" s="71">
        <v>1160674.1655206231</v>
      </c>
      <c r="AN359" s="71">
        <v>0</v>
      </c>
      <c r="AO359" s="71">
        <v>0</v>
      </c>
      <c r="AP359" s="71">
        <v>50028417.647605762</v>
      </c>
      <c r="AQ359" s="72"/>
      <c r="AR359" s="71">
        <v>49</v>
      </c>
      <c r="AS359" s="71">
        <v>9</v>
      </c>
      <c r="AT359" s="71">
        <v>0</v>
      </c>
      <c r="AU359" s="71">
        <v>0</v>
      </c>
      <c r="AV359" s="71">
        <v>0</v>
      </c>
      <c r="AW359" s="71">
        <v>0</v>
      </c>
      <c r="AX359" s="71"/>
      <c r="AY359" s="72"/>
      <c r="AZ359" s="71">
        <v>197.2</v>
      </c>
      <c r="BA359" s="71">
        <v>361</v>
      </c>
      <c r="BB359" s="71">
        <v>0</v>
      </c>
      <c r="BC359" s="71">
        <v>0</v>
      </c>
      <c r="BD359" s="71">
        <v>0</v>
      </c>
      <c r="BE359" s="71">
        <v>0</v>
      </c>
      <c r="BF359" s="71"/>
      <c r="BG359" s="72"/>
      <c r="BH359" s="71">
        <v>0</v>
      </c>
      <c r="BI359" s="71">
        <v>0</v>
      </c>
      <c r="BJ359" s="71">
        <v>9.39</v>
      </c>
      <c r="BK359" s="71">
        <v>0</v>
      </c>
      <c r="BL359" s="71">
        <v>3.8919999999999999</v>
      </c>
      <c r="BM359" s="71">
        <v>0</v>
      </c>
      <c r="BN359" s="72"/>
      <c r="BO359" s="71">
        <v>0</v>
      </c>
      <c r="BP359" s="71">
        <v>0</v>
      </c>
      <c r="BQ359" s="71">
        <v>3</v>
      </c>
      <c r="BR359" s="71">
        <v>0</v>
      </c>
      <c r="BS359" s="71">
        <v>1</v>
      </c>
      <c r="BT359" s="71">
        <v>0</v>
      </c>
      <c r="BU359"/>
      <c r="BV359" s="70">
        <v>13.282</v>
      </c>
      <c r="BW359" s="70">
        <v>0</v>
      </c>
      <c r="BX359" s="70">
        <v>0</v>
      </c>
      <c r="BY359" s="70">
        <v>0</v>
      </c>
      <c r="BZ359" s="70">
        <v>0</v>
      </c>
      <c r="CA359" s="70">
        <v>0</v>
      </c>
      <c r="CB359" s="70">
        <v>0</v>
      </c>
      <c r="CC359" s="70">
        <v>0</v>
      </c>
      <c r="CD359" s="70">
        <v>0</v>
      </c>
    </row>
    <row r="360" spans="1:82">
      <c r="A360" s="70" t="s">
        <v>2117</v>
      </c>
      <c r="B360" s="70">
        <v>186</v>
      </c>
      <c r="C360" s="70">
        <v>16</v>
      </c>
      <c r="D360" s="70">
        <v>11</v>
      </c>
      <c r="E360" s="70">
        <v>2019</v>
      </c>
      <c r="F360" s="70" t="s">
        <v>158</v>
      </c>
      <c r="G360" s="70" t="s">
        <v>2101</v>
      </c>
      <c r="H360" s="70" t="s">
        <v>2102</v>
      </c>
      <c r="I360" s="148"/>
      <c r="J360" s="71">
        <v>10.631983255628644</v>
      </c>
      <c r="K360" s="71">
        <v>0.71953745363364474</v>
      </c>
      <c r="L360" s="71">
        <v>5.6257323358848534</v>
      </c>
      <c r="M360" s="71">
        <v>9.2179965096026777</v>
      </c>
      <c r="N360" s="71">
        <v>11.977253242185327</v>
      </c>
      <c r="O360" s="71">
        <v>8.8984084317800143</v>
      </c>
      <c r="P360" s="71">
        <v>12.261364813701366</v>
      </c>
      <c r="Q360" s="71">
        <v>0.50664090245603</v>
      </c>
      <c r="R360" s="71">
        <v>0</v>
      </c>
      <c r="S360" s="71">
        <v>0.62289776168383193</v>
      </c>
      <c r="T360" s="72"/>
      <c r="U360" s="71">
        <v>2586049</v>
      </c>
      <c r="V360" s="71">
        <v>377</v>
      </c>
      <c r="W360" s="71">
        <v>226</v>
      </c>
      <c r="X360" s="71">
        <v>2482</v>
      </c>
      <c r="Y360" s="71">
        <v>3351</v>
      </c>
      <c r="Z360" s="71">
        <v>5571</v>
      </c>
      <c r="AA360" s="71">
        <v>2546</v>
      </c>
      <c r="AB360" s="71">
        <v>8210</v>
      </c>
      <c r="AC360" s="71">
        <v>0</v>
      </c>
      <c r="AD360" s="71">
        <v>0.62289776168383193</v>
      </c>
      <c r="AE360" s="72"/>
      <c r="AF360" s="71">
        <v>17269828.40931974</v>
      </c>
      <c r="AG360" s="71">
        <v>542989.78636462649</v>
      </c>
      <c r="AH360" s="71">
        <v>1334199.00237725</v>
      </c>
      <c r="AI360" s="71">
        <v>15202199.109650889</v>
      </c>
      <c r="AJ360" s="71">
        <v>15296347.40472899</v>
      </c>
      <c r="AK360" s="71">
        <v>0</v>
      </c>
      <c r="AL360" s="71">
        <v>0</v>
      </c>
      <c r="AM360" s="71">
        <v>1118140.1951530899</v>
      </c>
      <c r="AN360" s="71">
        <v>0</v>
      </c>
      <c r="AO360" s="71">
        <v>0</v>
      </c>
      <c r="AP360" s="71">
        <v>50763703.907594576</v>
      </c>
      <c r="AQ360" s="72"/>
      <c r="AR360" s="71">
        <v>54</v>
      </c>
      <c r="AS360" s="71">
        <v>12</v>
      </c>
      <c r="AT360" s="71">
        <v>0</v>
      </c>
      <c r="AU360" s="71">
        <v>0</v>
      </c>
      <c r="AV360" s="71">
        <v>0</v>
      </c>
      <c r="AW360" s="71">
        <v>0</v>
      </c>
      <c r="AX360" s="71"/>
      <c r="AY360" s="72"/>
      <c r="AZ360" s="71">
        <v>224.3</v>
      </c>
      <c r="BA360" s="71">
        <v>640</v>
      </c>
      <c r="BB360" s="71">
        <v>0</v>
      </c>
      <c r="BC360" s="71">
        <v>0</v>
      </c>
      <c r="BD360" s="71">
        <v>0</v>
      </c>
      <c r="BE360" s="71">
        <v>0</v>
      </c>
      <c r="BF360" s="71"/>
      <c r="BG360" s="72"/>
      <c r="BH360" s="71">
        <v>0</v>
      </c>
      <c r="BI360" s="71">
        <v>0</v>
      </c>
      <c r="BJ360" s="71">
        <v>9.44</v>
      </c>
      <c r="BK360" s="71">
        <v>0</v>
      </c>
      <c r="BL360" s="71">
        <v>3.6589999999999998</v>
      </c>
      <c r="BM360" s="71">
        <v>0</v>
      </c>
      <c r="BN360" s="72"/>
      <c r="BO360" s="71">
        <v>0</v>
      </c>
      <c r="BP360" s="71">
        <v>0</v>
      </c>
      <c r="BQ360" s="71">
        <v>3</v>
      </c>
      <c r="BR360" s="71">
        <v>0</v>
      </c>
      <c r="BS360" s="71">
        <v>1</v>
      </c>
      <c r="BT360" s="71">
        <v>0</v>
      </c>
      <c r="BU360"/>
      <c r="BV360" s="70">
        <v>13.099</v>
      </c>
      <c r="BW360" s="70">
        <v>0</v>
      </c>
      <c r="BX360" s="70">
        <v>0</v>
      </c>
      <c r="BY360" s="70">
        <v>0</v>
      </c>
      <c r="BZ360" s="70">
        <v>0</v>
      </c>
      <c r="CA360" s="70">
        <v>0</v>
      </c>
      <c r="CB360" s="70">
        <v>0</v>
      </c>
      <c r="CC360" s="70">
        <v>0</v>
      </c>
      <c r="CD360" s="70">
        <v>0</v>
      </c>
    </row>
    <row r="361" spans="1:82">
      <c r="A361" s="70" t="s">
        <v>2118</v>
      </c>
      <c r="B361" s="70">
        <v>187</v>
      </c>
      <c r="C361" s="70">
        <v>17</v>
      </c>
      <c r="D361" s="70">
        <v>11</v>
      </c>
      <c r="E361" s="70">
        <v>2020</v>
      </c>
      <c r="F361" s="70" t="s">
        <v>159</v>
      </c>
      <c r="G361" s="70" t="s">
        <v>2101</v>
      </c>
      <c r="H361" s="70" t="s">
        <v>2102</v>
      </c>
      <c r="I361" s="148"/>
      <c r="J361" s="71">
        <v>13.62377292531496</v>
      </c>
      <c r="K361" s="71">
        <v>0.61298291814445649</v>
      </c>
      <c r="L361" s="71">
        <v>4.2923553166392097</v>
      </c>
      <c r="M361" s="71">
        <v>6.9826180785849141</v>
      </c>
      <c r="N361" s="71">
        <v>11.752447819046571</v>
      </c>
      <c r="O361" s="71">
        <v>7.7276914537811665</v>
      </c>
      <c r="P361" s="71">
        <v>11.621911272510724</v>
      </c>
      <c r="Q361" s="71">
        <v>0.47758185953125099</v>
      </c>
      <c r="R361" s="71">
        <v>0</v>
      </c>
      <c r="S361" s="71">
        <v>0.56329370923921451</v>
      </c>
      <c r="T361" s="72"/>
      <c r="U361" s="71">
        <v>3371436</v>
      </c>
      <c r="V361" s="71">
        <v>281</v>
      </c>
      <c r="W361" s="71">
        <v>193</v>
      </c>
      <c r="X361" s="71">
        <v>2089</v>
      </c>
      <c r="Y361" s="71">
        <v>3354</v>
      </c>
      <c r="Z361" s="71">
        <v>5522</v>
      </c>
      <c r="AA361" s="71">
        <v>2565</v>
      </c>
      <c r="AB361" s="71">
        <v>8100</v>
      </c>
      <c r="AC361" s="71">
        <v>0</v>
      </c>
      <c r="AD361" s="71">
        <v>0.56329370923921451</v>
      </c>
      <c r="AE361" s="72"/>
      <c r="AF361" s="71">
        <v>22728825.103552751</v>
      </c>
      <c r="AG361" s="71">
        <v>442009.37947838876</v>
      </c>
      <c r="AH361" s="71">
        <v>1104474.9648278798</v>
      </c>
      <c r="AI361" s="71">
        <v>12070804.61707231</v>
      </c>
      <c r="AJ361" s="71">
        <v>15320302.09722787</v>
      </c>
      <c r="AK361" s="71"/>
      <c r="AL361" s="71"/>
      <c r="AM361" s="71">
        <v>1057139.9928769856</v>
      </c>
      <c r="AN361" s="71"/>
      <c r="AO361" s="71"/>
      <c r="AP361" s="71">
        <v>52723556.155036189</v>
      </c>
      <c r="AQ361" s="72"/>
      <c r="AR361" s="71">
        <v>58</v>
      </c>
      <c r="AS361" s="71">
        <v>13</v>
      </c>
      <c r="AT361" s="71">
        <v>0</v>
      </c>
      <c r="AU361" s="71">
        <v>0</v>
      </c>
      <c r="AV361" s="71">
        <v>0</v>
      </c>
      <c r="AW361" s="71">
        <v>0</v>
      </c>
      <c r="AX361" s="71"/>
      <c r="AY361" s="72"/>
      <c r="AZ361" s="71">
        <v>249.3</v>
      </c>
      <c r="BA361" s="71">
        <v>655.9</v>
      </c>
      <c r="BB361" s="71">
        <v>0</v>
      </c>
      <c r="BC361" s="71">
        <v>0</v>
      </c>
      <c r="BD361" s="71">
        <v>0</v>
      </c>
      <c r="BE361" s="71">
        <v>0</v>
      </c>
      <c r="BF361" s="71"/>
      <c r="BG361" s="72"/>
      <c r="BH361" s="71">
        <v>0</v>
      </c>
      <c r="BI361" s="71">
        <v>0</v>
      </c>
      <c r="BJ361" s="71">
        <v>9.0540000000000003</v>
      </c>
      <c r="BK361" s="71">
        <v>0</v>
      </c>
      <c r="BL361" s="71">
        <v>2.847</v>
      </c>
      <c r="BM361" s="71">
        <v>0</v>
      </c>
      <c r="BN361" s="72"/>
      <c r="BO361" s="71">
        <v>0</v>
      </c>
      <c r="BP361" s="71">
        <v>0</v>
      </c>
      <c r="BQ361" s="71">
        <v>3</v>
      </c>
      <c r="BR361" s="71">
        <v>0</v>
      </c>
      <c r="BS361" s="71">
        <v>1</v>
      </c>
      <c r="BT361" s="71">
        <v>0</v>
      </c>
      <c r="BU361"/>
      <c r="BV361" s="70">
        <v>11.901</v>
      </c>
      <c r="BW361" s="70">
        <v>0</v>
      </c>
      <c r="BX361" s="70">
        <v>0</v>
      </c>
      <c r="BY361" s="70">
        <v>0</v>
      </c>
      <c r="BZ361" s="70">
        <v>0</v>
      </c>
      <c r="CA361" s="70">
        <v>0</v>
      </c>
      <c r="CB361" s="70">
        <v>0</v>
      </c>
      <c r="CC361" s="70">
        <v>0</v>
      </c>
      <c r="CD361" s="70">
        <v>0</v>
      </c>
    </row>
    <row r="362" spans="1:82">
      <c r="A362" s="70" t="s">
        <v>2119</v>
      </c>
      <c r="B362" s="70">
        <v>187</v>
      </c>
      <c r="C362" s="70">
        <v>18</v>
      </c>
      <c r="D362" s="70">
        <v>11</v>
      </c>
      <c r="E362" s="70">
        <v>2021</v>
      </c>
      <c r="F362" s="70" t="s">
        <v>160</v>
      </c>
      <c r="G362" s="70" t="s">
        <v>2101</v>
      </c>
      <c r="H362" s="70" t="s">
        <v>2102</v>
      </c>
      <c r="I362" s="148"/>
      <c r="J362" s="71">
        <v>11.679185496509142</v>
      </c>
      <c r="K362" s="71">
        <v>0.65731002488606349</v>
      </c>
      <c r="L362" s="71">
        <v>5.631231130753001</v>
      </c>
      <c r="M362" s="71">
        <v>7.8983908052210134</v>
      </c>
      <c r="N362" s="71">
        <v>12.807499916923334</v>
      </c>
      <c r="O362" s="71">
        <v>7.3773884018202329</v>
      </c>
      <c r="P362" s="71">
        <v>11.955727276888705</v>
      </c>
      <c r="Q362" s="71">
        <v>0.46260105190988599</v>
      </c>
      <c r="R362" s="71">
        <v>0</v>
      </c>
      <c r="S362" s="71">
        <v>0.57868978600897569</v>
      </c>
      <c r="T362" s="72"/>
      <c r="U362" s="71">
        <v>3056987</v>
      </c>
      <c r="V362" s="71">
        <v>281</v>
      </c>
      <c r="W362" s="71">
        <v>193</v>
      </c>
      <c r="X362" s="71">
        <v>2089</v>
      </c>
      <c r="Y362" s="71">
        <v>3348</v>
      </c>
      <c r="Z362" s="71">
        <v>5428</v>
      </c>
      <c r="AA362" s="71">
        <v>2573</v>
      </c>
      <c r="AB362" s="71">
        <v>7923</v>
      </c>
      <c r="AC362" s="71">
        <v>0</v>
      </c>
      <c r="AD362" s="71">
        <v>0.57868978600897569</v>
      </c>
      <c r="AE362" s="72"/>
      <c r="AF362" s="71">
        <v>18446630.418676857</v>
      </c>
      <c r="AG362" s="71">
        <v>455178.20819552668</v>
      </c>
      <c r="AH362" s="71">
        <v>1323008.4743403634</v>
      </c>
      <c r="AI362" s="71">
        <v>12918137.193558104</v>
      </c>
      <c r="AJ362" s="71">
        <v>16220496.35293779</v>
      </c>
      <c r="AK362" s="71">
        <v>0</v>
      </c>
      <c r="AL362" s="71">
        <v>0</v>
      </c>
      <c r="AM362" s="71">
        <v>1040003.7831012226</v>
      </c>
      <c r="AN362" s="71">
        <v>0</v>
      </c>
      <c r="AO362" s="71">
        <v>0</v>
      </c>
      <c r="AP362" s="71">
        <v>50403454.430809863</v>
      </c>
      <c r="AQ362" s="72"/>
      <c r="AR362" s="71">
        <v>61</v>
      </c>
      <c r="AS362" s="71">
        <v>20</v>
      </c>
      <c r="AT362" s="71">
        <v>0</v>
      </c>
      <c r="AU362" s="71">
        <v>0</v>
      </c>
      <c r="AV362" s="71">
        <v>0</v>
      </c>
      <c r="AW362" s="71">
        <v>0</v>
      </c>
      <c r="AX362" s="71"/>
      <c r="AY362" s="72"/>
      <c r="AZ362" s="71">
        <v>268</v>
      </c>
      <c r="BA362" s="71">
        <v>4353.8</v>
      </c>
      <c r="BB362" s="71">
        <v>0</v>
      </c>
      <c r="BC362" s="71">
        <v>0</v>
      </c>
      <c r="BD362" s="71">
        <v>0</v>
      </c>
      <c r="BE362" s="71">
        <v>0</v>
      </c>
      <c r="BF362" s="71"/>
      <c r="BG362" s="72"/>
      <c r="BH362" s="71">
        <v>0</v>
      </c>
      <c r="BI362" s="71">
        <v>0</v>
      </c>
      <c r="BJ362" s="71">
        <v>8.548</v>
      </c>
      <c r="BK362" s="71">
        <v>0</v>
      </c>
      <c r="BL362" s="71">
        <v>3.081</v>
      </c>
      <c r="BM362" s="71">
        <v>0</v>
      </c>
      <c r="BN362" s="72"/>
      <c r="BO362" s="71">
        <v>0</v>
      </c>
      <c r="BP362" s="71">
        <v>0</v>
      </c>
      <c r="BQ362" s="71">
        <v>3</v>
      </c>
      <c r="BR362" s="71">
        <v>0</v>
      </c>
      <c r="BS362" s="71">
        <v>1</v>
      </c>
      <c r="BT362" s="71">
        <v>0</v>
      </c>
      <c r="BU362"/>
      <c r="BV362" s="70">
        <v>11.629</v>
      </c>
      <c r="BW362" s="70">
        <v>0</v>
      </c>
      <c r="BX362" s="70">
        <v>0</v>
      </c>
      <c r="BY362" s="70">
        <v>0</v>
      </c>
      <c r="BZ362" s="70">
        <v>0</v>
      </c>
      <c r="CA362" s="70">
        <v>0</v>
      </c>
      <c r="CB362" s="70">
        <v>0</v>
      </c>
      <c r="CC362" s="70">
        <v>0</v>
      </c>
      <c r="CD362" s="70">
        <v>0</v>
      </c>
    </row>
    <row r="363" spans="1:82">
      <c r="A363" s="70" t="s">
        <v>2120</v>
      </c>
      <c r="B363" s="70">
        <v>187</v>
      </c>
      <c r="C363" s="70">
        <v>19</v>
      </c>
      <c r="D363" s="70">
        <v>11</v>
      </c>
      <c r="E363" s="70">
        <v>2022</v>
      </c>
      <c r="F363" s="70" t="s">
        <v>161</v>
      </c>
      <c r="G363" s="70" t="s">
        <v>2101</v>
      </c>
      <c r="H363" s="70" t="s">
        <v>2102</v>
      </c>
      <c r="I363" s="148"/>
      <c r="J363" s="71">
        <v>11.196531709813868</v>
      </c>
      <c r="K363" s="71">
        <v>0.59218923578071692</v>
      </c>
      <c r="L363" s="71">
        <v>3.6083135716340333</v>
      </c>
      <c r="M363" s="71">
        <v>7.8000985986121005</v>
      </c>
      <c r="N363" s="71">
        <v>12.535689400936926</v>
      </c>
      <c r="O363" s="71">
        <v>7.7075701304943092</v>
      </c>
      <c r="P363" s="71">
        <v>11.817397382389135</v>
      </c>
      <c r="Q363" s="71">
        <v>0.4608331271454556</v>
      </c>
      <c r="R363" s="71">
        <v>0</v>
      </c>
      <c r="S363" s="71">
        <v>0.8372129610087532</v>
      </c>
      <c r="T363" s="72"/>
      <c r="U363" s="71">
        <v>3252077</v>
      </c>
      <c r="V363" s="71">
        <v>281</v>
      </c>
      <c r="W363" s="71">
        <v>193</v>
      </c>
      <c r="X363" s="71">
        <v>2089</v>
      </c>
      <c r="Y363" s="71">
        <v>3351</v>
      </c>
      <c r="Z363" s="71">
        <v>5388</v>
      </c>
      <c r="AA363" s="71">
        <v>2582</v>
      </c>
      <c r="AB363" s="71">
        <v>7828</v>
      </c>
      <c r="AC363" s="71">
        <v>0</v>
      </c>
      <c r="AD363" s="71">
        <v>0.8372129610087532</v>
      </c>
      <c r="AE363" s="72"/>
      <c r="AF363" s="71">
        <v>17429632.603984717</v>
      </c>
      <c r="AG363" s="71">
        <v>442063.95445930213</v>
      </c>
      <c r="AH363" s="71">
        <v>1032884.2064707942</v>
      </c>
      <c r="AI363" s="71">
        <v>12829125.994417017</v>
      </c>
      <c r="AJ363" s="71">
        <v>16097003.772833351</v>
      </c>
      <c r="AK363" s="71">
        <v>0</v>
      </c>
      <c r="AL363" s="71">
        <v>0</v>
      </c>
      <c r="AM363" s="71">
        <v>1010808.4606189005</v>
      </c>
      <c r="AN363" s="71">
        <v>0</v>
      </c>
      <c r="AO363" s="71">
        <v>0</v>
      </c>
      <c r="AP363" s="71">
        <v>48841518.992784083</v>
      </c>
      <c r="AQ363" s="72"/>
      <c r="AR363" s="71">
        <v>63</v>
      </c>
      <c r="AS363" s="71">
        <v>20</v>
      </c>
      <c r="AT363" s="71">
        <v>0</v>
      </c>
      <c r="AU363" s="71">
        <v>0</v>
      </c>
      <c r="AV363" s="71">
        <v>0</v>
      </c>
      <c r="AW363" s="71">
        <v>0</v>
      </c>
      <c r="AX363" s="71"/>
      <c r="AY363" s="72"/>
      <c r="AZ363" s="71">
        <v>287.3</v>
      </c>
      <c r="BA363" s="71">
        <v>4353.8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2121</v>
      </c>
      <c r="B364" s="70">
        <v>187</v>
      </c>
      <c r="C364" s="70">
        <v>20</v>
      </c>
      <c r="D364" s="70">
        <v>11</v>
      </c>
      <c r="E364" s="70">
        <v>2023</v>
      </c>
      <c r="F364" s="70" t="s">
        <v>1539</v>
      </c>
      <c r="G364" s="70" t="s">
        <v>2101</v>
      </c>
      <c r="H364" s="70" t="s">
        <v>2102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65</v>
      </c>
      <c r="AS364" s="71">
        <v>23</v>
      </c>
      <c r="AT364" s="71">
        <v>0</v>
      </c>
      <c r="AU364" s="71">
        <v>1</v>
      </c>
      <c r="AV364" s="71">
        <v>0</v>
      </c>
      <c r="AW364" s="71">
        <v>0</v>
      </c>
      <c r="AX364" s="71"/>
      <c r="AY364" s="72"/>
      <c r="AZ364" s="71">
        <v>296.10000000000002</v>
      </c>
      <c r="BA364" s="71">
        <v>4502.3</v>
      </c>
      <c r="BB364" s="71">
        <v>0</v>
      </c>
      <c r="BC364" s="71">
        <v>19000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2122</v>
      </c>
      <c r="B365" s="70">
        <v>187</v>
      </c>
      <c r="C365" s="70">
        <v>21</v>
      </c>
      <c r="D365" s="70">
        <v>11</v>
      </c>
      <c r="E365" s="70">
        <v>2024</v>
      </c>
      <c r="F365" s="70" t="s">
        <v>1554</v>
      </c>
      <c r="G365" s="70" t="s">
        <v>2101</v>
      </c>
      <c r="H365" s="70" t="s">
        <v>2102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2123</v>
      </c>
      <c r="B366" s="70">
        <v>358</v>
      </c>
      <c r="C366" s="70">
        <v>1</v>
      </c>
      <c r="D366" s="70">
        <v>22</v>
      </c>
      <c r="E366" s="70">
        <v>1990</v>
      </c>
      <c r="F366" s="70" t="s">
        <v>787</v>
      </c>
      <c r="G366" s="70" t="s">
        <v>2124</v>
      </c>
      <c r="H366" s="70" t="s">
        <v>2125</v>
      </c>
      <c r="I366" s="148"/>
      <c r="J366" s="71">
        <v>29.344738225392209</v>
      </c>
      <c r="K366" s="71">
        <v>2.2104027503270229</v>
      </c>
      <c r="L366" s="71">
        <v>0.38216518541170458</v>
      </c>
      <c r="M366" s="71">
        <v>7.2451082484431906</v>
      </c>
      <c r="N366" s="71">
        <v>13.63982095419211</v>
      </c>
      <c r="O366" s="71">
        <v>9.5523663921532229</v>
      </c>
      <c r="P366" s="71">
        <v>17.252094791330752</v>
      </c>
      <c r="Q366" s="71">
        <v>0.97274011795863302</v>
      </c>
      <c r="R366" s="71">
        <v>0</v>
      </c>
      <c r="S366" s="71">
        <v>0.78073124271583139</v>
      </c>
      <c r="T366" s="72"/>
      <c r="U366" s="71">
        <v>1353008</v>
      </c>
      <c r="V366" s="71">
        <v>759</v>
      </c>
      <c r="W366" s="71">
        <v>4</v>
      </c>
      <c r="X366" s="71">
        <v>3081</v>
      </c>
      <c r="Y366" s="71">
        <v>5173</v>
      </c>
      <c r="Z366" s="71">
        <v>3929</v>
      </c>
      <c r="AA366" s="71">
        <v>4189</v>
      </c>
      <c r="AB366" s="71">
        <v>15794</v>
      </c>
      <c r="AC366" s="71">
        <v>0</v>
      </c>
      <c r="AD366" s="71">
        <v>0.78073124271583139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2126</v>
      </c>
      <c r="B367" s="70">
        <v>359</v>
      </c>
      <c r="C367" s="70">
        <v>2</v>
      </c>
      <c r="D367" s="70">
        <v>22</v>
      </c>
      <c r="E367" s="70">
        <v>2005</v>
      </c>
      <c r="F367" s="70" t="s">
        <v>789</v>
      </c>
      <c r="G367" s="70" t="s">
        <v>2124</v>
      </c>
      <c r="H367" s="70" t="s">
        <v>2125</v>
      </c>
      <c r="I367" s="148"/>
      <c r="J367" s="71">
        <v>40.595137627811887</v>
      </c>
      <c r="K367" s="71">
        <v>1.629084345310281</v>
      </c>
      <c r="L367" s="71">
        <v>0.58685844536525344</v>
      </c>
      <c r="M367" s="71">
        <v>8.3106089281505007</v>
      </c>
      <c r="N367" s="71">
        <v>18.22660770507164</v>
      </c>
      <c r="O367" s="71">
        <v>12.015562760011409</v>
      </c>
      <c r="P367" s="71">
        <v>15.33742369950437</v>
      </c>
      <c r="Q367" s="71">
        <v>0.72323215476129399</v>
      </c>
      <c r="R367" s="71">
        <v>0</v>
      </c>
      <c r="S367" s="71">
        <v>1.3368074922034969</v>
      </c>
      <c r="T367" s="72"/>
      <c r="U367" s="71">
        <v>2690316</v>
      </c>
      <c r="V367" s="71">
        <v>706</v>
      </c>
      <c r="W367" s="71">
        <v>7</v>
      </c>
      <c r="X367" s="71">
        <v>1768</v>
      </c>
      <c r="Y367" s="71">
        <v>4954</v>
      </c>
      <c r="Z367" s="71">
        <v>5719</v>
      </c>
      <c r="AA367" s="71">
        <v>3050</v>
      </c>
      <c r="AB367" s="71">
        <v>12276</v>
      </c>
      <c r="AC367" s="71">
        <v>0</v>
      </c>
      <c r="AD367" s="71">
        <v>1.3368074922034969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2127</v>
      </c>
      <c r="B368" s="70">
        <v>360</v>
      </c>
      <c r="C368" s="70">
        <v>3</v>
      </c>
      <c r="D368" s="70">
        <v>22</v>
      </c>
      <c r="E368" s="70">
        <v>2006</v>
      </c>
      <c r="F368" s="70" t="s">
        <v>790</v>
      </c>
      <c r="G368" s="1064" t="s">
        <v>2124</v>
      </c>
      <c r="H368" s="70" t="s">
        <v>2125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2128</v>
      </c>
      <c r="B369" s="70">
        <v>361</v>
      </c>
      <c r="C369" s="70">
        <v>4</v>
      </c>
      <c r="D369" s="70">
        <v>22</v>
      </c>
      <c r="E369" s="70">
        <v>2007</v>
      </c>
      <c r="F369" s="70" t="s">
        <v>791</v>
      </c>
      <c r="G369" s="1064" t="s">
        <v>2124</v>
      </c>
      <c r="H369" s="70" t="s">
        <v>2125</v>
      </c>
      <c r="I369" s="148"/>
      <c r="J369" s="71">
        <v>37.5861041078292</v>
      </c>
      <c r="K369" s="71">
        <v>1.4940901838470859</v>
      </c>
      <c r="L369" s="71">
        <v>0.53947123587362533</v>
      </c>
      <c r="M369" s="71">
        <v>9.6511038572541121</v>
      </c>
      <c r="N369" s="71">
        <v>16.948668514056759</v>
      </c>
      <c r="O369" s="71">
        <v>11.43310367326295</v>
      </c>
      <c r="P369" s="71">
        <v>14.604594033709059</v>
      </c>
      <c r="Q369" s="71">
        <v>0.73176345198858495</v>
      </c>
      <c r="R369" s="71">
        <v>0</v>
      </c>
      <c r="S369" s="71">
        <v>1.3189237118055619</v>
      </c>
      <c r="T369" s="72"/>
      <c r="U369" s="71">
        <v>2696463</v>
      </c>
      <c r="V369" s="71">
        <v>656</v>
      </c>
      <c r="W369" s="71">
        <v>7</v>
      </c>
      <c r="X369" s="71">
        <v>2470</v>
      </c>
      <c r="Y369" s="71">
        <v>4893</v>
      </c>
      <c r="Z369" s="71">
        <v>5657</v>
      </c>
      <c r="AA369" s="71">
        <v>2860</v>
      </c>
      <c r="AB369" s="71">
        <v>11764</v>
      </c>
      <c r="AC369" s="71">
        <v>0</v>
      </c>
      <c r="AD369" s="71">
        <v>1.3189237118055619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2129</v>
      </c>
      <c r="B370" s="70">
        <v>362</v>
      </c>
      <c r="C370" s="70">
        <v>5</v>
      </c>
      <c r="D370" s="70">
        <v>22</v>
      </c>
      <c r="E370" s="70">
        <v>2008</v>
      </c>
      <c r="F370" s="70" t="s">
        <v>792</v>
      </c>
      <c r="G370" s="70" t="s">
        <v>2124</v>
      </c>
      <c r="H370" s="70" t="s">
        <v>2125</v>
      </c>
      <c r="I370" s="148"/>
      <c r="J370" s="71">
        <v>34.134098710098449</v>
      </c>
      <c r="K370" s="71">
        <v>1.105974114244187</v>
      </c>
      <c r="L370" s="71">
        <v>0.46271939658732991</v>
      </c>
      <c r="M370" s="71">
        <v>10.542961756089911</v>
      </c>
      <c r="N370" s="71">
        <v>16.89562509519391</v>
      </c>
      <c r="O370" s="71">
        <v>10.90875180742867</v>
      </c>
      <c r="P370" s="71">
        <v>14.03197562124055</v>
      </c>
      <c r="Q370" s="71">
        <v>0.70162434371721105</v>
      </c>
      <c r="R370" s="71">
        <v>0</v>
      </c>
      <c r="S370" s="71">
        <v>0.96457396962842135</v>
      </c>
      <c r="T370" s="72"/>
      <c r="U370" s="71">
        <v>2776704</v>
      </c>
      <c r="V370" s="71">
        <v>656</v>
      </c>
      <c r="W370" s="71">
        <v>7</v>
      </c>
      <c r="X370" s="71">
        <v>2470</v>
      </c>
      <c r="Y370" s="71">
        <v>4900</v>
      </c>
      <c r="Z370" s="71">
        <v>5587</v>
      </c>
      <c r="AA370" s="71">
        <v>2751</v>
      </c>
      <c r="AB370" s="71">
        <v>11465</v>
      </c>
      <c r="AC370" s="71">
        <v>0</v>
      </c>
      <c r="AD370" s="71">
        <v>0.96457396962842135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2130</v>
      </c>
      <c r="B371" s="70">
        <v>363</v>
      </c>
      <c r="C371" s="70">
        <v>6</v>
      </c>
      <c r="D371" s="70">
        <v>22</v>
      </c>
      <c r="E371" s="70">
        <v>2009</v>
      </c>
      <c r="F371" s="70" t="s">
        <v>176</v>
      </c>
      <c r="G371" s="70" t="s">
        <v>2124</v>
      </c>
      <c r="H371" s="70" t="s">
        <v>2125</v>
      </c>
      <c r="I371" s="148"/>
      <c r="J371" s="71">
        <v>33.160049770937192</v>
      </c>
      <c r="K371" s="71">
        <v>0.82365545695352149</v>
      </c>
      <c r="L371" s="71">
        <v>0.37762086542079371</v>
      </c>
      <c r="M371" s="71">
        <v>10.66639744282644</v>
      </c>
      <c r="N371" s="71">
        <v>16.799774067667951</v>
      </c>
      <c r="O371" s="71">
        <v>11.071670790384211</v>
      </c>
      <c r="P371" s="71">
        <v>13.295590606542129</v>
      </c>
      <c r="Q371" s="71">
        <v>0.65823547320430797</v>
      </c>
      <c r="R371" s="71">
        <v>0</v>
      </c>
      <c r="S371" s="71">
        <v>1.2113870300423659</v>
      </c>
      <c r="T371" s="72"/>
      <c r="U371" s="71">
        <v>2828585</v>
      </c>
      <c r="V371" s="71">
        <v>416</v>
      </c>
      <c r="W371" s="71">
        <v>10</v>
      </c>
      <c r="X371" s="71">
        <v>2546</v>
      </c>
      <c r="Y371" s="71">
        <v>4894</v>
      </c>
      <c r="Z371" s="71">
        <v>5597</v>
      </c>
      <c r="AA371" s="71">
        <v>2676</v>
      </c>
      <c r="AB371" s="71">
        <v>11291</v>
      </c>
      <c r="AC371" s="71">
        <v>0</v>
      </c>
      <c r="AD371" s="71">
        <v>1.2113870300423659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14.391999999999999</v>
      </c>
      <c r="BK371" s="71">
        <v>0</v>
      </c>
      <c r="BL371" s="71">
        <v>0</v>
      </c>
      <c r="BM371" s="71">
        <v>0</v>
      </c>
      <c r="BN371" s="72"/>
      <c r="BO371" s="71">
        <v>0</v>
      </c>
      <c r="BP371" s="71">
        <v>0</v>
      </c>
      <c r="BQ371" s="71">
        <v>2</v>
      </c>
      <c r="BR371" s="71">
        <v>0</v>
      </c>
      <c r="BS371" s="71">
        <v>0</v>
      </c>
      <c r="BT371" s="71">
        <v>0</v>
      </c>
      <c r="BU371"/>
      <c r="BV371" s="70">
        <v>14.391999999999999</v>
      </c>
      <c r="BW371" s="70">
        <v>0</v>
      </c>
      <c r="BX371" s="70">
        <v>0</v>
      </c>
      <c r="BY371" s="70">
        <v>0</v>
      </c>
      <c r="BZ371" s="70">
        <v>0</v>
      </c>
      <c r="CA371" s="70">
        <v>0</v>
      </c>
      <c r="CB371" s="70">
        <v>0</v>
      </c>
      <c r="CC371" s="70">
        <v>0</v>
      </c>
      <c r="CD371" s="70">
        <v>0</v>
      </c>
    </row>
    <row r="372" spans="1:82">
      <c r="A372" s="70" t="s">
        <v>2131</v>
      </c>
      <c r="B372" s="70">
        <v>364</v>
      </c>
      <c r="C372" s="70">
        <v>7</v>
      </c>
      <c r="D372" s="70">
        <v>22</v>
      </c>
      <c r="E372" s="70">
        <v>2010</v>
      </c>
      <c r="F372" s="70" t="s">
        <v>177</v>
      </c>
      <c r="G372" s="70" t="s">
        <v>2124</v>
      </c>
      <c r="H372" s="70" t="s">
        <v>2125</v>
      </c>
      <c r="I372" s="148"/>
      <c r="J372" s="71">
        <v>29.36987675280298</v>
      </c>
      <c r="K372" s="71">
        <v>0.80562587123155038</v>
      </c>
      <c r="L372" s="71">
        <v>0.32308197498082991</v>
      </c>
      <c r="M372" s="71">
        <v>9.9647660641581872</v>
      </c>
      <c r="N372" s="71">
        <v>13.85085692093217</v>
      </c>
      <c r="O372" s="71">
        <v>11.06574778590166</v>
      </c>
      <c r="P372" s="71">
        <v>13.437402301117981</v>
      </c>
      <c r="Q372" s="71">
        <v>0.67208805962287599</v>
      </c>
      <c r="R372" s="71">
        <v>0</v>
      </c>
      <c r="S372" s="71">
        <v>1.094707302115675</v>
      </c>
      <c r="T372" s="72"/>
      <c r="U372" s="71">
        <v>2918359</v>
      </c>
      <c r="V372" s="71">
        <v>416</v>
      </c>
      <c r="W372" s="71">
        <v>10</v>
      </c>
      <c r="X372" s="71">
        <v>2546</v>
      </c>
      <c r="Y372" s="71">
        <v>4851</v>
      </c>
      <c r="Z372" s="71">
        <v>5620</v>
      </c>
      <c r="AA372" s="71">
        <v>2637</v>
      </c>
      <c r="AB372" s="71">
        <v>11047</v>
      </c>
      <c r="AC372" s="71">
        <v>0</v>
      </c>
      <c r="AD372" s="71">
        <v>1.094707302115675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15.545</v>
      </c>
      <c r="BK372" s="71">
        <v>0</v>
      </c>
      <c r="BL372" s="71">
        <v>0</v>
      </c>
      <c r="BM372" s="71">
        <v>0</v>
      </c>
      <c r="BN372" s="72"/>
      <c r="BO372" s="71">
        <v>0</v>
      </c>
      <c r="BP372" s="71">
        <v>0</v>
      </c>
      <c r="BQ372" s="71">
        <v>2</v>
      </c>
      <c r="BR372" s="71">
        <v>0</v>
      </c>
      <c r="BS372" s="71">
        <v>0</v>
      </c>
      <c r="BT372" s="71">
        <v>0</v>
      </c>
      <c r="BU372"/>
      <c r="BV372" s="70">
        <v>15.545</v>
      </c>
      <c r="BW372" s="70">
        <v>0</v>
      </c>
      <c r="BX372" s="70">
        <v>0</v>
      </c>
      <c r="BY372" s="70">
        <v>0</v>
      </c>
      <c r="BZ372" s="70">
        <v>0</v>
      </c>
      <c r="CA372" s="70">
        <v>0</v>
      </c>
      <c r="CB372" s="70">
        <v>0</v>
      </c>
      <c r="CC372" s="70">
        <v>0</v>
      </c>
      <c r="CD372" s="70">
        <v>0</v>
      </c>
    </row>
    <row r="373" spans="1:82">
      <c r="A373" s="70" t="s">
        <v>2132</v>
      </c>
      <c r="B373" s="70">
        <v>365</v>
      </c>
      <c r="C373" s="70">
        <v>8</v>
      </c>
      <c r="D373" s="70">
        <v>22</v>
      </c>
      <c r="E373" s="70">
        <v>2011</v>
      </c>
      <c r="F373" s="70" t="s">
        <v>178</v>
      </c>
      <c r="G373" s="70" t="s">
        <v>2124</v>
      </c>
      <c r="H373" s="70" t="s">
        <v>2125</v>
      </c>
      <c r="I373" s="148"/>
      <c r="J373" s="71">
        <v>39.059580335797008</v>
      </c>
      <c r="K373" s="71">
        <v>1.147644398217009</v>
      </c>
      <c r="L373" s="71">
        <v>0.44799834688000978</v>
      </c>
      <c r="M373" s="71">
        <v>13.62187329997</v>
      </c>
      <c r="N373" s="71">
        <v>20.704884546461681</v>
      </c>
      <c r="O373" s="71">
        <v>10.87863432853726</v>
      </c>
      <c r="P373" s="71">
        <v>12.999598478233507</v>
      </c>
      <c r="Q373" s="71">
        <v>0.76029807090069301</v>
      </c>
      <c r="R373" s="71">
        <v>0</v>
      </c>
      <c r="S373" s="71">
        <v>0.79871878618266745</v>
      </c>
      <c r="T373" s="72"/>
      <c r="U373" s="71">
        <v>3063092</v>
      </c>
      <c r="V373" s="71">
        <v>416</v>
      </c>
      <c r="W373" s="71">
        <v>10</v>
      </c>
      <c r="X373" s="71">
        <v>2546</v>
      </c>
      <c r="Y373" s="71">
        <v>4808</v>
      </c>
      <c r="Z373" s="71">
        <v>5645</v>
      </c>
      <c r="AA373" s="71">
        <v>2627</v>
      </c>
      <c r="AB373" s="71">
        <v>10834</v>
      </c>
      <c r="AC373" s="71">
        <v>0</v>
      </c>
      <c r="AD373" s="71">
        <v>0.79871878618266745</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12.797000000000001</v>
      </c>
      <c r="BK373" s="71">
        <v>0</v>
      </c>
      <c r="BL373" s="71">
        <v>0</v>
      </c>
      <c r="BM373" s="71">
        <v>0</v>
      </c>
      <c r="BN373" s="72"/>
      <c r="BO373" s="71">
        <v>0</v>
      </c>
      <c r="BP373" s="71">
        <v>0</v>
      </c>
      <c r="BQ373" s="71">
        <v>2</v>
      </c>
      <c r="BR373" s="71">
        <v>0</v>
      </c>
      <c r="BS373" s="71">
        <v>0</v>
      </c>
      <c r="BT373" s="71">
        <v>0</v>
      </c>
      <c r="BU373"/>
      <c r="BV373" s="70">
        <v>12.797000000000001</v>
      </c>
      <c r="BW373" s="70">
        <v>0</v>
      </c>
      <c r="BX373" s="70">
        <v>0</v>
      </c>
      <c r="BY373" s="70">
        <v>0</v>
      </c>
      <c r="BZ373" s="70">
        <v>0</v>
      </c>
      <c r="CA373" s="70">
        <v>0</v>
      </c>
      <c r="CB373" s="70">
        <v>0</v>
      </c>
      <c r="CC373" s="70">
        <v>0</v>
      </c>
      <c r="CD373" s="70">
        <v>0</v>
      </c>
    </row>
    <row r="374" spans="1:82">
      <c r="A374" s="70" t="s">
        <v>2133</v>
      </c>
      <c r="B374" s="70">
        <v>366</v>
      </c>
      <c r="C374" s="70">
        <v>9</v>
      </c>
      <c r="D374" s="70">
        <v>22</v>
      </c>
      <c r="E374" s="70">
        <v>2012</v>
      </c>
      <c r="F374" s="70" t="s">
        <v>179</v>
      </c>
      <c r="G374" s="70" t="s">
        <v>2124</v>
      </c>
      <c r="H374" s="70" t="s">
        <v>2125</v>
      </c>
      <c r="I374" s="148"/>
      <c r="J374" s="71">
        <v>40.089334915359842</v>
      </c>
      <c r="K374" s="71">
        <v>1.175685972652291</v>
      </c>
      <c r="L374" s="71">
        <v>0.44775662872884731</v>
      </c>
      <c r="M374" s="71">
        <v>15.83926944634301</v>
      </c>
      <c r="N374" s="71">
        <v>24.521533806271592</v>
      </c>
      <c r="O374" s="71">
        <v>10.896274667064032</v>
      </c>
      <c r="P374" s="71">
        <v>12.740126744945345</v>
      </c>
      <c r="Q374" s="71">
        <v>0.80538588379333897</v>
      </c>
      <c r="R374" s="71">
        <v>0</v>
      </c>
      <c r="S374" s="71">
        <v>1.171948025934985</v>
      </c>
      <c r="T374" s="72"/>
      <c r="U374" s="71">
        <v>2873274</v>
      </c>
      <c r="V374" s="71">
        <v>416</v>
      </c>
      <c r="W374" s="71">
        <v>10</v>
      </c>
      <c r="X374" s="71">
        <v>2546</v>
      </c>
      <c r="Y374" s="71">
        <v>4756</v>
      </c>
      <c r="Z374" s="71">
        <v>5699</v>
      </c>
      <c r="AA374" s="71">
        <v>2560</v>
      </c>
      <c r="AB374" s="71">
        <v>10563</v>
      </c>
      <c r="AC374" s="71">
        <v>0</v>
      </c>
      <c r="AD374" s="71">
        <v>1.171948025934985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18.280999999999999</v>
      </c>
      <c r="BK374" s="71">
        <v>0</v>
      </c>
      <c r="BL374" s="71">
        <v>0</v>
      </c>
      <c r="BM374" s="71">
        <v>0</v>
      </c>
      <c r="BN374" s="72"/>
      <c r="BO374" s="71">
        <v>0</v>
      </c>
      <c r="BP374" s="71">
        <v>0</v>
      </c>
      <c r="BQ374" s="71">
        <v>2</v>
      </c>
      <c r="BR374" s="71">
        <v>0</v>
      </c>
      <c r="BS374" s="71">
        <v>0</v>
      </c>
      <c r="BT374" s="71">
        <v>0</v>
      </c>
      <c r="BU374"/>
      <c r="BV374" s="70">
        <v>18.280999999999999</v>
      </c>
      <c r="BW374" s="70">
        <v>0</v>
      </c>
      <c r="BX374" s="70">
        <v>0</v>
      </c>
      <c r="BY374" s="70">
        <v>0</v>
      </c>
      <c r="BZ374" s="70">
        <v>0</v>
      </c>
      <c r="CA374" s="70">
        <v>0</v>
      </c>
      <c r="CB374" s="70">
        <v>0</v>
      </c>
      <c r="CC374" s="70">
        <v>0</v>
      </c>
      <c r="CD374" s="70">
        <v>0</v>
      </c>
    </row>
    <row r="375" spans="1:82">
      <c r="A375" s="70" t="s">
        <v>2134</v>
      </c>
      <c r="B375" s="70">
        <v>367</v>
      </c>
      <c r="C375" s="70">
        <v>10</v>
      </c>
      <c r="D375" s="70">
        <v>22</v>
      </c>
      <c r="E375" s="70">
        <v>2013</v>
      </c>
      <c r="F375" s="70" t="s">
        <v>180</v>
      </c>
      <c r="G375" s="70" t="s">
        <v>2124</v>
      </c>
      <c r="H375" s="70" t="s">
        <v>2125</v>
      </c>
      <c r="I375" s="148"/>
      <c r="J375" s="71">
        <v>39.108587617719991</v>
      </c>
      <c r="K375" s="71">
        <v>0.9966590902994189</v>
      </c>
      <c r="L375" s="71">
        <v>0.4018537917643234</v>
      </c>
      <c r="M375" s="71">
        <v>14.8311863233534</v>
      </c>
      <c r="N375" s="71">
        <v>24.431018540001961</v>
      </c>
      <c r="O375" s="71">
        <v>10.447041194986983</v>
      </c>
      <c r="P375" s="71">
        <v>12.633275353395058</v>
      </c>
      <c r="Q375" s="71">
        <v>0.80209289379147697</v>
      </c>
      <c r="R375" s="71">
        <v>0</v>
      </c>
      <c r="S375" s="71">
        <v>1.0336771197899119</v>
      </c>
      <c r="T375" s="72"/>
      <c r="U375" s="71">
        <v>2792973</v>
      </c>
      <c r="V375" s="71">
        <v>416</v>
      </c>
      <c r="W375" s="71">
        <v>10</v>
      </c>
      <c r="X375" s="71">
        <v>2546</v>
      </c>
      <c r="Y375" s="71">
        <v>4707</v>
      </c>
      <c r="Z375" s="71">
        <v>5708</v>
      </c>
      <c r="AA375" s="71">
        <v>2529</v>
      </c>
      <c r="AB375" s="71">
        <v>10369</v>
      </c>
      <c r="AC375" s="71">
        <v>0</v>
      </c>
      <c r="AD375" s="71">
        <v>1.0336771197899119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22.158999999999999</v>
      </c>
      <c r="BK375" s="71">
        <v>0</v>
      </c>
      <c r="BL375" s="71">
        <v>0</v>
      </c>
      <c r="BM375" s="71">
        <v>0</v>
      </c>
      <c r="BN375" s="72"/>
      <c r="BO375" s="71">
        <v>0</v>
      </c>
      <c r="BP375" s="71">
        <v>0</v>
      </c>
      <c r="BQ375" s="71">
        <v>2</v>
      </c>
      <c r="BR375" s="71">
        <v>0</v>
      </c>
      <c r="BS375" s="71">
        <v>0</v>
      </c>
      <c r="BT375" s="71">
        <v>0</v>
      </c>
      <c r="BU375"/>
      <c r="BV375" s="70">
        <v>22.158999999999999</v>
      </c>
      <c r="BW375" s="70">
        <v>0</v>
      </c>
      <c r="BX375" s="70">
        <v>0</v>
      </c>
      <c r="BY375" s="70">
        <v>0</v>
      </c>
      <c r="BZ375" s="70">
        <v>0</v>
      </c>
      <c r="CA375" s="70">
        <v>0</v>
      </c>
      <c r="CB375" s="70">
        <v>0</v>
      </c>
      <c r="CC375" s="70">
        <v>0</v>
      </c>
      <c r="CD375" s="70">
        <v>0</v>
      </c>
    </row>
    <row r="376" spans="1:82">
      <c r="A376" s="70" t="s">
        <v>2135</v>
      </c>
      <c r="B376" s="70">
        <v>368</v>
      </c>
      <c r="C376" s="70">
        <v>11</v>
      </c>
      <c r="D376" s="70">
        <v>22</v>
      </c>
      <c r="E376" s="70">
        <v>2014</v>
      </c>
      <c r="F376" s="70" t="s">
        <v>181</v>
      </c>
      <c r="G376" s="70" t="s">
        <v>2124</v>
      </c>
      <c r="H376" s="70" t="s">
        <v>2125</v>
      </c>
      <c r="I376" s="148"/>
      <c r="J376" s="71">
        <v>40.770821021700698</v>
      </c>
      <c r="K376" s="71">
        <v>1.073454707752771</v>
      </c>
      <c r="L376" s="71">
        <v>0.97537113985685142</v>
      </c>
      <c r="M376" s="71">
        <v>14.414793553014819</v>
      </c>
      <c r="N376" s="71">
        <v>21.48989814857255</v>
      </c>
      <c r="O376" s="71">
        <v>9.9017427646706597</v>
      </c>
      <c r="P376" s="71">
        <v>12.417746761931923</v>
      </c>
      <c r="Q376" s="71">
        <v>0.75152552490973201</v>
      </c>
      <c r="R376" s="71">
        <v>0</v>
      </c>
      <c r="S376" s="71">
        <v>1.280114350314798</v>
      </c>
      <c r="T376" s="72"/>
      <c r="U376" s="71">
        <v>3016924</v>
      </c>
      <c r="V376" s="71">
        <v>378</v>
      </c>
      <c r="W376" s="71">
        <v>22</v>
      </c>
      <c r="X376" s="71">
        <v>2308</v>
      </c>
      <c r="Y376" s="71">
        <v>4645</v>
      </c>
      <c r="Z376" s="71">
        <v>5698</v>
      </c>
      <c r="AA376" s="71">
        <v>2473</v>
      </c>
      <c r="AB376" s="71">
        <v>10126</v>
      </c>
      <c r="AC376" s="71">
        <v>0</v>
      </c>
      <c r="AD376" s="71">
        <v>1.280114350314798</v>
      </c>
      <c r="AE376" s="72"/>
      <c r="AF376" s="71"/>
      <c r="AG376" s="71"/>
      <c r="AH376" s="71"/>
      <c r="AI376" s="71"/>
      <c r="AJ376" s="71"/>
      <c r="AK376" s="71"/>
      <c r="AL376" s="71"/>
      <c r="AM376" s="71"/>
      <c r="AN376" s="71"/>
      <c r="AO376" s="71"/>
      <c r="AP376" s="71"/>
      <c r="AQ376" s="72"/>
      <c r="AR376" s="71">
        <v>95</v>
      </c>
      <c r="AS376" s="71">
        <v>11</v>
      </c>
      <c r="AT376" s="71">
        <v>0</v>
      </c>
      <c r="AU376" s="71">
        <v>0</v>
      </c>
      <c r="AV376" s="71">
        <v>0</v>
      </c>
      <c r="AW376" s="71">
        <v>0</v>
      </c>
      <c r="AX376" s="71"/>
      <c r="AY376" s="72"/>
      <c r="AZ376" s="71">
        <v>431.16699999999997</v>
      </c>
      <c r="BA376" s="71">
        <v>224</v>
      </c>
      <c r="BB376" s="71">
        <v>0</v>
      </c>
      <c r="BC376" s="71">
        <v>0</v>
      </c>
      <c r="BD376" s="71">
        <v>0</v>
      </c>
      <c r="BE376" s="71">
        <v>0</v>
      </c>
      <c r="BF376" s="71"/>
      <c r="BG376" s="72"/>
      <c r="BH376" s="71">
        <v>0</v>
      </c>
      <c r="BI376" s="71">
        <v>0</v>
      </c>
      <c r="BJ376" s="71">
        <v>21.521999999999998</v>
      </c>
      <c r="BK376" s="71">
        <v>0</v>
      </c>
      <c r="BL376" s="71">
        <v>0</v>
      </c>
      <c r="BM376" s="71">
        <v>0</v>
      </c>
      <c r="BN376" s="72"/>
      <c r="BO376" s="71">
        <v>0</v>
      </c>
      <c r="BP376" s="71">
        <v>0</v>
      </c>
      <c r="BQ376" s="71">
        <v>2</v>
      </c>
      <c r="BR376" s="71">
        <v>0</v>
      </c>
      <c r="BS376" s="71">
        <v>0</v>
      </c>
      <c r="BT376" s="71">
        <v>0</v>
      </c>
      <c r="BU376"/>
      <c r="BV376" s="70">
        <v>21.521999999999998</v>
      </c>
      <c r="BW376" s="70">
        <v>0</v>
      </c>
      <c r="BX376" s="70">
        <v>0</v>
      </c>
      <c r="BY376" s="70">
        <v>0</v>
      </c>
      <c r="BZ376" s="70">
        <v>0</v>
      </c>
      <c r="CA376" s="70">
        <v>0</v>
      </c>
      <c r="CB376" s="70">
        <v>0</v>
      </c>
      <c r="CC376" s="70">
        <v>0</v>
      </c>
      <c r="CD376" s="70">
        <v>0</v>
      </c>
    </row>
    <row r="377" spans="1:82">
      <c r="A377" s="70" t="s">
        <v>2136</v>
      </c>
      <c r="B377" s="70">
        <v>369</v>
      </c>
      <c r="C377" s="70">
        <v>12</v>
      </c>
      <c r="D377" s="70">
        <v>22</v>
      </c>
      <c r="E377" s="70">
        <v>2015</v>
      </c>
      <c r="F377" s="70" t="s">
        <v>182</v>
      </c>
      <c r="G377" s="70" t="s">
        <v>2124</v>
      </c>
      <c r="H377" s="70" t="s">
        <v>2125</v>
      </c>
      <c r="I377" s="148"/>
      <c r="J377" s="71">
        <v>37.127996199381187</v>
      </c>
      <c r="K377" s="71">
        <v>0.95814229609368939</v>
      </c>
      <c r="L377" s="71">
        <v>0.94194722407267795</v>
      </c>
      <c r="M377" s="71">
        <v>13.12446303284654</v>
      </c>
      <c r="N377" s="71">
        <v>18.715001912112822</v>
      </c>
      <c r="O377" s="71">
        <v>9.7557217854994764</v>
      </c>
      <c r="P377" s="71">
        <v>12.151166216410111</v>
      </c>
      <c r="Q377" s="71">
        <v>0.71477068346369699</v>
      </c>
      <c r="R377" s="71">
        <v>0</v>
      </c>
      <c r="S377" s="71">
        <v>0.89243060581546618</v>
      </c>
      <c r="T377" s="72"/>
      <c r="U377" s="71">
        <v>2822624</v>
      </c>
      <c r="V377" s="71">
        <v>378</v>
      </c>
      <c r="W377" s="71">
        <v>22</v>
      </c>
      <c r="X377" s="71">
        <v>2308</v>
      </c>
      <c r="Y377" s="71">
        <v>4554</v>
      </c>
      <c r="Z377" s="71">
        <v>5668</v>
      </c>
      <c r="AA377" s="71">
        <v>2418</v>
      </c>
      <c r="AB377" s="71">
        <v>9838</v>
      </c>
      <c r="AC377" s="71">
        <v>0</v>
      </c>
      <c r="AD377" s="71">
        <v>0.89243060581546618</v>
      </c>
      <c r="AE377" s="72"/>
      <c r="AF377" s="71">
        <v>33106852.883838441</v>
      </c>
      <c r="AG377" s="71">
        <v>648522.77173111285</v>
      </c>
      <c r="AH377" s="71">
        <v>172460.48906968159</v>
      </c>
      <c r="AI377" s="71">
        <v>14107362.863163169</v>
      </c>
      <c r="AJ377" s="71">
        <v>25176738.651399139</v>
      </c>
      <c r="AK377" s="71">
        <v>0</v>
      </c>
      <c r="AL377" s="71">
        <v>0</v>
      </c>
      <c r="AM377" s="71">
        <v>1348256.6311421511</v>
      </c>
      <c r="AN377" s="71">
        <v>0</v>
      </c>
      <c r="AO377" s="71">
        <v>0</v>
      </c>
      <c r="AP377" s="71">
        <v>74560194.290343702</v>
      </c>
      <c r="AQ377" s="72"/>
      <c r="AR377" s="71">
        <v>104</v>
      </c>
      <c r="AS377" s="71">
        <v>35</v>
      </c>
      <c r="AT377" s="71">
        <v>0</v>
      </c>
      <c r="AU377" s="71">
        <v>0</v>
      </c>
      <c r="AV377" s="71">
        <v>0</v>
      </c>
      <c r="AW377" s="71">
        <v>0</v>
      </c>
      <c r="AX377" s="71"/>
      <c r="AY377" s="72"/>
      <c r="AZ377" s="71">
        <v>479.90300000000002</v>
      </c>
      <c r="BA377" s="71">
        <v>935.8</v>
      </c>
      <c r="BB377" s="71">
        <v>0</v>
      </c>
      <c r="BC377" s="71">
        <v>0</v>
      </c>
      <c r="BD377" s="71">
        <v>0</v>
      </c>
      <c r="BE377" s="71">
        <v>0</v>
      </c>
      <c r="BF377" s="71"/>
      <c r="BG377" s="72"/>
      <c r="BH377" s="71">
        <v>0</v>
      </c>
      <c r="BI377" s="71">
        <v>0</v>
      </c>
      <c r="BJ377" s="71">
        <v>20.925999999999998</v>
      </c>
      <c r="BK377" s="71">
        <v>0</v>
      </c>
      <c r="BL377" s="71">
        <v>0</v>
      </c>
      <c r="BM377" s="71">
        <v>0</v>
      </c>
      <c r="BN377" s="72"/>
      <c r="BO377" s="71">
        <v>0</v>
      </c>
      <c r="BP377" s="71">
        <v>0</v>
      </c>
      <c r="BQ377" s="71">
        <v>2</v>
      </c>
      <c r="BR377" s="71">
        <v>0</v>
      </c>
      <c r="BS377" s="71">
        <v>0</v>
      </c>
      <c r="BT377" s="71">
        <v>0</v>
      </c>
      <c r="BU377"/>
      <c r="BV377" s="70">
        <v>20.925999999999998</v>
      </c>
      <c r="BW377" s="70">
        <v>0</v>
      </c>
      <c r="BX377" s="70">
        <v>0</v>
      </c>
      <c r="BY377" s="70">
        <v>0</v>
      </c>
      <c r="BZ377" s="70">
        <v>0</v>
      </c>
      <c r="CA377" s="70">
        <v>0</v>
      </c>
      <c r="CB377" s="70">
        <v>0</v>
      </c>
      <c r="CC377" s="70">
        <v>0</v>
      </c>
      <c r="CD377" s="70">
        <v>0</v>
      </c>
    </row>
    <row r="378" spans="1:82">
      <c r="A378" s="70" t="s">
        <v>2137</v>
      </c>
      <c r="B378" s="70">
        <v>370</v>
      </c>
      <c r="C378" s="70">
        <v>13</v>
      </c>
      <c r="D378" s="70">
        <v>22</v>
      </c>
      <c r="E378" s="70">
        <v>2016</v>
      </c>
      <c r="F378" s="70" t="s">
        <v>155</v>
      </c>
      <c r="G378" s="70" t="s">
        <v>2124</v>
      </c>
      <c r="H378" s="70" t="s">
        <v>2125</v>
      </c>
      <c r="I378" s="148"/>
      <c r="J378" s="71">
        <v>33.528944398413273</v>
      </c>
      <c r="K378" s="71">
        <v>0.90890748653455078</v>
      </c>
      <c r="L378" s="71">
        <v>1.0162493470961751</v>
      </c>
      <c r="M378" s="71">
        <v>9.3436310951320873</v>
      </c>
      <c r="N378" s="71">
        <v>15.453154084678033</v>
      </c>
      <c r="O378" s="71">
        <v>9.5420370266747021</v>
      </c>
      <c r="P378" s="71">
        <v>11.753248358492879</v>
      </c>
      <c r="Q378" s="71">
        <v>0.67665482681551226</v>
      </c>
      <c r="R378" s="71">
        <v>0</v>
      </c>
      <c r="S378" s="71">
        <v>1.0594976362947606</v>
      </c>
      <c r="T378" s="72"/>
      <c r="U378" s="71">
        <v>3008273</v>
      </c>
      <c r="V378" s="71">
        <v>378</v>
      </c>
      <c r="W378" s="71">
        <v>22</v>
      </c>
      <c r="X378" s="71">
        <v>2308</v>
      </c>
      <c r="Y378" s="71">
        <v>4501</v>
      </c>
      <c r="Z378" s="71">
        <v>5612</v>
      </c>
      <c r="AA378" s="71">
        <v>2419</v>
      </c>
      <c r="AB378" s="71">
        <v>9580</v>
      </c>
      <c r="AC378" s="71">
        <v>0</v>
      </c>
      <c r="AD378" s="71">
        <v>1.059497636294761</v>
      </c>
      <c r="AE378" s="72"/>
      <c r="AF378" s="71">
        <v>33240693.48084563</v>
      </c>
      <c r="AG378" s="71">
        <v>646504.98709089495</v>
      </c>
      <c r="AH378" s="71">
        <v>160453.92358228049</v>
      </c>
      <c r="AI378" s="71">
        <v>13591138.39473254</v>
      </c>
      <c r="AJ378" s="71">
        <v>26556660.991315119</v>
      </c>
      <c r="AK378" s="71">
        <v>0</v>
      </c>
      <c r="AL378" s="71">
        <v>0</v>
      </c>
      <c r="AM378" s="71">
        <v>1313918.80696899</v>
      </c>
      <c r="AN378" s="71">
        <v>0</v>
      </c>
      <c r="AO378" s="71">
        <v>0</v>
      </c>
      <c r="AP378" s="71">
        <v>75509370.58453545</v>
      </c>
      <c r="AQ378" s="72"/>
      <c r="AR378" s="71">
        <v>107</v>
      </c>
      <c r="AS378" s="71">
        <v>37</v>
      </c>
      <c r="AT378" s="71">
        <v>0</v>
      </c>
      <c r="AU378" s="71">
        <v>0</v>
      </c>
      <c r="AV378" s="71">
        <v>0</v>
      </c>
      <c r="AW378" s="71">
        <v>0</v>
      </c>
      <c r="AX378" s="71"/>
      <c r="AY378" s="72"/>
      <c r="AZ378" s="71">
        <v>494.303</v>
      </c>
      <c r="BA378" s="71">
        <v>987</v>
      </c>
      <c r="BB378" s="71">
        <v>0</v>
      </c>
      <c r="BC378" s="71">
        <v>0</v>
      </c>
      <c r="BD378" s="71">
        <v>0</v>
      </c>
      <c r="BE378" s="71">
        <v>0</v>
      </c>
      <c r="BF378" s="71"/>
      <c r="BG378" s="72"/>
      <c r="BH378" s="71">
        <v>0</v>
      </c>
      <c r="BI378" s="71">
        <v>0</v>
      </c>
      <c r="BJ378" s="71">
        <v>19.911999999999999</v>
      </c>
      <c r="BK378" s="71">
        <v>0</v>
      </c>
      <c r="BL378" s="71">
        <v>0</v>
      </c>
      <c r="BM378" s="71">
        <v>0</v>
      </c>
      <c r="BN378" s="72"/>
      <c r="BO378" s="71">
        <v>0</v>
      </c>
      <c r="BP378" s="71">
        <v>0</v>
      </c>
      <c r="BQ378" s="71">
        <v>2</v>
      </c>
      <c r="BR378" s="71">
        <v>0</v>
      </c>
      <c r="BS378" s="71">
        <v>0</v>
      </c>
      <c r="BT378" s="71">
        <v>0</v>
      </c>
      <c r="BU378"/>
      <c r="BV378" s="70">
        <v>19.911999999999999</v>
      </c>
      <c r="BW378" s="70">
        <v>0</v>
      </c>
      <c r="BX378" s="70">
        <v>0</v>
      </c>
      <c r="BY378" s="70">
        <v>0</v>
      </c>
      <c r="BZ378" s="70">
        <v>0</v>
      </c>
      <c r="CA378" s="70">
        <v>0</v>
      </c>
      <c r="CB378" s="70">
        <v>0</v>
      </c>
      <c r="CC378" s="70">
        <v>0</v>
      </c>
      <c r="CD378" s="70">
        <v>0</v>
      </c>
    </row>
    <row r="379" spans="1:82">
      <c r="A379" s="70" t="s">
        <v>2138</v>
      </c>
      <c r="B379" s="70">
        <v>371</v>
      </c>
      <c r="C379" s="70">
        <v>14</v>
      </c>
      <c r="D379" s="70">
        <v>22</v>
      </c>
      <c r="E379" s="70">
        <v>2017</v>
      </c>
      <c r="F379" s="70" t="s">
        <v>156</v>
      </c>
      <c r="G379" s="70" t="s">
        <v>2124</v>
      </c>
      <c r="H379" s="70" t="s">
        <v>2125</v>
      </c>
      <c r="I379" s="148"/>
      <c r="J379" s="71">
        <v>34.460939135789516</v>
      </c>
      <c r="K379" s="71">
        <v>0.92106816707072803</v>
      </c>
      <c r="L379" s="71">
        <v>0.96066144598867265</v>
      </c>
      <c r="M379" s="71">
        <v>9.4518768112775309</v>
      </c>
      <c r="N379" s="71">
        <v>15.137429658656854</v>
      </c>
      <c r="O379" s="71">
        <v>9.3211043859444533</v>
      </c>
      <c r="P379" s="71">
        <v>11.364979388811445</v>
      </c>
      <c r="Q379" s="71">
        <v>0.63576193305612305</v>
      </c>
      <c r="R379" s="71">
        <v>0</v>
      </c>
      <c r="S379" s="71">
        <v>1.0717310998599512</v>
      </c>
      <c r="T379" s="72"/>
      <c r="U379" s="71">
        <v>3102770</v>
      </c>
      <c r="V379" s="71">
        <v>378</v>
      </c>
      <c r="W379" s="71">
        <v>22</v>
      </c>
      <c r="X379" s="71">
        <v>2308</v>
      </c>
      <c r="Y379" s="71">
        <v>4423</v>
      </c>
      <c r="Z379" s="71">
        <v>5573</v>
      </c>
      <c r="AA379" s="71">
        <v>2354</v>
      </c>
      <c r="AB379" s="71">
        <v>9308</v>
      </c>
      <c r="AC379" s="71">
        <v>0</v>
      </c>
      <c r="AD379" s="71">
        <v>1.071731099859951</v>
      </c>
      <c r="AE379" s="72"/>
      <c r="AF379" s="71">
        <v>35309340.928100817</v>
      </c>
      <c r="AG379" s="71">
        <v>658772.10967913177</v>
      </c>
      <c r="AH379" s="71">
        <v>200483.7850693505</v>
      </c>
      <c r="AI379" s="71">
        <v>14126477.377352949</v>
      </c>
      <c r="AJ379" s="71">
        <v>24628436.329822071</v>
      </c>
      <c r="AK379" s="71">
        <v>0</v>
      </c>
      <c r="AL379" s="71">
        <v>0</v>
      </c>
      <c r="AM379" s="71">
        <v>1278610.9392888939</v>
      </c>
      <c r="AN379" s="71">
        <v>0</v>
      </c>
      <c r="AO379" s="71">
        <v>0</v>
      </c>
      <c r="AP379" s="71">
        <v>76202121.469313219</v>
      </c>
      <c r="AQ379" s="72"/>
      <c r="AR379" s="71">
        <v>112</v>
      </c>
      <c r="AS379" s="71">
        <v>39</v>
      </c>
      <c r="AT379" s="71">
        <v>0</v>
      </c>
      <c r="AU379" s="71">
        <v>0</v>
      </c>
      <c r="AV379" s="71">
        <v>0</v>
      </c>
      <c r="AW379" s="71">
        <v>0</v>
      </c>
      <c r="AX379" s="71"/>
      <c r="AY379" s="72"/>
      <c r="AZ379" s="71">
        <v>517.90300000000002</v>
      </c>
      <c r="BA379" s="71">
        <v>1026.5</v>
      </c>
      <c r="BB379" s="71">
        <v>0</v>
      </c>
      <c r="BC379" s="71">
        <v>0</v>
      </c>
      <c r="BD379" s="71">
        <v>0</v>
      </c>
      <c r="BE379" s="71">
        <v>0</v>
      </c>
      <c r="BF379" s="71"/>
      <c r="BG379" s="72"/>
      <c r="BH379" s="71">
        <v>0</v>
      </c>
      <c r="BI379" s="71">
        <v>0</v>
      </c>
      <c r="BJ379" s="71">
        <v>15.87</v>
      </c>
      <c r="BK379" s="71">
        <v>0</v>
      </c>
      <c r="BL379" s="71">
        <v>0</v>
      </c>
      <c r="BM379" s="71">
        <v>0</v>
      </c>
      <c r="BN379" s="72"/>
      <c r="BO379" s="71">
        <v>0</v>
      </c>
      <c r="BP379" s="71">
        <v>0</v>
      </c>
      <c r="BQ379" s="71">
        <v>2</v>
      </c>
      <c r="BR379" s="71">
        <v>0</v>
      </c>
      <c r="BS379" s="71">
        <v>0</v>
      </c>
      <c r="BT379" s="71">
        <v>0</v>
      </c>
      <c r="BU379"/>
      <c r="BV379" s="70">
        <v>15.87</v>
      </c>
      <c r="BW379" s="70">
        <v>0</v>
      </c>
      <c r="BX379" s="70">
        <v>0</v>
      </c>
      <c r="BY379" s="70">
        <v>0</v>
      </c>
      <c r="BZ379" s="70">
        <v>0</v>
      </c>
      <c r="CA379" s="70">
        <v>0</v>
      </c>
      <c r="CB379" s="70">
        <v>0</v>
      </c>
      <c r="CC379" s="70">
        <v>0</v>
      </c>
      <c r="CD379" s="70">
        <v>0</v>
      </c>
    </row>
    <row r="380" spans="1:82">
      <c r="A380" s="70" t="s">
        <v>2139</v>
      </c>
      <c r="B380" s="70">
        <v>372</v>
      </c>
      <c r="C380" s="70">
        <v>15</v>
      </c>
      <c r="D380" s="70">
        <v>22</v>
      </c>
      <c r="E380" s="70">
        <v>2018</v>
      </c>
      <c r="F380" s="70" t="s">
        <v>183</v>
      </c>
      <c r="G380" s="70" t="s">
        <v>2124</v>
      </c>
      <c r="H380" s="70" t="s">
        <v>2125</v>
      </c>
      <c r="I380" s="148"/>
      <c r="J380" s="71">
        <v>29.519063553561587</v>
      </c>
      <c r="K380" s="71">
        <v>0.8726005504136497</v>
      </c>
      <c r="L380" s="71">
        <v>0.87755392714567659</v>
      </c>
      <c r="M380" s="71">
        <v>9.350292944550775</v>
      </c>
      <c r="N380" s="71">
        <v>14.226122412056768</v>
      </c>
      <c r="O380" s="71">
        <v>9.0507960152336739</v>
      </c>
      <c r="P380" s="71">
        <v>10.931597380136017</v>
      </c>
      <c r="Q380" s="71">
        <v>0.56782888625320405</v>
      </c>
      <c r="R380" s="71">
        <v>0</v>
      </c>
      <c r="S380" s="71">
        <v>1.0869928686135173</v>
      </c>
      <c r="T380" s="72"/>
      <c r="U380" s="71">
        <v>2856821</v>
      </c>
      <c r="V380" s="71">
        <v>378</v>
      </c>
      <c r="W380" s="71">
        <v>22</v>
      </c>
      <c r="X380" s="71">
        <v>2308</v>
      </c>
      <c r="Y380" s="71">
        <v>4327</v>
      </c>
      <c r="Z380" s="71">
        <v>5515</v>
      </c>
      <c r="AA380" s="71">
        <v>2287</v>
      </c>
      <c r="AB380" s="71">
        <v>8959</v>
      </c>
      <c r="AC380" s="71">
        <v>0</v>
      </c>
      <c r="AD380" s="71">
        <v>1.0869928686135171</v>
      </c>
      <c r="AE380" s="72"/>
      <c r="AF380" s="71">
        <v>31843551.402596232</v>
      </c>
      <c r="AG380" s="71">
        <v>587389.30645969731</v>
      </c>
      <c r="AH380" s="71">
        <v>184698.31270319931</v>
      </c>
      <c r="AI380" s="71">
        <v>13416746.572569391</v>
      </c>
      <c r="AJ380" s="71">
        <v>23144616.88737512</v>
      </c>
      <c r="AK380" s="71">
        <v>0</v>
      </c>
      <c r="AL380" s="71">
        <v>0</v>
      </c>
      <c r="AM380" s="71">
        <v>1233216.3008656621</v>
      </c>
      <c r="AN380" s="71">
        <v>0</v>
      </c>
      <c r="AO380" s="71">
        <v>0</v>
      </c>
      <c r="AP380" s="71">
        <v>70410218.782569304</v>
      </c>
      <c r="AQ380" s="72"/>
      <c r="AR380" s="71">
        <v>115</v>
      </c>
      <c r="AS380" s="71">
        <v>39</v>
      </c>
      <c r="AT380" s="71">
        <v>0</v>
      </c>
      <c r="AU380" s="71">
        <v>0</v>
      </c>
      <c r="AV380" s="71">
        <v>0</v>
      </c>
      <c r="AW380" s="71">
        <v>0</v>
      </c>
      <c r="AX380" s="71"/>
      <c r="AY380" s="72"/>
      <c r="AZ380" s="71">
        <v>537.00300000000004</v>
      </c>
      <c r="BA380" s="71">
        <v>1027</v>
      </c>
      <c r="BB380" s="71">
        <v>0</v>
      </c>
      <c r="BC380" s="71">
        <v>0</v>
      </c>
      <c r="BD380" s="71">
        <v>0</v>
      </c>
      <c r="BE380" s="71">
        <v>0</v>
      </c>
      <c r="BF380" s="71"/>
      <c r="BG380" s="72"/>
      <c r="BH380" s="71">
        <v>0</v>
      </c>
      <c r="BI380" s="71">
        <v>0</v>
      </c>
      <c r="BJ380" s="71">
        <v>15.993</v>
      </c>
      <c r="BK380" s="71">
        <v>0</v>
      </c>
      <c r="BL380" s="71">
        <v>0</v>
      </c>
      <c r="BM380" s="71">
        <v>0</v>
      </c>
      <c r="BN380" s="72"/>
      <c r="BO380" s="71">
        <v>0</v>
      </c>
      <c r="BP380" s="71">
        <v>0</v>
      </c>
      <c r="BQ380" s="71">
        <v>2</v>
      </c>
      <c r="BR380" s="71">
        <v>0</v>
      </c>
      <c r="BS380" s="71">
        <v>0</v>
      </c>
      <c r="BT380" s="71">
        <v>0</v>
      </c>
      <c r="BU380"/>
      <c r="BV380" s="70">
        <v>15.993</v>
      </c>
      <c r="BW380" s="70">
        <v>0</v>
      </c>
      <c r="BX380" s="70">
        <v>0</v>
      </c>
      <c r="BY380" s="70">
        <v>0</v>
      </c>
      <c r="BZ380" s="70">
        <v>0</v>
      </c>
      <c r="CA380" s="70">
        <v>0</v>
      </c>
      <c r="CB380" s="70">
        <v>0</v>
      </c>
      <c r="CC380" s="70">
        <v>0</v>
      </c>
      <c r="CD380" s="70">
        <v>0</v>
      </c>
    </row>
    <row r="381" spans="1:82">
      <c r="A381" s="70" t="s">
        <v>2140</v>
      </c>
      <c r="B381" s="70">
        <v>373</v>
      </c>
      <c r="C381" s="70">
        <v>16</v>
      </c>
      <c r="D381" s="70">
        <v>22</v>
      </c>
      <c r="E381" s="70">
        <v>2019</v>
      </c>
      <c r="F381" s="70" t="s">
        <v>158</v>
      </c>
      <c r="G381" s="70" t="s">
        <v>2124</v>
      </c>
      <c r="H381" s="70" t="s">
        <v>2125</v>
      </c>
      <c r="I381" s="148"/>
      <c r="J381" s="71">
        <v>24.947519053708906</v>
      </c>
      <c r="K381" s="71">
        <v>0.74597027323578902</v>
      </c>
      <c r="L381" s="71">
        <v>0.86390862508703803</v>
      </c>
      <c r="M381" s="71">
        <v>7.8964223610509388</v>
      </c>
      <c r="N381" s="71">
        <v>10.932017969395957</v>
      </c>
      <c r="O381" s="71">
        <v>8.6428447360189669</v>
      </c>
      <c r="P381" s="71">
        <v>10.662475136502289</v>
      </c>
      <c r="Q381" s="71">
        <v>0.53669377937394502</v>
      </c>
      <c r="R381" s="71">
        <v>0</v>
      </c>
      <c r="S381" s="71">
        <v>0.97516967314227132</v>
      </c>
      <c r="T381" s="72"/>
      <c r="U381" s="71">
        <v>2947596</v>
      </c>
      <c r="V381" s="71">
        <v>378</v>
      </c>
      <c r="W381" s="71">
        <v>22</v>
      </c>
      <c r="X381" s="71">
        <v>2308</v>
      </c>
      <c r="Y381" s="71">
        <v>4228</v>
      </c>
      <c r="Z381" s="71">
        <v>5411</v>
      </c>
      <c r="AA381" s="71">
        <v>2214</v>
      </c>
      <c r="AB381" s="71">
        <v>8697</v>
      </c>
      <c r="AC381" s="71">
        <v>0</v>
      </c>
      <c r="AD381" s="71">
        <v>0.97516967314227132</v>
      </c>
      <c r="AE381" s="72"/>
      <c r="AF381" s="71">
        <v>32279997.279686481</v>
      </c>
      <c r="AG381" s="71">
        <v>570793.78438130615</v>
      </c>
      <c r="AH381" s="71">
        <v>203042.72475062459</v>
      </c>
      <c r="AI381" s="71">
        <v>14164297.10384931</v>
      </c>
      <c r="AJ381" s="71">
        <v>20954107.972264409</v>
      </c>
      <c r="AK381" s="71">
        <v>0</v>
      </c>
      <c r="AL381" s="71">
        <v>0</v>
      </c>
      <c r="AM381" s="71">
        <v>1184465.929019053</v>
      </c>
      <c r="AN381" s="71">
        <v>0</v>
      </c>
      <c r="AO381" s="71">
        <v>0</v>
      </c>
      <c r="AP381" s="71">
        <v>69356704.793951184</v>
      </c>
      <c r="AQ381" s="72"/>
      <c r="AR381" s="71">
        <v>119</v>
      </c>
      <c r="AS381" s="71">
        <v>40</v>
      </c>
      <c r="AT381" s="71">
        <v>0</v>
      </c>
      <c r="AU381" s="71">
        <v>0</v>
      </c>
      <c r="AV381" s="71">
        <v>0</v>
      </c>
      <c r="AW381" s="71">
        <v>0</v>
      </c>
      <c r="AX381" s="71"/>
      <c r="AY381" s="72"/>
      <c r="AZ381" s="71">
        <v>567.40299999999991</v>
      </c>
      <c r="BA381" s="71">
        <v>1075.0999999999999</v>
      </c>
      <c r="BB381" s="71">
        <v>0</v>
      </c>
      <c r="BC381" s="71">
        <v>0</v>
      </c>
      <c r="BD381" s="71">
        <v>0</v>
      </c>
      <c r="BE381" s="71">
        <v>0</v>
      </c>
      <c r="BF381" s="71"/>
      <c r="BG381" s="72"/>
      <c r="BH381" s="71">
        <v>0</v>
      </c>
      <c r="BI381" s="71">
        <v>0</v>
      </c>
      <c r="BJ381" s="71">
        <v>14.741</v>
      </c>
      <c r="BK381" s="71">
        <v>0</v>
      </c>
      <c r="BL381" s="71">
        <v>0</v>
      </c>
      <c r="BM381" s="71">
        <v>0</v>
      </c>
      <c r="BN381" s="72"/>
      <c r="BO381" s="71">
        <v>0</v>
      </c>
      <c r="BP381" s="71">
        <v>0</v>
      </c>
      <c r="BQ381" s="71">
        <v>2</v>
      </c>
      <c r="BR381" s="71">
        <v>0</v>
      </c>
      <c r="BS381" s="71">
        <v>0</v>
      </c>
      <c r="BT381" s="71">
        <v>0</v>
      </c>
      <c r="BU381"/>
      <c r="BV381" s="70">
        <v>14.741</v>
      </c>
      <c r="BW381" s="70">
        <v>0</v>
      </c>
      <c r="BX381" s="70">
        <v>0</v>
      </c>
      <c r="BY381" s="70">
        <v>0</v>
      </c>
      <c r="BZ381" s="70">
        <v>0</v>
      </c>
      <c r="CA381" s="70">
        <v>0</v>
      </c>
      <c r="CB381" s="70">
        <v>0</v>
      </c>
      <c r="CC381" s="70">
        <v>0</v>
      </c>
      <c r="CD381" s="70">
        <v>0</v>
      </c>
    </row>
    <row r="382" spans="1:82">
      <c r="A382" s="70" t="s">
        <v>2141</v>
      </c>
      <c r="B382" s="70">
        <v>374</v>
      </c>
      <c r="C382" s="70">
        <v>17</v>
      </c>
      <c r="D382" s="70">
        <v>22</v>
      </c>
      <c r="E382" s="70">
        <v>2020</v>
      </c>
      <c r="F382" s="70" t="s">
        <v>159</v>
      </c>
      <c r="G382" s="70" t="s">
        <v>2124</v>
      </c>
      <c r="H382" s="70" t="s">
        <v>2125</v>
      </c>
      <c r="I382" s="148"/>
      <c r="J382" s="71">
        <v>32.58865680265145</v>
      </c>
      <c r="K382" s="71">
        <v>0.83455797167001367</v>
      </c>
      <c r="L382" s="71">
        <v>1.0975183370293851</v>
      </c>
      <c r="M382" s="71">
        <v>7.6911056713884527</v>
      </c>
      <c r="N382" s="71">
        <v>15.666616303457733</v>
      </c>
      <c r="O382" s="71">
        <v>7.5107787092436658</v>
      </c>
      <c r="P382" s="71">
        <v>9.8910847204253063</v>
      </c>
      <c r="Q382" s="71">
        <v>0.498689798508064</v>
      </c>
      <c r="R382" s="71">
        <v>0</v>
      </c>
      <c r="S382" s="71">
        <v>0.97072891300237441</v>
      </c>
      <c r="T382" s="72"/>
      <c r="U382" s="71">
        <v>3077095</v>
      </c>
      <c r="V382" s="71">
        <v>335</v>
      </c>
      <c r="W382" s="71">
        <v>27</v>
      </c>
      <c r="X382" s="71">
        <v>1935</v>
      </c>
      <c r="Y382" s="71">
        <v>4144</v>
      </c>
      <c r="Z382" s="71">
        <v>5367</v>
      </c>
      <c r="AA382" s="71">
        <v>2183</v>
      </c>
      <c r="AB382" s="71">
        <v>8458</v>
      </c>
      <c r="AC382" s="71">
        <v>0</v>
      </c>
      <c r="AD382" s="71">
        <v>0.97072891300237441</v>
      </c>
      <c r="AE382" s="72"/>
      <c r="AF382" s="71">
        <v>32490109.016534708</v>
      </c>
      <c r="AG382" s="71">
        <v>536905.41920280294</v>
      </c>
      <c r="AH382" s="71">
        <v>274675.92891490774</v>
      </c>
      <c r="AI382" s="71">
        <v>10609841.458817197</v>
      </c>
      <c r="AJ382" s="71">
        <v>25944136.738244832</v>
      </c>
      <c r="AK382" s="71"/>
      <c r="AL382" s="71"/>
      <c r="AM382" s="71">
        <v>1103862.9703399437</v>
      </c>
      <c r="AN382" s="71"/>
      <c r="AO382" s="71"/>
      <c r="AP382" s="71">
        <v>70959531.53205438</v>
      </c>
      <c r="AQ382" s="72"/>
      <c r="AR382" s="71">
        <v>125</v>
      </c>
      <c r="AS382" s="71">
        <v>43</v>
      </c>
      <c r="AT382" s="71">
        <v>0</v>
      </c>
      <c r="AU382" s="71">
        <v>0</v>
      </c>
      <c r="AV382" s="71">
        <v>0</v>
      </c>
      <c r="AW382" s="71">
        <v>0</v>
      </c>
      <c r="AX382" s="71"/>
      <c r="AY382" s="72"/>
      <c r="AZ382" s="71">
        <v>607.90300000000002</v>
      </c>
      <c r="BA382" s="71">
        <v>1224.4000000000001</v>
      </c>
      <c r="BB382" s="71">
        <v>0</v>
      </c>
      <c r="BC382" s="71">
        <v>0</v>
      </c>
      <c r="BD382" s="71">
        <v>0</v>
      </c>
      <c r="BE382" s="71">
        <v>0</v>
      </c>
      <c r="BF382" s="71"/>
      <c r="BG382" s="72"/>
      <c r="BH382" s="71">
        <v>0</v>
      </c>
      <c r="BI382" s="71">
        <v>0</v>
      </c>
      <c r="BJ382" s="71">
        <v>11.553000000000001</v>
      </c>
      <c r="BK382" s="71">
        <v>0</v>
      </c>
      <c r="BL382" s="71">
        <v>0</v>
      </c>
      <c r="BM382" s="71">
        <v>0</v>
      </c>
      <c r="BN382" s="72"/>
      <c r="BO382" s="71">
        <v>0</v>
      </c>
      <c r="BP382" s="71">
        <v>0</v>
      </c>
      <c r="BQ382" s="71">
        <v>2</v>
      </c>
      <c r="BR382" s="71">
        <v>0</v>
      </c>
      <c r="BS382" s="71">
        <v>0</v>
      </c>
      <c r="BT382" s="71">
        <v>0</v>
      </c>
      <c r="BU382"/>
      <c r="BV382" s="70">
        <v>11.553000000000001</v>
      </c>
      <c r="BW382" s="70">
        <v>0</v>
      </c>
      <c r="BX382" s="70">
        <v>0</v>
      </c>
      <c r="BY382" s="70">
        <v>0</v>
      </c>
      <c r="BZ382" s="70">
        <v>0</v>
      </c>
      <c r="CA382" s="70">
        <v>0</v>
      </c>
      <c r="CB382" s="70">
        <v>0</v>
      </c>
      <c r="CC382" s="70">
        <v>0</v>
      </c>
      <c r="CD382" s="70">
        <v>0</v>
      </c>
    </row>
    <row r="383" spans="1:82">
      <c r="A383" s="70" t="s">
        <v>2142</v>
      </c>
      <c r="B383" s="70">
        <v>374</v>
      </c>
      <c r="C383" s="70">
        <v>18</v>
      </c>
      <c r="D383" s="70">
        <v>22</v>
      </c>
      <c r="E383" s="70">
        <v>2021</v>
      </c>
      <c r="F383" s="70" t="s">
        <v>160</v>
      </c>
      <c r="G383" s="70" t="s">
        <v>2124</v>
      </c>
      <c r="H383" s="70" t="s">
        <v>2125</v>
      </c>
      <c r="I383" s="148"/>
      <c r="J383" s="71">
        <v>36.024608265569519</v>
      </c>
      <c r="K383" s="71">
        <v>0.82706902223252765</v>
      </c>
      <c r="L383" s="71">
        <v>1.1291606783854056</v>
      </c>
      <c r="M383" s="71">
        <v>8.2071833929653835</v>
      </c>
      <c r="N383" s="71">
        <v>13.677196384773664</v>
      </c>
      <c r="O383" s="71">
        <v>7.1939050867417995</v>
      </c>
      <c r="P383" s="71">
        <v>9.9298053597789213</v>
      </c>
      <c r="Q383" s="71">
        <v>0.47649718347047498</v>
      </c>
      <c r="R383" s="71">
        <v>0</v>
      </c>
      <c r="S383" s="71">
        <v>1.052497115517214</v>
      </c>
      <c r="T383" s="72"/>
      <c r="U383" s="71">
        <v>3996110</v>
      </c>
      <c r="V383" s="71">
        <v>335</v>
      </c>
      <c r="W383" s="71">
        <v>27</v>
      </c>
      <c r="X383" s="71">
        <v>1935</v>
      </c>
      <c r="Y383" s="71">
        <v>4031</v>
      </c>
      <c r="Z383" s="71">
        <v>5293</v>
      </c>
      <c r="AA383" s="71">
        <v>2137</v>
      </c>
      <c r="AB383" s="71">
        <v>8161</v>
      </c>
      <c r="AC383" s="71">
        <v>0</v>
      </c>
      <c r="AD383" s="71">
        <v>1.052497115517214</v>
      </c>
      <c r="AE383" s="72"/>
      <c r="AF383" s="71">
        <v>38550176.949419357</v>
      </c>
      <c r="AG383" s="71">
        <v>547851.13645009254</v>
      </c>
      <c r="AH383" s="71">
        <v>291490.10573712527</v>
      </c>
      <c r="AI383" s="71">
        <v>12464157.127427533</v>
      </c>
      <c r="AJ383" s="71">
        <v>23468675.528532989</v>
      </c>
      <c r="AK383" s="71">
        <v>0</v>
      </c>
      <c r="AL383" s="71">
        <v>0</v>
      </c>
      <c r="AM383" s="71">
        <v>1071244.5883994796</v>
      </c>
      <c r="AN383" s="71">
        <v>0</v>
      </c>
      <c r="AO383" s="71">
        <v>0</v>
      </c>
      <c r="AP383" s="71">
        <v>76393595.435966581</v>
      </c>
      <c r="AQ383" s="72"/>
      <c r="AR383" s="71">
        <v>129</v>
      </c>
      <c r="AS383" s="71">
        <v>44</v>
      </c>
      <c r="AT383" s="71">
        <v>0</v>
      </c>
      <c r="AU383" s="71">
        <v>0</v>
      </c>
      <c r="AV383" s="71">
        <v>0</v>
      </c>
      <c r="AW383" s="71">
        <v>0</v>
      </c>
      <c r="AX383" s="71"/>
      <c r="AY383" s="72"/>
      <c r="AZ383" s="71">
        <v>630.00299999999993</v>
      </c>
      <c r="BA383" s="71">
        <v>1273.9000000000001</v>
      </c>
      <c r="BB383" s="71">
        <v>0</v>
      </c>
      <c r="BC383" s="71">
        <v>0</v>
      </c>
      <c r="BD383" s="71">
        <v>0</v>
      </c>
      <c r="BE383" s="71">
        <v>0</v>
      </c>
      <c r="BF383" s="71"/>
      <c r="BG383" s="72"/>
      <c r="BH383" s="71">
        <v>0</v>
      </c>
      <c r="BI383" s="71">
        <v>0</v>
      </c>
      <c r="BJ383" s="71">
        <v>15.617000000000001</v>
      </c>
      <c r="BK383" s="71">
        <v>0</v>
      </c>
      <c r="BL383" s="71">
        <v>0</v>
      </c>
      <c r="BM383" s="71">
        <v>0</v>
      </c>
      <c r="BN383" s="72"/>
      <c r="BO383" s="71">
        <v>0</v>
      </c>
      <c r="BP383" s="71">
        <v>0</v>
      </c>
      <c r="BQ383" s="71">
        <v>2</v>
      </c>
      <c r="BR383" s="71">
        <v>0</v>
      </c>
      <c r="BS383" s="71">
        <v>0</v>
      </c>
      <c r="BT383" s="71">
        <v>0</v>
      </c>
      <c r="BU383"/>
      <c r="BV383" s="70">
        <v>15.617000000000001</v>
      </c>
      <c r="BW383" s="70">
        <v>0</v>
      </c>
      <c r="BX383" s="70">
        <v>0</v>
      </c>
      <c r="BY383" s="70">
        <v>0</v>
      </c>
      <c r="BZ383" s="70">
        <v>0</v>
      </c>
      <c r="CA383" s="70">
        <v>0</v>
      </c>
      <c r="CB383" s="70">
        <v>0</v>
      </c>
      <c r="CC383" s="70">
        <v>0</v>
      </c>
      <c r="CD383" s="70">
        <v>0</v>
      </c>
    </row>
    <row r="384" spans="1:82">
      <c r="A384" s="70" t="s">
        <v>2143</v>
      </c>
      <c r="B384" s="70">
        <v>374</v>
      </c>
      <c r="C384" s="70">
        <v>19</v>
      </c>
      <c r="D384" s="70">
        <v>22</v>
      </c>
      <c r="E384" s="70">
        <v>2022</v>
      </c>
      <c r="F384" s="70" t="s">
        <v>161</v>
      </c>
      <c r="G384" s="70" t="s">
        <v>2124</v>
      </c>
      <c r="H384" s="70" t="s">
        <v>2125</v>
      </c>
      <c r="I384" s="148"/>
      <c r="J384" s="71">
        <v>29.867472959612154</v>
      </c>
      <c r="K384" s="71">
        <v>0.69311166030613947</v>
      </c>
      <c r="L384" s="71">
        <v>0.85387054215325031</v>
      </c>
      <c r="M384" s="71">
        <v>6.8935542793647739</v>
      </c>
      <c r="N384" s="71">
        <v>11.065262887162387</v>
      </c>
      <c r="O384" s="71">
        <v>7.4071637222901874</v>
      </c>
      <c r="P384" s="71">
        <v>9.6937442509295852</v>
      </c>
      <c r="Q384" s="71">
        <v>0.46465966690841615</v>
      </c>
      <c r="R384" s="71">
        <v>0</v>
      </c>
      <c r="S384" s="71">
        <v>1.1488152780790779</v>
      </c>
      <c r="T384" s="72"/>
      <c r="U384" s="71">
        <v>4188117</v>
      </c>
      <c r="V384" s="71">
        <v>335</v>
      </c>
      <c r="W384" s="71">
        <v>27</v>
      </c>
      <c r="X384" s="71">
        <v>1935</v>
      </c>
      <c r="Y384" s="71">
        <v>3941</v>
      </c>
      <c r="Z384" s="71">
        <v>5178</v>
      </c>
      <c r="AA384" s="71">
        <v>2118</v>
      </c>
      <c r="AB384" s="71">
        <v>7893</v>
      </c>
      <c r="AC384" s="71">
        <v>0</v>
      </c>
      <c r="AD384" s="71">
        <v>1.1488152780790779</v>
      </c>
      <c r="AE384" s="72"/>
      <c r="AF384" s="71">
        <v>36529766.42679888</v>
      </c>
      <c r="AG384" s="71">
        <v>539979.49205790332</v>
      </c>
      <c r="AH384" s="71">
        <v>268478.96963636455</v>
      </c>
      <c r="AI384" s="71">
        <v>12116025.45017202</v>
      </c>
      <c r="AJ384" s="71">
        <v>23634569.387725279</v>
      </c>
      <c r="AK384" s="71">
        <v>0</v>
      </c>
      <c r="AL384" s="71">
        <v>0</v>
      </c>
      <c r="AM384" s="71">
        <v>1019201.734755363</v>
      </c>
      <c r="AN384" s="71">
        <v>0</v>
      </c>
      <c r="AO384" s="71">
        <v>0</v>
      </c>
      <c r="AP384" s="71">
        <v>74108021.461145818</v>
      </c>
      <c r="AQ384" s="72"/>
      <c r="AR384" s="71">
        <v>132</v>
      </c>
      <c r="AS384" s="71">
        <v>44</v>
      </c>
      <c r="AT384" s="71">
        <v>0</v>
      </c>
      <c r="AU384" s="71">
        <v>1</v>
      </c>
      <c r="AV384" s="71">
        <v>0</v>
      </c>
      <c r="AW384" s="71">
        <v>0</v>
      </c>
      <c r="AX384" s="71"/>
      <c r="AY384" s="72"/>
      <c r="AZ384" s="71">
        <v>645.80299999999988</v>
      </c>
      <c r="BA384" s="71">
        <v>1273.9000000000001</v>
      </c>
      <c r="BB384" s="71">
        <v>0</v>
      </c>
      <c r="BC384" s="71">
        <v>49.9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2144</v>
      </c>
      <c r="B385" s="70">
        <v>374</v>
      </c>
      <c r="C385" s="70">
        <v>20</v>
      </c>
      <c r="D385" s="70">
        <v>22</v>
      </c>
      <c r="E385" s="70">
        <v>2023</v>
      </c>
      <c r="F385" s="70" t="s">
        <v>1539</v>
      </c>
      <c r="G385" s="70" t="s">
        <v>2124</v>
      </c>
      <c r="H385" s="70" t="s">
        <v>2125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141</v>
      </c>
      <c r="AS385" s="71">
        <v>44</v>
      </c>
      <c r="AT385" s="71">
        <v>0</v>
      </c>
      <c r="AU385" s="71">
        <v>1</v>
      </c>
      <c r="AV385" s="71">
        <v>0</v>
      </c>
      <c r="AW385" s="71">
        <v>0</v>
      </c>
      <c r="AX385" s="71"/>
      <c r="AY385" s="72"/>
      <c r="AZ385" s="71">
        <v>707.20299999999986</v>
      </c>
      <c r="BA385" s="71">
        <v>1273.9000000000001</v>
      </c>
      <c r="BB385" s="71">
        <v>0</v>
      </c>
      <c r="BC385" s="71">
        <v>49.9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2145</v>
      </c>
      <c r="B386" s="70">
        <v>374</v>
      </c>
      <c r="C386" s="70">
        <v>21</v>
      </c>
      <c r="D386" s="70">
        <v>22</v>
      </c>
      <c r="E386" s="70">
        <v>2024</v>
      </c>
      <c r="F386" s="70" t="s">
        <v>1554</v>
      </c>
      <c r="G386" s="1064" t="s">
        <v>2124</v>
      </c>
      <c r="H386" s="70" t="s">
        <v>2125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2146</v>
      </c>
      <c r="B387" s="70">
        <v>86</v>
      </c>
      <c r="C387" s="70">
        <v>1</v>
      </c>
      <c r="D387" s="70">
        <v>6</v>
      </c>
      <c r="E387" s="70">
        <v>1990</v>
      </c>
      <c r="F387" s="70" t="s">
        <v>787</v>
      </c>
      <c r="G387" s="1064" t="s">
        <v>2147</v>
      </c>
      <c r="H387" s="70" t="s">
        <v>2148</v>
      </c>
      <c r="I387" s="148"/>
      <c r="J387" s="71">
        <v>5.119661681058906</v>
      </c>
      <c r="K387" s="71">
        <v>3.771184394734584</v>
      </c>
      <c r="L387" s="71">
        <v>9.5375824494184034</v>
      </c>
      <c r="M387" s="71">
        <v>5.2832928448512071</v>
      </c>
      <c r="N387" s="71">
        <v>11.33312767775095</v>
      </c>
      <c r="O387" s="71">
        <v>7.8067316073311286</v>
      </c>
      <c r="P387" s="71">
        <v>13.755549439733761</v>
      </c>
      <c r="Q387" s="71">
        <v>0.77239038997842302</v>
      </c>
      <c r="R387" s="71">
        <v>0</v>
      </c>
      <c r="S387" s="71">
        <v>0.6301487000294026</v>
      </c>
      <c r="T387" s="72"/>
      <c r="U387" s="71">
        <v>831886</v>
      </c>
      <c r="V387" s="71">
        <v>1084</v>
      </c>
      <c r="W387" s="71">
        <v>137</v>
      </c>
      <c r="X387" s="71">
        <v>2216</v>
      </c>
      <c r="Y387" s="71">
        <v>2946</v>
      </c>
      <c r="Z387" s="71">
        <v>3211</v>
      </c>
      <c r="AA387" s="71">
        <v>3340</v>
      </c>
      <c r="AB387" s="71">
        <v>12541</v>
      </c>
      <c r="AC387" s="71">
        <v>0</v>
      </c>
      <c r="AD387" s="71">
        <v>0.6301487000294026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2149</v>
      </c>
      <c r="B388" s="70">
        <v>87</v>
      </c>
      <c r="C388" s="70">
        <v>2</v>
      </c>
      <c r="D388" s="70">
        <v>6</v>
      </c>
      <c r="E388" s="70">
        <v>2005</v>
      </c>
      <c r="F388" s="70" t="s">
        <v>789</v>
      </c>
      <c r="G388" s="70" t="s">
        <v>2147</v>
      </c>
      <c r="H388" s="70" t="s">
        <v>2148</v>
      </c>
      <c r="I388" s="148"/>
      <c r="J388" s="71">
        <v>7.2948254242280077</v>
      </c>
      <c r="K388" s="71">
        <v>2.63561712829818</v>
      </c>
      <c r="L388" s="71">
        <v>3.9249647884174639</v>
      </c>
      <c r="M388" s="71">
        <v>9.9915448730493317</v>
      </c>
      <c r="N388" s="71">
        <v>16.190405207153638</v>
      </c>
      <c r="O388" s="71">
        <v>11.12474292957867</v>
      </c>
      <c r="P388" s="71">
        <v>14.05511450495565</v>
      </c>
      <c r="Q388" s="71">
        <v>0.64652571410479298</v>
      </c>
      <c r="R388" s="71">
        <v>0</v>
      </c>
      <c r="S388" s="71">
        <v>1.715390127315702</v>
      </c>
      <c r="T388" s="72"/>
      <c r="U388" s="71">
        <v>942195</v>
      </c>
      <c r="V388" s="71">
        <v>972</v>
      </c>
      <c r="W388" s="71">
        <v>44</v>
      </c>
      <c r="X388" s="71">
        <v>1664</v>
      </c>
      <c r="Y388" s="71">
        <v>3007</v>
      </c>
      <c r="Z388" s="71">
        <v>5295</v>
      </c>
      <c r="AA388" s="71">
        <v>2795</v>
      </c>
      <c r="AB388" s="71">
        <v>10974</v>
      </c>
      <c r="AC388" s="71">
        <v>0</v>
      </c>
      <c r="AD388" s="71">
        <v>1.715390127315702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2150</v>
      </c>
      <c r="B389" s="70">
        <v>88</v>
      </c>
      <c r="C389" s="70">
        <v>3</v>
      </c>
      <c r="D389" s="70">
        <v>6</v>
      </c>
      <c r="E389" s="70">
        <v>2006</v>
      </c>
      <c r="F389" s="70" t="s">
        <v>790</v>
      </c>
      <c r="G389" s="70" t="s">
        <v>2147</v>
      </c>
      <c r="H389" s="70" t="s">
        <v>2148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2151</v>
      </c>
      <c r="B390" s="70">
        <v>89</v>
      </c>
      <c r="C390" s="70">
        <v>4</v>
      </c>
      <c r="D390" s="70">
        <v>6</v>
      </c>
      <c r="E390" s="70">
        <v>2007</v>
      </c>
      <c r="F390" s="70" t="s">
        <v>791</v>
      </c>
      <c r="G390" s="70" t="s">
        <v>2147</v>
      </c>
      <c r="H390" s="70" t="s">
        <v>2148</v>
      </c>
      <c r="I390" s="148"/>
      <c r="J390" s="71">
        <v>6.452070126080633</v>
      </c>
      <c r="K390" s="71">
        <v>2.2916754566495472</v>
      </c>
      <c r="L390" s="71">
        <v>5.4378343462664649</v>
      </c>
      <c r="M390" s="71">
        <v>9.7762093681966036</v>
      </c>
      <c r="N390" s="71">
        <v>15.999272752375949</v>
      </c>
      <c r="O390" s="71">
        <v>10.68935572350853</v>
      </c>
      <c r="P390" s="71">
        <v>13.51690923329646</v>
      </c>
      <c r="Q390" s="71">
        <v>0.65948283899889304</v>
      </c>
      <c r="R390" s="71">
        <v>0</v>
      </c>
      <c r="S390" s="71">
        <v>0.89187185293575222</v>
      </c>
      <c r="T390" s="72"/>
      <c r="U390" s="71">
        <v>927513</v>
      </c>
      <c r="V390" s="71">
        <v>892</v>
      </c>
      <c r="W390" s="71">
        <v>63</v>
      </c>
      <c r="X390" s="71">
        <v>2006</v>
      </c>
      <c r="Y390" s="71">
        <v>2980</v>
      </c>
      <c r="Z390" s="71">
        <v>5289</v>
      </c>
      <c r="AA390" s="71">
        <v>2647</v>
      </c>
      <c r="AB390" s="71">
        <v>10602</v>
      </c>
      <c r="AC390" s="71">
        <v>0</v>
      </c>
      <c r="AD390" s="71">
        <v>0.89187185293575222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2152</v>
      </c>
      <c r="B391" s="70">
        <v>90</v>
      </c>
      <c r="C391" s="70">
        <v>5</v>
      </c>
      <c r="D391" s="70">
        <v>6</v>
      </c>
      <c r="E391" s="70">
        <v>2008</v>
      </c>
      <c r="F391" s="70" t="s">
        <v>792</v>
      </c>
      <c r="G391" s="70" t="s">
        <v>2147</v>
      </c>
      <c r="H391" s="70" t="s">
        <v>2148</v>
      </c>
      <c r="I391" s="148"/>
      <c r="J391" s="71">
        <v>5.6804945082712059</v>
      </c>
      <c r="K391" s="71">
        <v>1.7139441341696531</v>
      </c>
      <c r="L391" s="71">
        <v>4.8445436472770584</v>
      </c>
      <c r="M391" s="71">
        <v>9.888989542707856</v>
      </c>
      <c r="N391" s="71">
        <v>15.55586528739312</v>
      </c>
      <c r="O391" s="71">
        <v>10.221463345603921</v>
      </c>
      <c r="P391" s="71">
        <v>13.12405426152378</v>
      </c>
      <c r="Q391" s="71">
        <v>0.63669425835445903</v>
      </c>
      <c r="R391" s="71">
        <v>0</v>
      </c>
      <c r="S391" s="71">
        <v>1.176428034181431</v>
      </c>
      <c r="T391" s="72"/>
      <c r="U391" s="71">
        <v>934233</v>
      </c>
      <c r="V391" s="71">
        <v>892</v>
      </c>
      <c r="W391" s="71">
        <v>63</v>
      </c>
      <c r="X391" s="71">
        <v>2006</v>
      </c>
      <c r="Y391" s="71">
        <v>2981</v>
      </c>
      <c r="Z391" s="71">
        <v>5235</v>
      </c>
      <c r="AA391" s="71">
        <v>2573</v>
      </c>
      <c r="AB391" s="71">
        <v>10404</v>
      </c>
      <c r="AC391" s="71">
        <v>0</v>
      </c>
      <c r="AD391" s="71">
        <v>1.176428034181431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2153</v>
      </c>
      <c r="B392" s="70">
        <v>91</v>
      </c>
      <c r="C392" s="70">
        <v>6</v>
      </c>
      <c r="D392" s="70">
        <v>6</v>
      </c>
      <c r="E392" s="70">
        <v>2009</v>
      </c>
      <c r="F392" s="70" t="s">
        <v>176</v>
      </c>
      <c r="G392" s="70" t="s">
        <v>2147</v>
      </c>
      <c r="H392" s="70" t="s">
        <v>2148</v>
      </c>
      <c r="I392" s="148"/>
      <c r="J392" s="71">
        <v>6.3034455089506487</v>
      </c>
      <c r="K392" s="71">
        <v>1.722790122592895</v>
      </c>
      <c r="L392" s="71">
        <v>4.8428337411697706</v>
      </c>
      <c r="M392" s="71">
        <v>9.905573445012724</v>
      </c>
      <c r="N392" s="71">
        <v>13.987161042143491</v>
      </c>
      <c r="O392" s="71">
        <v>10.27250069938631</v>
      </c>
      <c r="P392" s="71">
        <v>12.525479790393391</v>
      </c>
      <c r="Q392" s="71">
        <v>0.59778111258851896</v>
      </c>
      <c r="R392" s="71">
        <v>0</v>
      </c>
      <c r="S392" s="71">
        <v>0.95340721692673458</v>
      </c>
      <c r="T392" s="72"/>
      <c r="U392" s="71">
        <v>820480</v>
      </c>
      <c r="V392" s="71">
        <v>824</v>
      </c>
      <c r="W392" s="71">
        <v>90</v>
      </c>
      <c r="X392" s="71">
        <v>2024</v>
      </c>
      <c r="Y392" s="71">
        <v>2968</v>
      </c>
      <c r="Z392" s="71">
        <v>5193</v>
      </c>
      <c r="AA392" s="71">
        <v>2521</v>
      </c>
      <c r="AB392" s="71">
        <v>10254</v>
      </c>
      <c r="AC392" s="71">
        <v>0</v>
      </c>
      <c r="AD392" s="71">
        <v>0.95340721692673458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6.2350000000000003</v>
      </c>
      <c r="BK392" s="71">
        <v>0</v>
      </c>
      <c r="BL392" s="71">
        <v>0</v>
      </c>
      <c r="BM392" s="71">
        <v>0</v>
      </c>
      <c r="BN392" s="72"/>
      <c r="BO392" s="71">
        <v>0</v>
      </c>
      <c r="BP392" s="71">
        <v>0</v>
      </c>
      <c r="BQ392" s="71">
        <v>1</v>
      </c>
      <c r="BR392" s="71">
        <v>0</v>
      </c>
      <c r="BS392" s="71">
        <v>0</v>
      </c>
      <c r="BT392" s="71">
        <v>0</v>
      </c>
      <c r="BU392"/>
      <c r="BV392" s="70">
        <v>6.2350000000000003</v>
      </c>
      <c r="BW392" s="70">
        <v>0</v>
      </c>
      <c r="BX392" s="70">
        <v>0</v>
      </c>
      <c r="BY392" s="70">
        <v>0</v>
      </c>
      <c r="BZ392" s="70">
        <v>0</v>
      </c>
      <c r="CA392" s="70">
        <v>0</v>
      </c>
      <c r="CB392" s="70">
        <v>0</v>
      </c>
      <c r="CC392" s="70">
        <v>0</v>
      </c>
      <c r="CD392" s="70">
        <v>0</v>
      </c>
    </row>
    <row r="393" spans="1:82">
      <c r="A393" s="70" t="s">
        <v>2154</v>
      </c>
      <c r="B393" s="70">
        <v>92</v>
      </c>
      <c r="C393" s="70">
        <v>7</v>
      </c>
      <c r="D393" s="70">
        <v>6</v>
      </c>
      <c r="E393" s="70">
        <v>2010</v>
      </c>
      <c r="F393" s="70" t="s">
        <v>177</v>
      </c>
      <c r="G393" s="70" t="s">
        <v>2147</v>
      </c>
      <c r="H393" s="70" t="s">
        <v>2148</v>
      </c>
      <c r="I393" s="148"/>
      <c r="J393" s="71">
        <v>5.9384477649411869</v>
      </c>
      <c r="K393" s="71">
        <v>1.764835970915263</v>
      </c>
      <c r="L393" s="71">
        <v>4.5920242710190946</v>
      </c>
      <c r="M393" s="71">
        <v>9.5119703210774009</v>
      </c>
      <c r="N393" s="71">
        <v>14.488880043152511</v>
      </c>
      <c r="O393" s="71">
        <v>10.311622981275271</v>
      </c>
      <c r="P393" s="71">
        <v>12.637374936204999</v>
      </c>
      <c r="Q393" s="71">
        <v>0.61465607552909496</v>
      </c>
      <c r="R393" s="71">
        <v>0</v>
      </c>
      <c r="S393" s="71">
        <v>1.0669567044985959</v>
      </c>
      <c r="T393" s="72"/>
      <c r="U393" s="71">
        <v>885668</v>
      </c>
      <c r="V393" s="71">
        <v>824</v>
      </c>
      <c r="W393" s="71">
        <v>90</v>
      </c>
      <c r="X393" s="71">
        <v>2024</v>
      </c>
      <c r="Y393" s="71">
        <v>2987</v>
      </c>
      <c r="Z393" s="71">
        <v>5237</v>
      </c>
      <c r="AA393" s="71">
        <v>2480</v>
      </c>
      <c r="AB393" s="71">
        <v>10103</v>
      </c>
      <c r="AC393" s="71">
        <v>0</v>
      </c>
      <c r="AD393" s="71">
        <v>1.0669567044985959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6.0279999999999996</v>
      </c>
      <c r="BK393" s="71">
        <v>0</v>
      </c>
      <c r="BL393" s="71">
        <v>0</v>
      </c>
      <c r="BM393" s="71">
        <v>0</v>
      </c>
      <c r="BN393" s="72"/>
      <c r="BO393" s="71">
        <v>0</v>
      </c>
      <c r="BP393" s="71">
        <v>0</v>
      </c>
      <c r="BQ393" s="71">
        <v>1</v>
      </c>
      <c r="BR393" s="71">
        <v>0</v>
      </c>
      <c r="BS393" s="71">
        <v>0</v>
      </c>
      <c r="BT393" s="71">
        <v>0</v>
      </c>
      <c r="BU393"/>
      <c r="BV393" s="70">
        <v>6.0279999999999996</v>
      </c>
      <c r="BW393" s="70">
        <v>0</v>
      </c>
      <c r="BX393" s="70">
        <v>0</v>
      </c>
      <c r="BY393" s="70">
        <v>0</v>
      </c>
      <c r="BZ393" s="70">
        <v>0</v>
      </c>
      <c r="CA393" s="70">
        <v>0</v>
      </c>
      <c r="CB393" s="70">
        <v>0</v>
      </c>
      <c r="CC393" s="70">
        <v>0</v>
      </c>
      <c r="CD393" s="70">
        <v>0</v>
      </c>
    </row>
    <row r="394" spans="1:82">
      <c r="A394" s="70" t="s">
        <v>2155</v>
      </c>
      <c r="B394" s="70">
        <v>93</v>
      </c>
      <c r="C394" s="70">
        <v>8</v>
      </c>
      <c r="D394" s="70">
        <v>6</v>
      </c>
      <c r="E394" s="70">
        <v>2011</v>
      </c>
      <c r="F394" s="70" t="s">
        <v>178</v>
      </c>
      <c r="G394" s="70" t="s">
        <v>2147</v>
      </c>
      <c r="H394" s="70" t="s">
        <v>2148</v>
      </c>
      <c r="I394" s="148"/>
      <c r="J394" s="71">
        <v>4.9051105664862593</v>
      </c>
      <c r="K394" s="71">
        <v>2.2671684123809581</v>
      </c>
      <c r="L394" s="71">
        <v>3.6286861069537508</v>
      </c>
      <c r="M394" s="71">
        <v>10.71671798431087</v>
      </c>
      <c r="N394" s="71">
        <v>16.70806978203148</v>
      </c>
      <c r="O394" s="71">
        <v>10.057678044399637</v>
      </c>
      <c r="P394" s="71">
        <v>12.148463747264278</v>
      </c>
      <c r="Q394" s="71">
        <v>0.69854227411348502</v>
      </c>
      <c r="R394" s="71">
        <v>0</v>
      </c>
      <c r="S394" s="71">
        <v>1.1136804242335241</v>
      </c>
      <c r="T394" s="72"/>
      <c r="U394" s="71">
        <v>675104</v>
      </c>
      <c r="V394" s="71">
        <v>824</v>
      </c>
      <c r="W394" s="71">
        <v>90</v>
      </c>
      <c r="X394" s="71">
        <v>2024</v>
      </c>
      <c r="Y394" s="71">
        <v>2976</v>
      </c>
      <c r="Z394" s="71">
        <v>5219</v>
      </c>
      <c r="AA394" s="71">
        <v>2455</v>
      </c>
      <c r="AB394" s="71">
        <v>9954</v>
      </c>
      <c r="AC394" s="71">
        <v>0</v>
      </c>
      <c r="AD394" s="71">
        <v>1.1136804242335241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3.8250000000000002</v>
      </c>
      <c r="BK394" s="71">
        <v>0</v>
      </c>
      <c r="BL394" s="71">
        <v>0</v>
      </c>
      <c r="BM394" s="71">
        <v>0</v>
      </c>
      <c r="BN394" s="72"/>
      <c r="BO394" s="71">
        <v>0</v>
      </c>
      <c r="BP394" s="71">
        <v>0</v>
      </c>
      <c r="BQ394" s="71">
        <v>1</v>
      </c>
      <c r="BR394" s="71">
        <v>0</v>
      </c>
      <c r="BS394" s="71">
        <v>0</v>
      </c>
      <c r="BT394" s="71">
        <v>0</v>
      </c>
      <c r="BU394"/>
      <c r="BV394" s="70">
        <v>3.8250000000000002</v>
      </c>
      <c r="BW394" s="70">
        <v>0</v>
      </c>
      <c r="BX394" s="70">
        <v>0</v>
      </c>
      <c r="BY394" s="70">
        <v>0</v>
      </c>
      <c r="BZ394" s="70">
        <v>0</v>
      </c>
      <c r="CA394" s="70">
        <v>0</v>
      </c>
      <c r="CB394" s="70">
        <v>0</v>
      </c>
      <c r="CC394" s="70">
        <v>0</v>
      </c>
      <c r="CD394" s="70">
        <v>0</v>
      </c>
    </row>
    <row r="395" spans="1:82">
      <c r="A395" s="70" t="s">
        <v>2156</v>
      </c>
      <c r="B395" s="70">
        <v>94</v>
      </c>
      <c r="C395" s="70">
        <v>9</v>
      </c>
      <c r="D395" s="70">
        <v>6</v>
      </c>
      <c r="E395" s="70">
        <v>2012</v>
      </c>
      <c r="F395" s="70" t="s">
        <v>179</v>
      </c>
      <c r="G395" s="70" t="s">
        <v>2147</v>
      </c>
      <c r="H395" s="70" t="s">
        <v>2148</v>
      </c>
      <c r="I395" s="148"/>
      <c r="J395" s="71">
        <v>5.4201114577436744</v>
      </c>
      <c r="K395" s="71">
        <v>2.128001842629462</v>
      </c>
      <c r="L395" s="71">
        <v>3.5741006926037491</v>
      </c>
      <c r="M395" s="71">
        <v>10.677320022825761</v>
      </c>
      <c r="N395" s="71">
        <v>16.668715207586921</v>
      </c>
      <c r="O395" s="71">
        <v>10.028243661826785</v>
      </c>
      <c r="P395" s="71">
        <v>12.187722811863731</v>
      </c>
      <c r="Q395" s="71">
        <v>0.74804893551987595</v>
      </c>
      <c r="R395" s="71">
        <v>0</v>
      </c>
      <c r="S395" s="71">
        <v>0.8911478716191541</v>
      </c>
      <c r="T395" s="72"/>
      <c r="U395" s="71">
        <v>657783</v>
      </c>
      <c r="V395" s="71">
        <v>824</v>
      </c>
      <c r="W395" s="71">
        <v>90</v>
      </c>
      <c r="X395" s="71">
        <v>2024</v>
      </c>
      <c r="Y395" s="71">
        <v>2978</v>
      </c>
      <c r="Z395" s="71">
        <v>5245</v>
      </c>
      <c r="AA395" s="71">
        <v>2449</v>
      </c>
      <c r="AB395" s="71">
        <v>9811</v>
      </c>
      <c r="AC395" s="71">
        <v>0</v>
      </c>
      <c r="AD395" s="71">
        <v>0.8911478716191541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4.0199999999999996</v>
      </c>
      <c r="BK395" s="71">
        <v>0</v>
      </c>
      <c r="BL395" s="71">
        <v>0</v>
      </c>
      <c r="BM395" s="71">
        <v>0</v>
      </c>
      <c r="BN395" s="72"/>
      <c r="BO395" s="71">
        <v>0</v>
      </c>
      <c r="BP395" s="71">
        <v>0</v>
      </c>
      <c r="BQ395" s="71">
        <v>1</v>
      </c>
      <c r="BR395" s="71">
        <v>0</v>
      </c>
      <c r="BS395" s="71">
        <v>0</v>
      </c>
      <c r="BT395" s="71">
        <v>0</v>
      </c>
      <c r="BU395"/>
      <c r="BV395" s="70">
        <v>4.0199999999999996</v>
      </c>
      <c r="BW395" s="70">
        <v>0</v>
      </c>
      <c r="BX395" s="70">
        <v>0</v>
      </c>
      <c r="BY395" s="70">
        <v>0</v>
      </c>
      <c r="BZ395" s="70">
        <v>0</v>
      </c>
      <c r="CA395" s="70">
        <v>0</v>
      </c>
      <c r="CB395" s="70">
        <v>0</v>
      </c>
      <c r="CC395" s="70">
        <v>0</v>
      </c>
      <c r="CD395" s="70">
        <v>0</v>
      </c>
    </row>
    <row r="396" spans="1:82">
      <c r="A396" s="70" t="s">
        <v>2157</v>
      </c>
      <c r="B396" s="70">
        <v>95</v>
      </c>
      <c r="C396" s="70">
        <v>10</v>
      </c>
      <c r="D396" s="70">
        <v>6</v>
      </c>
      <c r="E396" s="70">
        <v>2013</v>
      </c>
      <c r="F396" s="70" t="s">
        <v>180</v>
      </c>
      <c r="G396" s="70" t="s">
        <v>2147</v>
      </c>
      <c r="H396" s="70" t="s">
        <v>2148</v>
      </c>
      <c r="I396" s="148"/>
      <c r="J396" s="71">
        <v>5.5446727615887204</v>
      </c>
      <c r="K396" s="71">
        <v>1.8355255174250309</v>
      </c>
      <c r="L396" s="71">
        <v>3.2649861798795441</v>
      </c>
      <c r="M396" s="71">
        <v>10.24224663959737</v>
      </c>
      <c r="N396" s="71">
        <v>17.494334391966021</v>
      </c>
      <c r="O396" s="71">
        <v>9.660035638952575</v>
      </c>
      <c r="P396" s="71">
        <v>12.068799230447789</v>
      </c>
      <c r="Q396" s="71">
        <v>0.74802182302667397</v>
      </c>
      <c r="R396" s="71">
        <v>0</v>
      </c>
      <c r="S396" s="71">
        <v>1.048702807980519</v>
      </c>
      <c r="T396" s="72"/>
      <c r="U396" s="71">
        <v>659843</v>
      </c>
      <c r="V396" s="71">
        <v>824</v>
      </c>
      <c r="W396" s="71">
        <v>90</v>
      </c>
      <c r="X396" s="71">
        <v>2024</v>
      </c>
      <c r="Y396" s="71">
        <v>2967</v>
      </c>
      <c r="Z396" s="71">
        <v>5278</v>
      </c>
      <c r="AA396" s="71">
        <v>2416</v>
      </c>
      <c r="AB396" s="71">
        <v>9670</v>
      </c>
      <c r="AC396" s="71">
        <v>0</v>
      </c>
      <c r="AD396" s="71">
        <v>1.048702807980519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4.0060000000000002</v>
      </c>
      <c r="BK396" s="71">
        <v>0</v>
      </c>
      <c r="BL396" s="71">
        <v>0</v>
      </c>
      <c r="BM396" s="71">
        <v>0</v>
      </c>
      <c r="BN396" s="72"/>
      <c r="BO396" s="71">
        <v>0</v>
      </c>
      <c r="BP396" s="71">
        <v>0</v>
      </c>
      <c r="BQ396" s="71">
        <v>1</v>
      </c>
      <c r="BR396" s="71">
        <v>0</v>
      </c>
      <c r="BS396" s="71">
        <v>0</v>
      </c>
      <c r="BT396" s="71">
        <v>0</v>
      </c>
      <c r="BU396"/>
      <c r="BV396" s="70">
        <v>4.0060000000000002</v>
      </c>
      <c r="BW396" s="70">
        <v>0</v>
      </c>
      <c r="BX396" s="70">
        <v>0</v>
      </c>
      <c r="BY396" s="70">
        <v>0</v>
      </c>
      <c r="BZ396" s="70">
        <v>0</v>
      </c>
      <c r="CA396" s="70">
        <v>0</v>
      </c>
      <c r="CB396" s="70">
        <v>0</v>
      </c>
      <c r="CC396" s="70">
        <v>0</v>
      </c>
      <c r="CD396" s="70">
        <v>0</v>
      </c>
    </row>
    <row r="397" spans="1:82">
      <c r="A397" s="70" t="s">
        <v>2158</v>
      </c>
      <c r="B397" s="70">
        <v>96</v>
      </c>
      <c r="C397" s="70">
        <v>11</v>
      </c>
      <c r="D397" s="70">
        <v>6</v>
      </c>
      <c r="E397" s="70">
        <v>2014</v>
      </c>
      <c r="F397" s="70" t="s">
        <v>181</v>
      </c>
      <c r="G397" s="70" t="s">
        <v>2147</v>
      </c>
      <c r="H397" s="70" t="s">
        <v>2148</v>
      </c>
      <c r="I397" s="148"/>
      <c r="J397" s="71">
        <v>4.6847347433015116</v>
      </c>
      <c r="K397" s="71">
        <v>1.767535406695141</v>
      </c>
      <c r="L397" s="71">
        <v>3.2979547075093558</v>
      </c>
      <c r="M397" s="71">
        <v>9.408229480115283</v>
      </c>
      <c r="N397" s="71">
        <v>15.10527640012249</v>
      </c>
      <c r="O397" s="71">
        <v>9.1631957876638097</v>
      </c>
      <c r="P397" s="71">
        <v>12.131531005591397</v>
      </c>
      <c r="Q397" s="71">
        <v>0.70165142331588004</v>
      </c>
      <c r="R397" s="71">
        <v>0</v>
      </c>
      <c r="S397" s="71">
        <v>1.046371206932956</v>
      </c>
      <c r="T397" s="72"/>
      <c r="U397" s="71">
        <v>667531</v>
      </c>
      <c r="V397" s="71">
        <v>725</v>
      </c>
      <c r="W397" s="71">
        <v>75</v>
      </c>
      <c r="X397" s="71">
        <v>1848</v>
      </c>
      <c r="Y397" s="71">
        <v>2935</v>
      </c>
      <c r="Z397" s="71">
        <v>5273</v>
      </c>
      <c r="AA397" s="71">
        <v>2416</v>
      </c>
      <c r="AB397" s="71">
        <v>9454</v>
      </c>
      <c r="AC397" s="71">
        <v>0</v>
      </c>
      <c r="AD397" s="71">
        <v>1.046371206932956</v>
      </c>
      <c r="AE397" s="72"/>
      <c r="AF397" s="71"/>
      <c r="AG397" s="71"/>
      <c r="AH397" s="71"/>
      <c r="AI397" s="71"/>
      <c r="AJ397" s="71"/>
      <c r="AK397" s="71"/>
      <c r="AL397" s="71"/>
      <c r="AM397" s="71"/>
      <c r="AN397" s="71"/>
      <c r="AO397" s="71"/>
      <c r="AP397" s="71"/>
      <c r="AQ397" s="72"/>
      <c r="AR397" s="71">
        <v>22</v>
      </c>
      <c r="AS397" s="71">
        <v>9</v>
      </c>
      <c r="AT397" s="71">
        <v>0</v>
      </c>
      <c r="AU397" s="71">
        <v>0</v>
      </c>
      <c r="AV397" s="71">
        <v>0</v>
      </c>
      <c r="AW397" s="71">
        <v>0</v>
      </c>
      <c r="AX397" s="71"/>
      <c r="AY397" s="72"/>
      <c r="AZ397" s="71">
        <v>106.4</v>
      </c>
      <c r="BA397" s="71">
        <v>1058.5</v>
      </c>
      <c r="BB397" s="71">
        <v>0</v>
      </c>
      <c r="BC397" s="71">
        <v>0</v>
      </c>
      <c r="BD397" s="71">
        <v>0</v>
      </c>
      <c r="BE397" s="71">
        <v>0</v>
      </c>
      <c r="BF397" s="71"/>
      <c r="BG397" s="72"/>
      <c r="BH397" s="71">
        <v>0</v>
      </c>
      <c r="BI397" s="71">
        <v>0</v>
      </c>
      <c r="BJ397" s="71">
        <v>3.3540000000000001</v>
      </c>
      <c r="BK397" s="71">
        <v>0</v>
      </c>
      <c r="BL397" s="71">
        <v>0</v>
      </c>
      <c r="BM397" s="71">
        <v>0</v>
      </c>
      <c r="BN397" s="72"/>
      <c r="BO397" s="71">
        <v>0</v>
      </c>
      <c r="BP397" s="71">
        <v>0</v>
      </c>
      <c r="BQ397" s="71">
        <v>1</v>
      </c>
      <c r="BR397" s="71">
        <v>0</v>
      </c>
      <c r="BS397" s="71">
        <v>0</v>
      </c>
      <c r="BT397" s="71">
        <v>0</v>
      </c>
      <c r="BU397"/>
      <c r="BV397" s="70">
        <v>3.3540000000000001</v>
      </c>
      <c r="BW397" s="70">
        <v>0</v>
      </c>
      <c r="BX397" s="70">
        <v>0</v>
      </c>
      <c r="BY397" s="70">
        <v>0</v>
      </c>
      <c r="BZ397" s="70">
        <v>0</v>
      </c>
      <c r="CA397" s="70">
        <v>0</v>
      </c>
      <c r="CB397" s="70">
        <v>0</v>
      </c>
      <c r="CC397" s="70">
        <v>0</v>
      </c>
      <c r="CD397" s="70">
        <v>0</v>
      </c>
    </row>
    <row r="398" spans="1:82">
      <c r="A398" s="70" t="s">
        <v>2159</v>
      </c>
      <c r="B398" s="70">
        <v>97</v>
      </c>
      <c r="C398" s="70">
        <v>12</v>
      </c>
      <c r="D398" s="70">
        <v>6</v>
      </c>
      <c r="E398" s="70">
        <v>2015</v>
      </c>
      <c r="F398" s="70" t="s">
        <v>182</v>
      </c>
      <c r="G398" s="70" t="s">
        <v>2147</v>
      </c>
      <c r="H398" s="70" t="s">
        <v>2148</v>
      </c>
      <c r="I398" s="148"/>
      <c r="J398" s="71">
        <v>4.5247112561288771</v>
      </c>
      <c r="K398" s="71">
        <v>1.7894879644049251</v>
      </c>
      <c r="L398" s="71">
        <v>3.3538106276648252</v>
      </c>
      <c r="M398" s="71">
        <v>9.6281039599890086</v>
      </c>
      <c r="N398" s="71">
        <v>13.500131984900349</v>
      </c>
      <c r="O398" s="71">
        <v>9.0310995427868299</v>
      </c>
      <c r="P398" s="71">
        <v>11.950154368330541</v>
      </c>
      <c r="Q398" s="71">
        <v>0.67212274778640602</v>
      </c>
      <c r="R398" s="71">
        <v>0</v>
      </c>
      <c r="S398" s="71">
        <v>1.242466303523448</v>
      </c>
      <c r="T398" s="72"/>
      <c r="U398" s="71">
        <v>633667</v>
      </c>
      <c r="V398" s="71">
        <v>725</v>
      </c>
      <c r="W398" s="71">
        <v>75</v>
      </c>
      <c r="X398" s="71">
        <v>1848</v>
      </c>
      <c r="Y398" s="71">
        <v>2920</v>
      </c>
      <c r="Z398" s="71">
        <v>5247</v>
      </c>
      <c r="AA398" s="71">
        <v>2378</v>
      </c>
      <c r="AB398" s="71">
        <v>9251</v>
      </c>
      <c r="AC398" s="71">
        <v>0</v>
      </c>
      <c r="AD398" s="71">
        <v>1.242466303523448</v>
      </c>
      <c r="AE398" s="72"/>
      <c r="AF398" s="71">
        <v>6307223.8790040333</v>
      </c>
      <c r="AG398" s="71">
        <v>1291395.5738326099</v>
      </c>
      <c r="AH398" s="71">
        <v>662878.06280416017</v>
      </c>
      <c r="AI398" s="71">
        <v>12386694.313820841</v>
      </c>
      <c r="AJ398" s="71">
        <v>16382242.908610299</v>
      </c>
      <c r="AK398" s="71">
        <v>0</v>
      </c>
      <c r="AL398" s="71">
        <v>0</v>
      </c>
      <c r="AM398" s="71">
        <v>1267810.7435145399</v>
      </c>
      <c r="AN398" s="71">
        <v>0</v>
      </c>
      <c r="AO398" s="71">
        <v>0</v>
      </c>
      <c r="AP398" s="71">
        <v>38298245.481586486</v>
      </c>
      <c r="AQ398" s="72"/>
      <c r="AR398" s="71">
        <v>24</v>
      </c>
      <c r="AS398" s="71">
        <v>10</v>
      </c>
      <c r="AT398" s="71">
        <v>0</v>
      </c>
      <c r="AU398" s="71">
        <v>0</v>
      </c>
      <c r="AV398" s="71">
        <v>0</v>
      </c>
      <c r="AW398" s="71">
        <v>0</v>
      </c>
      <c r="AX398" s="71"/>
      <c r="AY398" s="72"/>
      <c r="AZ398" s="71">
        <v>113.9</v>
      </c>
      <c r="BA398" s="71">
        <v>2948.5</v>
      </c>
      <c r="BB398" s="71">
        <v>0</v>
      </c>
      <c r="BC398" s="71">
        <v>0</v>
      </c>
      <c r="BD398" s="71">
        <v>0</v>
      </c>
      <c r="BE398" s="71">
        <v>0</v>
      </c>
      <c r="BF398" s="71"/>
      <c r="BG398" s="72"/>
      <c r="BH398" s="71">
        <v>0</v>
      </c>
      <c r="BI398" s="71">
        <v>0</v>
      </c>
      <c r="BJ398" s="71">
        <v>3.431</v>
      </c>
      <c r="BK398" s="71">
        <v>0</v>
      </c>
      <c r="BL398" s="71">
        <v>0</v>
      </c>
      <c r="BM398" s="71">
        <v>0</v>
      </c>
      <c r="BN398" s="72"/>
      <c r="BO398" s="71">
        <v>0</v>
      </c>
      <c r="BP398" s="71">
        <v>0</v>
      </c>
      <c r="BQ398" s="71">
        <v>1</v>
      </c>
      <c r="BR398" s="71">
        <v>0</v>
      </c>
      <c r="BS398" s="71">
        <v>0</v>
      </c>
      <c r="BT398" s="71">
        <v>0</v>
      </c>
      <c r="BU398"/>
      <c r="BV398" s="70">
        <v>3.431</v>
      </c>
      <c r="BW398" s="70">
        <v>0</v>
      </c>
      <c r="BX398" s="70">
        <v>0</v>
      </c>
      <c r="BY398" s="70">
        <v>0</v>
      </c>
      <c r="BZ398" s="70">
        <v>0</v>
      </c>
      <c r="CA398" s="70">
        <v>0</v>
      </c>
      <c r="CB398" s="70">
        <v>0</v>
      </c>
      <c r="CC398" s="70">
        <v>0</v>
      </c>
      <c r="CD398" s="70">
        <v>0</v>
      </c>
    </row>
    <row r="399" spans="1:82">
      <c r="A399" s="70" t="s">
        <v>2160</v>
      </c>
      <c r="B399" s="70">
        <v>98</v>
      </c>
      <c r="C399" s="70">
        <v>13</v>
      </c>
      <c r="D399" s="70">
        <v>6</v>
      </c>
      <c r="E399" s="70">
        <v>2016</v>
      </c>
      <c r="F399" s="70" t="s">
        <v>155</v>
      </c>
      <c r="G399" s="70" t="s">
        <v>2147</v>
      </c>
      <c r="H399" s="70" t="s">
        <v>2148</v>
      </c>
      <c r="I399" s="148"/>
      <c r="J399" s="71">
        <v>4.3605464474927134</v>
      </c>
      <c r="K399" s="71">
        <v>1.7870880578793771</v>
      </c>
      <c r="L399" s="71">
        <v>3.9154755997477708</v>
      </c>
      <c r="M399" s="71">
        <v>8.1972123646195509</v>
      </c>
      <c r="N399" s="71">
        <v>13.286953073040578</v>
      </c>
      <c r="O399" s="71">
        <v>8.8415168458140503</v>
      </c>
      <c r="P399" s="71">
        <v>11.806694299767546</v>
      </c>
      <c r="Q399" s="71">
        <v>0.63667709905167302</v>
      </c>
      <c r="R399" s="71">
        <v>0</v>
      </c>
      <c r="S399" s="71">
        <v>1.1801889325409689</v>
      </c>
      <c r="T399" s="72"/>
      <c r="U399" s="71">
        <v>648891</v>
      </c>
      <c r="V399" s="71">
        <v>725</v>
      </c>
      <c r="W399" s="71">
        <v>75</v>
      </c>
      <c r="X399" s="71">
        <v>1848</v>
      </c>
      <c r="Y399" s="71">
        <v>2889</v>
      </c>
      <c r="Z399" s="71">
        <v>5200</v>
      </c>
      <c r="AA399" s="71">
        <v>2430</v>
      </c>
      <c r="AB399" s="71">
        <v>9014</v>
      </c>
      <c r="AC399" s="71">
        <v>0</v>
      </c>
      <c r="AD399" s="71">
        <v>1.1801889325409689</v>
      </c>
      <c r="AE399" s="72"/>
      <c r="AF399" s="71">
        <v>6077449.014416649</v>
      </c>
      <c r="AG399" s="71">
        <v>1250591.512840264</v>
      </c>
      <c r="AH399" s="71">
        <v>589288.29706068186</v>
      </c>
      <c r="AI399" s="71">
        <v>11487318.9758508</v>
      </c>
      <c r="AJ399" s="71">
        <v>14308398.52662055</v>
      </c>
      <c r="AK399" s="71">
        <v>0</v>
      </c>
      <c r="AL399" s="71">
        <v>0</v>
      </c>
      <c r="AM399" s="71">
        <v>1236290.618582305</v>
      </c>
      <c r="AN399" s="71">
        <v>0</v>
      </c>
      <c r="AO399" s="71">
        <v>0</v>
      </c>
      <c r="AP399" s="71">
        <v>34949336.945371255</v>
      </c>
      <c r="AQ399" s="72"/>
      <c r="AR399" s="71">
        <v>25</v>
      </c>
      <c r="AS399" s="71">
        <v>11</v>
      </c>
      <c r="AT399" s="71">
        <v>0</v>
      </c>
      <c r="AU399" s="71">
        <v>0</v>
      </c>
      <c r="AV399" s="71">
        <v>0</v>
      </c>
      <c r="AW399" s="71">
        <v>0</v>
      </c>
      <c r="AX399" s="71"/>
      <c r="AY399" s="72"/>
      <c r="AZ399" s="71">
        <v>118.2</v>
      </c>
      <c r="BA399" s="71">
        <v>2965</v>
      </c>
      <c r="BB399" s="71">
        <v>0</v>
      </c>
      <c r="BC399" s="71">
        <v>0</v>
      </c>
      <c r="BD399" s="71">
        <v>0</v>
      </c>
      <c r="BE399" s="71">
        <v>0</v>
      </c>
      <c r="BF399" s="71"/>
      <c r="BG399" s="72"/>
      <c r="BH399" s="71">
        <v>0</v>
      </c>
      <c r="BI399" s="71">
        <v>0</v>
      </c>
      <c r="BJ399" s="71">
        <v>3.1429999999999998</v>
      </c>
      <c r="BK399" s="71">
        <v>0</v>
      </c>
      <c r="BL399" s="71">
        <v>0</v>
      </c>
      <c r="BM399" s="71">
        <v>0</v>
      </c>
      <c r="BN399" s="72"/>
      <c r="BO399" s="71">
        <v>0</v>
      </c>
      <c r="BP399" s="71">
        <v>0</v>
      </c>
      <c r="BQ399" s="71">
        <v>1</v>
      </c>
      <c r="BR399" s="71">
        <v>0</v>
      </c>
      <c r="BS399" s="71">
        <v>0</v>
      </c>
      <c r="BT399" s="71">
        <v>0</v>
      </c>
      <c r="BU399"/>
      <c r="BV399" s="70">
        <v>3.1429999999999998</v>
      </c>
      <c r="BW399" s="70">
        <v>0</v>
      </c>
      <c r="BX399" s="70">
        <v>0</v>
      </c>
      <c r="BY399" s="70">
        <v>0</v>
      </c>
      <c r="BZ399" s="70">
        <v>0</v>
      </c>
      <c r="CA399" s="70">
        <v>0</v>
      </c>
      <c r="CB399" s="70">
        <v>0</v>
      </c>
      <c r="CC399" s="70">
        <v>0</v>
      </c>
      <c r="CD399" s="70">
        <v>0</v>
      </c>
    </row>
    <row r="400" spans="1:82">
      <c r="A400" s="70" t="s">
        <v>2161</v>
      </c>
      <c r="B400" s="70">
        <v>99</v>
      </c>
      <c r="C400" s="70">
        <v>14</v>
      </c>
      <c r="D400" s="70">
        <v>6</v>
      </c>
      <c r="E400" s="70">
        <v>2017</v>
      </c>
      <c r="F400" s="70" t="s">
        <v>156</v>
      </c>
      <c r="G400" s="70" t="s">
        <v>2147</v>
      </c>
      <c r="H400" s="70" t="s">
        <v>2148</v>
      </c>
      <c r="I400" s="148"/>
      <c r="J400" s="71">
        <v>3.9374834383178006</v>
      </c>
      <c r="K400" s="71">
        <v>1.7175227734286074</v>
      </c>
      <c r="L400" s="71">
        <v>3.4775833480959499</v>
      </c>
      <c r="M400" s="71">
        <v>7.0790013695250877</v>
      </c>
      <c r="N400" s="71">
        <v>14.084246085555732</v>
      </c>
      <c r="O400" s="71">
        <v>8.6571032301540463</v>
      </c>
      <c r="P400" s="71">
        <v>11.688451614406334</v>
      </c>
      <c r="Q400" s="71">
        <v>0.60243019440857404</v>
      </c>
      <c r="R400" s="71">
        <v>0</v>
      </c>
      <c r="S400" s="71">
        <v>1.0208026204100342</v>
      </c>
      <c r="T400" s="72"/>
      <c r="U400" s="71">
        <v>675699</v>
      </c>
      <c r="V400" s="71">
        <v>725</v>
      </c>
      <c r="W400" s="71">
        <v>75</v>
      </c>
      <c r="X400" s="71">
        <v>1848</v>
      </c>
      <c r="Y400" s="71">
        <v>2893</v>
      </c>
      <c r="Z400" s="71">
        <v>5176</v>
      </c>
      <c r="AA400" s="71">
        <v>2421</v>
      </c>
      <c r="AB400" s="71">
        <v>8820</v>
      </c>
      <c r="AC400" s="71">
        <v>0</v>
      </c>
      <c r="AD400" s="71">
        <v>1.020802620410034</v>
      </c>
      <c r="AE400" s="72"/>
      <c r="AF400" s="71">
        <v>5674167.39402238</v>
      </c>
      <c r="AG400" s="71">
        <v>1225497.95427808</v>
      </c>
      <c r="AH400" s="71">
        <v>702262.16106142476</v>
      </c>
      <c r="AI400" s="71">
        <v>10388175.30965304</v>
      </c>
      <c r="AJ400" s="71">
        <v>16337036.604890579</v>
      </c>
      <c r="AK400" s="71">
        <v>0</v>
      </c>
      <c r="AL400" s="71">
        <v>0</v>
      </c>
      <c r="AM400" s="71">
        <v>1211575.9007872851</v>
      </c>
      <c r="AN400" s="71">
        <v>0</v>
      </c>
      <c r="AO400" s="71">
        <v>0</v>
      </c>
      <c r="AP400" s="71">
        <v>35538715.324692793</v>
      </c>
      <c r="AQ400" s="72"/>
      <c r="AR400" s="71">
        <v>33</v>
      </c>
      <c r="AS400" s="71">
        <v>12</v>
      </c>
      <c r="AT400" s="71">
        <v>0</v>
      </c>
      <c r="AU400" s="71">
        <v>0</v>
      </c>
      <c r="AV400" s="71">
        <v>0</v>
      </c>
      <c r="AW400" s="71">
        <v>1</v>
      </c>
      <c r="AX400" s="71"/>
      <c r="AY400" s="72"/>
      <c r="AZ400" s="71">
        <v>163.80000000000001</v>
      </c>
      <c r="BA400" s="71">
        <v>3014.5</v>
      </c>
      <c r="BB400" s="71">
        <v>0</v>
      </c>
      <c r="BC400" s="71">
        <v>0</v>
      </c>
      <c r="BD400" s="71">
        <v>0</v>
      </c>
      <c r="BE400" s="71">
        <v>1000</v>
      </c>
      <c r="BF400" s="71"/>
      <c r="BG400" s="72"/>
      <c r="BH400" s="71">
        <v>0</v>
      </c>
      <c r="BI400" s="71">
        <v>0</v>
      </c>
      <c r="BJ400" s="71">
        <v>2.94</v>
      </c>
      <c r="BK400" s="71">
        <v>0</v>
      </c>
      <c r="BL400" s="71">
        <v>0</v>
      </c>
      <c r="BM400" s="71">
        <v>0</v>
      </c>
      <c r="BN400" s="72"/>
      <c r="BO400" s="71">
        <v>0</v>
      </c>
      <c r="BP400" s="71">
        <v>0</v>
      </c>
      <c r="BQ400" s="71">
        <v>1</v>
      </c>
      <c r="BR400" s="71">
        <v>0</v>
      </c>
      <c r="BS400" s="71">
        <v>0</v>
      </c>
      <c r="BT400" s="71">
        <v>0</v>
      </c>
      <c r="BU400"/>
      <c r="BV400" s="70">
        <v>2.94</v>
      </c>
      <c r="BW400" s="70">
        <v>0</v>
      </c>
      <c r="BX400" s="70">
        <v>0</v>
      </c>
      <c r="BY400" s="70">
        <v>0</v>
      </c>
      <c r="BZ400" s="70">
        <v>0</v>
      </c>
      <c r="CA400" s="70">
        <v>0</v>
      </c>
      <c r="CB400" s="70">
        <v>0</v>
      </c>
      <c r="CC400" s="70">
        <v>0</v>
      </c>
      <c r="CD400" s="70">
        <v>0</v>
      </c>
    </row>
    <row r="401" spans="1:82">
      <c r="A401" s="70" t="s">
        <v>2162</v>
      </c>
      <c r="B401" s="70">
        <v>100</v>
      </c>
      <c r="C401" s="70">
        <v>15</v>
      </c>
      <c r="D401" s="70">
        <v>6</v>
      </c>
      <c r="E401" s="70">
        <v>2018</v>
      </c>
      <c r="F401" s="70" t="s">
        <v>183</v>
      </c>
      <c r="G401" s="70" t="s">
        <v>2147</v>
      </c>
      <c r="H401" s="70" t="s">
        <v>2148</v>
      </c>
      <c r="I401" s="148"/>
      <c r="J401" s="71">
        <v>3.7611278556829069</v>
      </c>
      <c r="K401" s="71">
        <v>1.6307174920834944</v>
      </c>
      <c r="L401" s="71">
        <v>3.2090790534005702</v>
      </c>
      <c r="M401" s="71">
        <v>7.1523220788170327</v>
      </c>
      <c r="N401" s="71">
        <v>12.556121175496898</v>
      </c>
      <c r="O401" s="71">
        <v>8.4222457207940558</v>
      </c>
      <c r="P401" s="71">
        <v>11.361787045292223</v>
      </c>
      <c r="Q401" s="71">
        <v>0.54811744707196297</v>
      </c>
      <c r="R401" s="71">
        <v>0</v>
      </c>
      <c r="S401" s="71">
        <v>1.1255647663731603</v>
      </c>
      <c r="T401" s="72"/>
      <c r="U401" s="71">
        <v>613195</v>
      </c>
      <c r="V401" s="71">
        <v>725</v>
      </c>
      <c r="W401" s="71">
        <v>75</v>
      </c>
      <c r="X401" s="71">
        <v>1848</v>
      </c>
      <c r="Y401" s="71">
        <v>2863</v>
      </c>
      <c r="Z401" s="71">
        <v>5132</v>
      </c>
      <c r="AA401" s="71">
        <v>2377</v>
      </c>
      <c r="AB401" s="71">
        <v>8648</v>
      </c>
      <c r="AC401" s="71">
        <v>0</v>
      </c>
      <c r="AD401" s="71">
        <v>1.1255647663731601</v>
      </c>
      <c r="AE401" s="72"/>
      <c r="AF401" s="71">
        <v>5384148.6799964858</v>
      </c>
      <c r="AG401" s="71">
        <v>1089174.9446924219</v>
      </c>
      <c r="AH401" s="71">
        <v>666369.4228219114</v>
      </c>
      <c r="AI401" s="71">
        <v>10277076.08470219</v>
      </c>
      <c r="AJ401" s="71">
        <v>14992721.787276531</v>
      </c>
      <c r="AK401" s="71">
        <v>0</v>
      </c>
      <c r="AL401" s="71">
        <v>0</v>
      </c>
      <c r="AM401" s="71">
        <v>1190406.805434339</v>
      </c>
      <c r="AN401" s="71">
        <v>0</v>
      </c>
      <c r="AO401" s="71">
        <v>0</v>
      </c>
      <c r="AP401" s="71">
        <v>33599897.724923879</v>
      </c>
      <c r="AQ401" s="72"/>
      <c r="AR401" s="71">
        <v>36</v>
      </c>
      <c r="AS401" s="71">
        <v>13</v>
      </c>
      <c r="AT401" s="71">
        <v>0</v>
      </c>
      <c r="AU401" s="71">
        <v>0</v>
      </c>
      <c r="AV401" s="71">
        <v>0</v>
      </c>
      <c r="AW401" s="71">
        <v>1</v>
      </c>
      <c r="AX401" s="71"/>
      <c r="AY401" s="72"/>
      <c r="AZ401" s="71">
        <v>184.1</v>
      </c>
      <c r="BA401" s="71">
        <v>4946</v>
      </c>
      <c r="BB401" s="71">
        <v>0</v>
      </c>
      <c r="BC401" s="71">
        <v>0</v>
      </c>
      <c r="BD401" s="71">
        <v>0</v>
      </c>
      <c r="BE401" s="71">
        <v>1000</v>
      </c>
      <c r="BF401" s="71"/>
      <c r="BG401" s="72"/>
      <c r="BH401" s="71">
        <v>0</v>
      </c>
      <c r="BI401" s="71">
        <v>0</v>
      </c>
      <c r="BJ401" s="71">
        <v>2.7519999999999998</v>
      </c>
      <c r="BK401" s="71">
        <v>0</v>
      </c>
      <c r="BL401" s="71">
        <v>0</v>
      </c>
      <c r="BM401" s="71">
        <v>0</v>
      </c>
      <c r="BN401" s="72"/>
      <c r="BO401" s="71">
        <v>0</v>
      </c>
      <c r="BP401" s="71">
        <v>0</v>
      </c>
      <c r="BQ401" s="71">
        <v>1</v>
      </c>
      <c r="BR401" s="71">
        <v>0</v>
      </c>
      <c r="BS401" s="71">
        <v>0</v>
      </c>
      <c r="BT401" s="71">
        <v>0</v>
      </c>
      <c r="BU401"/>
      <c r="BV401" s="70">
        <v>2.7519999999999998</v>
      </c>
      <c r="BW401" s="70">
        <v>0</v>
      </c>
      <c r="BX401" s="70">
        <v>0</v>
      </c>
      <c r="BY401" s="70">
        <v>0</v>
      </c>
      <c r="BZ401" s="70">
        <v>0</v>
      </c>
      <c r="CA401" s="70">
        <v>0</v>
      </c>
      <c r="CB401" s="70">
        <v>0</v>
      </c>
      <c r="CC401" s="70">
        <v>0</v>
      </c>
      <c r="CD401" s="70">
        <v>0</v>
      </c>
    </row>
    <row r="402" spans="1:82">
      <c r="A402" s="70" t="s">
        <v>2163</v>
      </c>
      <c r="B402" s="70">
        <v>101</v>
      </c>
      <c r="C402" s="70">
        <v>16</v>
      </c>
      <c r="D402" s="70">
        <v>6</v>
      </c>
      <c r="E402" s="70">
        <v>2019</v>
      </c>
      <c r="F402" s="70" t="s">
        <v>158</v>
      </c>
      <c r="G402" s="70" t="s">
        <v>2147</v>
      </c>
      <c r="H402" s="70" t="s">
        <v>2148</v>
      </c>
      <c r="I402" s="148"/>
      <c r="J402" s="71">
        <v>3.0305362097742159</v>
      </c>
      <c r="K402" s="71">
        <v>1.5081168208181317</v>
      </c>
      <c r="L402" s="71">
        <v>3.2416257633348509</v>
      </c>
      <c r="M402" s="71">
        <v>7.0136729415676475</v>
      </c>
      <c r="N402" s="71">
        <v>12.041672891016272</v>
      </c>
      <c r="O402" s="71">
        <v>8.0710209667536201</v>
      </c>
      <c r="P402" s="71">
        <v>10.686554800315529</v>
      </c>
      <c r="Q402" s="71">
        <v>0.52311753107427095</v>
      </c>
      <c r="R402" s="71">
        <v>0</v>
      </c>
      <c r="S402" s="71">
        <v>1.0780325944781834</v>
      </c>
      <c r="T402" s="72"/>
      <c r="U402" s="71">
        <v>565541</v>
      </c>
      <c r="V402" s="71">
        <v>725</v>
      </c>
      <c r="W402" s="71">
        <v>75</v>
      </c>
      <c r="X402" s="71">
        <v>1848</v>
      </c>
      <c r="Y402" s="71">
        <v>2857</v>
      </c>
      <c r="Z402" s="71">
        <v>5053</v>
      </c>
      <c r="AA402" s="71">
        <v>2219</v>
      </c>
      <c r="AB402" s="71">
        <v>8477</v>
      </c>
      <c r="AC402" s="71">
        <v>0</v>
      </c>
      <c r="AD402" s="71">
        <v>1.078032594478183</v>
      </c>
      <c r="AE402" s="72"/>
      <c r="AF402" s="71">
        <v>4372965.8485558135</v>
      </c>
      <c r="AG402" s="71">
        <v>1053694.0873973391</v>
      </c>
      <c r="AH402" s="71">
        <v>708028.28416341834</v>
      </c>
      <c r="AI402" s="71">
        <v>10390208.10399715</v>
      </c>
      <c r="AJ402" s="71">
        <v>14853739.922583571</v>
      </c>
      <c r="AK402" s="71">
        <v>0</v>
      </c>
      <c r="AL402" s="71">
        <v>0</v>
      </c>
      <c r="AM402" s="71">
        <v>1154503.5851781662</v>
      </c>
      <c r="AN402" s="71">
        <v>0</v>
      </c>
      <c r="AO402" s="71">
        <v>0</v>
      </c>
      <c r="AP402" s="71">
        <v>32533139.831875458</v>
      </c>
      <c r="AQ402" s="72"/>
      <c r="AR402" s="71">
        <v>40</v>
      </c>
      <c r="AS402" s="71">
        <v>13</v>
      </c>
      <c r="AT402" s="71">
        <v>0</v>
      </c>
      <c r="AU402" s="71">
        <v>0</v>
      </c>
      <c r="AV402" s="71">
        <v>0</v>
      </c>
      <c r="AW402" s="71">
        <v>1</v>
      </c>
      <c r="AX402" s="71"/>
      <c r="AY402" s="72"/>
      <c r="AZ402" s="71">
        <v>202</v>
      </c>
      <c r="BA402" s="71">
        <v>4945.8999999999996</v>
      </c>
      <c r="BB402" s="71">
        <v>0</v>
      </c>
      <c r="BC402" s="71">
        <v>0</v>
      </c>
      <c r="BD402" s="71">
        <v>0</v>
      </c>
      <c r="BE402" s="71">
        <v>1000</v>
      </c>
      <c r="BF402" s="71"/>
      <c r="BG402" s="72"/>
      <c r="BH402" s="71">
        <v>0</v>
      </c>
      <c r="BI402" s="71">
        <v>0</v>
      </c>
      <c r="BJ402" s="71">
        <v>3.0859999999999999</v>
      </c>
      <c r="BK402" s="71">
        <v>0</v>
      </c>
      <c r="BL402" s="71">
        <v>0</v>
      </c>
      <c r="BM402" s="71">
        <v>0</v>
      </c>
      <c r="BN402" s="72"/>
      <c r="BO402" s="71">
        <v>0</v>
      </c>
      <c r="BP402" s="71">
        <v>0</v>
      </c>
      <c r="BQ402" s="71">
        <v>1</v>
      </c>
      <c r="BR402" s="71">
        <v>0</v>
      </c>
      <c r="BS402" s="71">
        <v>0</v>
      </c>
      <c r="BT402" s="71">
        <v>0</v>
      </c>
      <c r="BU402"/>
      <c r="BV402" s="70">
        <v>3.0859999999999999</v>
      </c>
      <c r="BW402" s="70">
        <v>0</v>
      </c>
      <c r="BX402" s="70">
        <v>0</v>
      </c>
      <c r="BY402" s="70">
        <v>0</v>
      </c>
      <c r="BZ402" s="70">
        <v>0</v>
      </c>
      <c r="CA402" s="70">
        <v>0</v>
      </c>
      <c r="CB402" s="70">
        <v>0</v>
      </c>
      <c r="CC402" s="70">
        <v>0</v>
      </c>
      <c r="CD402" s="70">
        <v>0</v>
      </c>
    </row>
    <row r="403" spans="1:82">
      <c r="A403" s="70" t="s">
        <v>2164</v>
      </c>
      <c r="B403" s="70">
        <v>102</v>
      </c>
      <c r="C403" s="70">
        <v>17</v>
      </c>
      <c r="D403" s="70">
        <v>6</v>
      </c>
      <c r="E403" s="70">
        <v>2020</v>
      </c>
      <c r="F403" s="70" t="s">
        <v>159</v>
      </c>
      <c r="G403" s="70" t="s">
        <v>2147</v>
      </c>
      <c r="H403" s="70" t="s">
        <v>2148</v>
      </c>
      <c r="I403" s="148"/>
      <c r="J403" s="71">
        <v>2.9712912488860108</v>
      </c>
      <c r="K403" s="71">
        <v>1.3952740651916842</v>
      </c>
      <c r="L403" s="71">
        <v>3.4201728102989017</v>
      </c>
      <c r="M403" s="71">
        <v>6.2939676078487059</v>
      </c>
      <c r="N403" s="71">
        <v>11.119698359796839</v>
      </c>
      <c r="O403" s="71">
        <v>7.0629588495533406</v>
      </c>
      <c r="P403" s="71">
        <v>10.104039819765658</v>
      </c>
      <c r="Q403" s="71">
        <v>0.48813582901965802</v>
      </c>
      <c r="R403" s="71">
        <v>0</v>
      </c>
      <c r="S403" s="71">
        <v>0.8804395348075692</v>
      </c>
      <c r="T403" s="72"/>
      <c r="U403" s="71">
        <v>572939</v>
      </c>
      <c r="V403" s="71">
        <v>593</v>
      </c>
      <c r="W403" s="71">
        <v>100</v>
      </c>
      <c r="X403" s="71">
        <v>1687</v>
      </c>
      <c r="Y403" s="71">
        <v>2836</v>
      </c>
      <c r="Z403" s="71">
        <v>5047</v>
      </c>
      <c r="AA403" s="71">
        <v>2230</v>
      </c>
      <c r="AB403" s="71">
        <v>8279</v>
      </c>
      <c r="AC403" s="71">
        <v>0</v>
      </c>
      <c r="AD403" s="71">
        <v>0.8804395348075692</v>
      </c>
      <c r="AE403" s="72"/>
      <c r="AF403" s="71">
        <v>4643747.5389342885</v>
      </c>
      <c r="AG403" s="71">
        <v>945430.09064520767</v>
      </c>
      <c r="AH403" s="71">
        <v>846003.17809787882</v>
      </c>
      <c r="AI403" s="71">
        <v>9916593.3125731479</v>
      </c>
      <c r="AJ403" s="71">
        <v>15183287.69884849</v>
      </c>
      <c r="AK403" s="71"/>
      <c r="AL403" s="71"/>
      <c r="AM403" s="71">
        <v>1080501.4816084646</v>
      </c>
      <c r="AN403" s="71"/>
      <c r="AO403" s="71"/>
      <c r="AP403" s="71">
        <v>32615563.300707478</v>
      </c>
      <c r="AQ403" s="72"/>
      <c r="AR403" s="71">
        <v>41</v>
      </c>
      <c r="AS403" s="71">
        <v>13</v>
      </c>
      <c r="AT403" s="71">
        <v>0</v>
      </c>
      <c r="AU403" s="71">
        <v>1</v>
      </c>
      <c r="AV403" s="71">
        <v>0</v>
      </c>
      <c r="AW403" s="71">
        <v>1</v>
      </c>
      <c r="AX403" s="71"/>
      <c r="AY403" s="72"/>
      <c r="AZ403" s="71">
        <v>206.9</v>
      </c>
      <c r="BA403" s="71">
        <v>4945.8999999999996</v>
      </c>
      <c r="BB403" s="71">
        <v>0</v>
      </c>
      <c r="BC403" s="71">
        <v>380</v>
      </c>
      <c r="BD403" s="71">
        <v>0</v>
      </c>
      <c r="BE403" s="71">
        <v>1000</v>
      </c>
      <c r="BF403" s="71"/>
      <c r="BG403" s="72"/>
      <c r="BH403" s="71">
        <v>0</v>
      </c>
      <c r="BI403" s="71">
        <v>0</v>
      </c>
      <c r="BJ403" s="71">
        <v>3.0459999999999998</v>
      </c>
      <c r="BK403" s="71">
        <v>0</v>
      </c>
      <c r="BL403" s="71">
        <v>0</v>
      </c>
      <c r="BM403" s="71">
        <v>0</v>
      </c>
      <c r="BN403" s="72"/>
      <c r="BO403" s="71">
        <v>0</v>
      </c>
      <c r="BP403" s="71">
        <v>0</v>
      </c>
      <c r="BQ403" s="71">
        <v>1</v>
      </c>
      <c r="BR403" s="71">
        <v>0</v>
      </c>
      <c r="BS403" s="71">
        <v>0</v>
      </c>
      <c r="BT403" s="71">
        <v>0</v>
      </c>
      <c r="BU403"/>
      <c r="BV403" s="70">
        <v>3.0459999999999998</v>
      </c>
      <c r="BW403" s="70">
        <v>0</v>
      </c>
      <c r="BX403" s="70">
        <v>0</v>
      </c>
      <c r="BY403" s="70">
        <v>0</v>
      </c>
      <c r="BZ403" s="70">
        <v>0</v>
      </c>
      <c r="CA403" s="70">
        <v>0</v>
      </c>
      <c r="CB403" s="70">
        <v>0</v>
      </c>
      <c r="CC403" s="70">
        <v>0</v>
      </c>
      <c r="CD403" s="70">
        <v>0</v>
      </c>
    </row>
    <row r="404" spans="1:82">
      <c r="A404" s="70" t="s">
        <v>2165</v>
      </c>
      <c r="B404" s="70">
        <v>102</v>
      </c>
      <c r="C404" s="70">
        <v>18</v>
      </c>
      <c r="D404" s="70">
        <v>6</v>
      </c>
      <c r="E404" s="70">
        <v>2021</v>
      </c>
      <c r="F404" s="70" t="s">
        <v>160</v>
      </c>
      <c r="G404" s="70" t="s">
        <v>2147</v>
      </c>
      <c r="H404" s="70" t="s">
        <v>2148</v>
      </c>
      <c r="I404" s="148"/>
      <c r="J404" s="71">
        <v>3.0067043794490265</v>
      </c>
      <c r="K404" s="71">
        <v>1.4529819662614822</v>
      </c>
      <c r="L404" s="71">
        <v>2.9716526485295369</v>
      </c>
      <c r="M404" s="71">
        <v>6.6199693362069638</v>
      </c>
      <c r="N404" s="71">
        <v>11.753022698980509</v>
      </c>
      <c r="O404" s="71">
        <v>6.813347099912459</v>
      </c>
      <c r="P404" s="71">
        <v>10.157489244958692</v>
      </c>
      <c r="Q404" s="71">
        <v>0.46884847240141098</v>
      </c>
      <c r="R404" s="71">
        <v>0</v>
      </c>
      <c r="S404" s="71">
        <v>0.76464041964714613</v>
      </c>
      <c r="T404" s="72"/>
      <c r="U404" s="71">
        <v>628440</v>
      </c>
      <c r="V404" s="71">
        <v>593</v>
      </c>
      <c r="W404" s="71">
        <v>100</v>
      </c>
      <c r="X404" s="71">
        <v>1687</v>
      </c>
      <c r="Y404" s="71">
        <v>2826</v>
      </c>
      <c r="Z404" s="71">
        <v>5013</v>
      </c>
      <c r="AA404" s="71">
        <v>2186</v>
      </c>
      <c r="AB404" s="71">
        <v>8030</v>
      </c>
      <c r="AC404" s="71">
        <v>0</v>
      </c>
      <c r="AD404" s="71">
        <v>0.76464041964714613</v>
      </c>
      <c r="AE404" s="72"/>
      <c r="AF404" s="71">
        <v>4528912.8542923527</v>
      </c>
      <c r="AG404" s="71">
        <v>959140.76840169681</v>
      </c>
      <c r="AH404" s="71">
        <v>664631.40272719995</v>
      </c>
      <c r="AI404" s="71">
        <v>10248713.021080827</v>
      </c>
      <c r="AJ404" s="71">
        <v>15564690.37215103</v>
      </c>
      <c r="AK404" s="71">
        <v>0</v>
      </c>
      <c r="AL404" s="71">
        <v>0</v>
      </c>
      <c r="AM404" s="71">
        <v>1054049.0190966574</v>
      </c>
      <c r="AN404" s="71">
        <v>0</v>
      </c>
      <c r="AO404" s="71">
        <v>0</v>
      </c>
      <c r="AP404" s="71">
        <v>33020137.437749766</v>
      </c>
      <c r="AQ404" s="72"/>
      <c r="AR404" s="71">
        <v>43</v>
      </c>
      <c r="AS404" s="71">
        <v>13</v>
      </c>
      <c r="AT404" s="71">
        <v>0</v>
      </c>
      <c r="AU404" s="71">
        <v>1</v>
      </c>
      <c r="AV404" s="71">
        <v>0</v>
      </c>
      <c r="AW404" s="71">
        <v>1</v>
      </c>
      <c r="AX404" s="71"/>
      <c r="AY404" s="72"/>
      <c r="AZ404" s="71">
        <v>214.5</v>
      </c>
      <c r="BA404" s="71">
        <v>4945.8999999999996</v>
      </c>
      <c r="BB404" s="71">
        <v>0</v>
      </c>
      <c r="BC404" s="71">
        <v>380</v>
      </c>
      <c r="BD404" s="71">
        <v>0</v>
      </c>
      <c r="BE404" s="71">
        <v>1000</v>
      </c>
      <c r="BF404" s="71"/>
      <c r="BG404" s="72"/>
      <c r="BH404" s="71">
        <v>0</v>
      </c>
      <c r="BI404" s="71">
        <v>0</v>
      </c>
      <c r="BJ404" s="71">
        <v>2.3069999999999999</v>
      </c>
      <c r="BK404" s="71">
        <v>0</v>
      </c>
      <c r="BL404" s="71">
        <v>0</v>
      </c>
      <c r="BM404" s="71">
        <v>0</v>
      </c>
      <c r="BN404" s="72"/>
      <c r="BO404" s="71">
        <v>0</v>
      </c>
      <c r="BP404" s="71">
        <v>0</v>
      </c>
      <c r="BQ404" s="71">
        <v>1</v>
      </c>
      <c r="BR404" s="71">
        <v>0</v>
      </c>
      <c r="BS404" s="71">
        <v>0</v>
      </c>
      <c r="BT404" s="71">
        <v>0</v>
      </c>
      <c r="BU404"/>
      <c r="BV404" s="70">
        <v>2.3069999999999999</v>
      </c>
      <c r="BW404" s="70">
        <v>0</v>
      </c>
      <c r="BX404" s="70">
        <v>0</v>
      </c>
      <c r="BY404" s="70">
        <v>0</v>
      </c>
      <c r="BZ404" s="70">
        <v>0</v>
      </c>
      <c r="CA404" s="70">
        <v>0</v>
      </c>
      <c r="CB404" s="70">
        <v>0</v>
      </c>
      <c r="CC404" s="70">
        <v>0</v>
      </c>
      <c r="CD404" s="70">
        <v>0</v>
      </c>
    </row>
    <row r="405" spans="1:82">
      <c r="A405" s="70" t="s">
        <v>2166</v>
      </c>
      <c r="B405" s="70">
        <v>102</v>
      </c>
      <c r="C405" s="70">
        <v>19</v>
      </c>
      <c r="D405" s="70">
        <v>6</v>
      </c>
      <c r="E405" s="70">
        <v>2022</v>
      </c>
      <c r="F405" s="70" t="s">
        <v>161</v>
      </c>
      <c r="G405" s="70" t="s">
        <v>2147</v>
      </c>
      <c r="H405" s="70" t="s">
        <v>2148</v>
      </c>
      <c r="I405" s="148"/>
      <c r="J405" s="71">
        <v>3.6088535839972518</v>
      </c>
      <c r="K405" s="71">
        <v>1.324091102582966</v>
      </c>
      <c r="L405" s="71">
        <v>2.6247349048962421</v>
      </c>
      <c r="M405" s="71">
        <v>6.3287426567274272</v>
      </c>
      <c r="N405" s="71">
        <v>11.988038109960071</v>
      </c>
      <c r="O405" s="71">
        <v>7.0423845123280415</v>
      </c>
      <c r="P405" s="71">
        <v>9.9546240537166426</v>
      </c>
      <c r="Q405" s="71">
        <v>0.45900816202773603</v>
      </c>
      <c r="R405" s="71">
        <v>0</v>
      </c>
      <c r="S405" s="71">
        <v>0.55130993074394197</v>
      </c>
      <c r="T405" s="72"/>
      <c r="U405" s="71">
        <v>697488</v>
      </c>
      <c r="V405" s="71">
        <v>593</v>
      </c>
      <c r="W405" s="71">
        <v>100</v>
      </c>
      <c r="X405" s="71">
        <v>1687</v>
      </c>
      <c r="Y405" s="71">
        <v>2790</v>
      </c>
      <c r="Z405" s="71">
        <v>4923</v>
      </c>
      <c r="AA405" s="71">
        <v>2175</v>
      </c>
      <c r="AB405" s="71">
        <v>7797</v>
      </c>
      <c r="AC405" s="71">
        <v>0</v>
      </c>
      <c r="AD405" s="71">
        <v>0.55130993074394197</v>
      </c>
      <c r="AE405" s="72"/>
      <c r="AF405" s="71">
        <v>5730864.8813120881</v>
      </c>
      <c r="AG405" s="71">
        <v>943363.2226225388</v>
      </c>
      <c r="AH405" s="71">
        <v>704480.14538362471</v>
      </c>
      <c r="AI405" s="71">
        <v>9725362.7142390609</v>
      </c>
      <c r="AJ405" s="71">
        <v>17638099.257182516</v>
      </c>
      <c r="AK405" s="71">
        <v>0</v>
      </c>
      <c r="AL405" s="71">
        <v>0</v>
      </c>
      <c r="AM405" s="71">
        <v>1006805.5144922801</v>
      </c>
      <c r="AN405" s="71">
        <v>0</v>
      </c>
      <c r="AO405" s="71">
        <v>0</v>
      </c>
      <c r="AP405" s="71">
        <v>35748975.735232107</v>
      </c>
      <c r="AQ405" s="72"/>
      <c r="AR405" s="71">
        <v>44</v>
      </c>
      <c r="AS405" s="71">
        <v>13</v>
      </c>
      <c r="AT405" s="71">
        <v>0</v>
      </c>
      <c r="AU405" s="71">
        <v>1</v>
      </c>
      <c r="AV405" s="71">
        <v>0</v>
      </c>
      <c r="AW405" s="71">
        <v>1</v>
      </c>
      <c r="AX405" s="71"/>
      <c r="AY405" s="72"/>
      <c r="AZ405" s="71">
        <v>220.30000000000004</v>
      </c>
      <c r="BA405" s="71">
        <v>4945.8999999999996</v>
      </c>
      <c r="BB405" s="71">
        <v>0</v>
      </c>
      <c r="BC405" s="71">
        <v>380</v>
      </c>
      <c r="BD405" s="71">
        <v>0</v>
      </c>
      <c r="BE405" s="71">
        <v>980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2167</v>
      </c>
      <c r="B406" s="70">
        <v>102</v>
      </c>
      <c r="C406" s="70">
        <v>20</v>
      </c>
      <c r="D406" s="70">
        <v>6</v>
      </c>
      <c r="E406" s="70">
        <v>2023</v>
      </c>
      <c r="F406" s="70" t="s">
        <v>1539</v>
      </c>
      <c r="G406" s="1064" t="s">
        <v>2147</v>
      </c>
      <c r="H406" s="70" t="s">
        <v>2148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13</v>
      </c>
      <c r="AT406" s="71">
        <v>0</v>
      </c>
      <c r="AU406" s="71">
        <v>1</v>
      </c>
      <c r="AV406" s="71">
        <v>0</v>
      </c>
      <c r="AW406" s="71">
        <v>1</v>
      </c>
      <c r="AX406" s="71"/>
      <c r="AY406" s="72"/>
      <c r="AZ406" s="71">
        <v>220.30000000000004</v>
      </c>
      <c r="BA406" s="71">
        <v>4945.8999999999996</v>
      </c>
      <c r="BB406" s="71">
        <v>0</v>
      </c>
      <c r="BC406" s="71">
        <v>380</v>
      </c>
      <c r="BD406" s="71">
        <v>0</v>
      </c>
      <c r="BE406" s="71">
        <v>980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2168</v>
      </c>
      <c r="B407" s="70">
        <v>102</v>
      </c>
      <c r="C407" s="70">
        <v>21</v>
      </c>
      <c r="D407" s="70">
        <v>6</v>
      </c>
      <c r="E407" s="70">
        <v>2024</v>
      </c>
      <c r="F407" s="70" t="s">
        <v>1554</v>
      </c>
      <c r="G407" s="1064" t="s">
        <v>2147</v>
      </c>
      <c r="H407" s="70" t="s">
        <v>2148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2169</v>
      </c>
      <c r="B408" s="70">
        <v>443</v>
      </c>
      <c r="C408" s="70">
        <v>1</v>
      </c>
      <c r="D408" s="70">
        <v>27</v>
      </c>
      <c r="E408" s="70">
        <v>1990</v>
      </c>
      <c r="F408" s="70" t="s">
        <v>787</v>
      </c>
      <c r="G408" s="70" t="s">
        <v>2170</v>
      </c>
      <c r="H408" s="70" t="s">
        <v>2171</v>
      </c>
      <c r="I408" s="148"/>
      <c r="J408" s="71">
        <v>23.721352069128141</v>
      </c>
      <c r="K408" s="71">
        <v>2.4937624171608408</v>
      </c>
      <c r="L408" s="71">
        <v>3.6826333002623741</v>
      </c>
      <c r="M408" s="71">
        <v>5.2738310363763414</v>
      </c>
      <c r="N408" s="71">
        <v>8.0837521810556776</v>
      </c>
      <c r="O408" s="71">
        <v>6.4014712930871571</v>
      </c>
      <c r="P408" s="71">
        <v>8.5828039019177087</v>
      </c>
      <c r="Q408" s="71">
        <v>0.50324550486513797</v>
      </c>
      <c r="R408" s="71">
        <v>0</v>
      </c>
      <c r="S408" s="71">
        <v>0.6052208426672292</v>
      </c>
      <c r="T408" s="72"/>
      <c r="U408" s="71">
        <v>1807229</v>
      </c>
      <c r="V408" s="71">
        <v>441</v>
      </c>
      <c r="W408" s="71">
        <v>40</v>
      </c>
      <c r="X408" s="71">
        <v>2120</v>
      </c>
      <c r="Y408" s="71">
        <v>2076</v>
      </c>
      <c r="Z408" s="71">
        <v>2633</v>
      </c>
      <c r="AA408" s="71">
        <v>2084</v>
      </c>
      <c r="AB408" s="71">
        <v>8171</v>
      </c>
      <c r="AC408" s="71">
        <v>0</v>
      </c>
      <c r="AD408" s="71">
        <v>0.6052208426672292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2172</v>
      </c>
      <c r="B409" s="70">
        <v>444</v>
      </c>
      <c r="C409" s="70">
        <v>2</v>
      </c>
      <c r="D409" s="70">
        <v>27</v>
      </c>
      <c r="E409" s="70">
        <v>2005</v>
      </c>
      <c r="F409" s="70" t="s">
        <v>789</v>
      </c>
      <c r="G409" s="70" t="s">
        <v>2170</v>
      </c>
      <c r="H409" s="70" t="s">
        <v>2171</v>
      </c>
      <c r="I409" s="148"/>
      <c r="J409" s="71">
        <v>60.305045422736427</v>
      </c>
      <c r="K409" s="71">
        <v>2.1090893563301649</v>
      </c>
      <c r="L409" s="71">
        <v>2.3774583850372482</v>
      </c>
      <c r="M409" s="71">
        <v>9.2068030878036744</v>
      </c>
      <c r="N409" s="71">
        <v>13.0001889461034</v>
      </c>
      <c r="O409" s="71">
        <v>10.78018054233582</v>
      </c>
      <c r="P409" s="71">
        <v>7.7089411578164606</v>
      </c>
      <c r="Q409" s="71">
        <v>0.50854838383019596</v>
      </c>
      <c r="R409" s="71">
        <v>0</v>
      </c>
      <c r="S409" s="71">
        <v>1.135510344312419</v>
      </c>
      <c r="T409" s="72"/>
      <c r="U409" s="71">
        <v>3726674</v>
      </c>
      <c r="V409" s="71">
        <v>435</v>
      </c>
      <c r="W409" s="71">
        <v>28</v>
      </c>
      <c r="X409" s="71">
        <v>1551</v>
      </c>
      <c r="Y409" s="71">
        <v>2574</v>
      </c>
      <c r="Z409" s="71">
        <v>5131</v>
      </c>
      <c r="AA409" s="71">
        <v>1533</v>
      </c>
      <c r="AB409" s="71">
        <v>8632</v>
      </c>
      <c r="AC409" s="71">
        <v>0</v>
      </c>
      <c r="AD409" s="71">
        <v>1.135510344312419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2173</v>
      </c>
      <c r="B410" s="70">
        <v>445</v>
      </c>
      <c r="C410" s="70">
        <v>3</v>
      </c>
      <c r="D410" s="70">
        <v>27</v>
      </c>
      <c r="E410" s="70">
        <v>2006</v>
      </c>
      <c r="F410" s="70" t="s">
        <v>790</v>
      </c>
      <c r="G410" s="70" t="s">
        <v>2170</v>
      </c>
      <c r="H410" s="70" t="s">
        <v>2171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2174</v>
      </c>
      <c r="B411" s="70">
        <v>446</v>
      </c>
      <c r="C411" s="70">
        <v>4</v>
      </c>
      <c r="D411" s="70">
        <v>27</v>
      </c>
      <c r="E411" s="70">
        <v>2007</v>
      </c>
      <c r="F411" s="70" t="s">
        <v>791</v>
      </c>
      <c r="G411" s="70" t="s">
        <v>2170</v>
      </c>
      <c r="H411" s="70" t="s">
        <v>2171</v>
      </c>
      <c r="I411" s="148"/>
      <c r="J411" s="71">
        <v>40.653526965408822</v>
      </c>
      <c r="K411" s="71">
        <v>1.267295254656748</v>
      </c>
      <c r="L411" s="71">
        <v>1.900154826876095</v>
      </c>
      <c r="M411" s="71">
        <v>9.4719170679006215</v>
      </c>
      <c r="N411" s="71">
        <v>12.16045153727066</v>
      </c>
      <c r="O411" s="71">
        <v>10.386197591815151</v>
      </c>
      <c r="P411" s="71">
        <v>7.6291131071193501</v>
      </c>
      <c r="Q411" s="71">
        <v>0.538807805263952</v>
      </c>
      <c r="R411" s="71">
        <v>0</v>
      </c>
      <c r="S411" s="71">
        <v>0.54784001588465958</v>
      </c>
      <c r="T411" s="72"/>
      <c r="U411" s="71">
        <v>3101954</v>
      </c>
      <c r="V411" s="71">
        <v>382</v>
      </c>
      <c r="W411" s="71">
        <v>28</v>
      </c>
      <c r="X411" s="71">
        <v>2010</v>
      </c>
      <c r="Y411" s="71">
        <v>2662</v>
      </c>
      <c r="Z411" s="71">
        <v>5139</v>
      </c>
      <c r="AA411" s="71">
        <v>1494</v>
      </c>
      <c r="AB411" s="71">
        <v>8662</v>
      </c>
      <c r="AC411" s="71">
        <v>0</v>
      </c>
      <c r="AD411" s="71">
        <v>0.54784001588465958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2175</v>
      </c>
      <c r="B412" s="70">
        <v>447</v>
      </c>
      <c r="C412" s="70">
        <v>5</v>
      </c>
      <c r="D412" s="70">
        <v>27</v>
      </c>
      <c r="E412" s="70">
        <v>2008</v>
      </c>
      <c r="F412" s="70" t="s">
        <v>792</v>
      </c>
      <c r="G412" s="70" t="s">
        <v>2170</v>
      </c>
      <c r="H412" s="70" t="s">
        <v>2171</v>
      </c>
      <c r="I412" s="148"/>
      <c r="J412" s="71">
        <v>44.674704580603297</v>
      </c>
      <c r="K412" s="71">
        <v>1.2117029220516899</v>
      </c>
      <c r="L412" s="71">
        <v>1.6950728473428389</v>
      </c>
      <c r="M412" s="71">
        <v>9.7344451627467024</v>
      </c>
      <c r="N412" s="71">
        <v>12.056483720577139</v>
      </c>
      <c r="O412" s="71">
        <v>10.19022296097552</v>
      </c>
      <c r="P412" s="71">
        <v>7.4469954223959292</v>
      </c>
      <c r="Q412" s="71">
        <v>0.53737142278070904</v>
      </c>
      <c r="R412" s="71">
        <v>0</v>
      </c>
      <c r="S412" s="71">
        <v>0.44339233988594617</v>
      </c>
      <c r="T412" s="72"/>
      <c r="U412" s="71">
        <v>3699573</v>
      </c>
      <c r="V412" s="71">
        <v>382</v>
      </c>
      <c r="W412" s="71">
        <v>28</v>
      </c>
      <c r="X412" s="71">
        <v>2010</v>
      </c>
      <c r="Y412" s="71">
        <v>2721</v>
      </c>
      <c r="Z412" s="71">
        <v>5219</v>
      </c>
      <c r="AA412" s="71">
        <v>1460</v>
      </c>
      <c r="AB412" s="71">
        <v>8781</v>
      </c>
      <c r="AC412" s="71">
        <v>0</v>
      </c>
      <c r="AD412" s="71">
        <v>0.44339233988594617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2176</v>
      </c>
      <c r="B413" s="70">
        <v>448</v>
      </c>
      <c r="C413" s="70">
        <v>6</v>
      </c>
      <c r="D413" s="70">
        <v>27</v>
      </c>
      <c r="E413" s="70">
        <v>2009</v>
      </c>
      <c r="F413" s="70" t="s">
        <v>176</v>
      </c>
      <c r="G413" s="70" t="s">
        <v>2170</v>
      </c>
      <c r="H413" s="70" t="s">
        <v>2171</v>
      </c>
      <c r="I413" s="148"/>
      <c r="J413" s="71">
        <v>41.679023202204007</v>
      </c>
      <c r="K413" s="71">
        <v>1.109773425928579</v>
      </c>
      <c r="L413" s="71">
        <v>4.1271529763709429</v>
      </c>
      <c r="M413" s="71">
        <v>10.08881508742942</v>
      </c>
      <c r="N413" s="71">
        <v>12.19515313651231</v>
      </c>
      <c r="O413" s="71">
        <v>10.470315078346189</v>
      </c>
      <c r="P413" s="71">
        <v>7.1496094479873422</v>
      </c>
      <c r="Q413" s="71">
        <v>0.51278356410460502</v>
      </c>
      <c r="R413" s="71">
        <v>0</v>
      </c>
      <c r="S413" s="71">
        <v>0.45985546614318251</v>
      </c>
      <c r="T413" s="72"/>
      <c r="U413" s="71">
        <v>2883820</v>
      </c>
      <c r="V413" s="71">
        <v>418</v>
      </c>
      <c r="W413" s="71">
        <v>99</v>
      </c>
      <c r="X413" s="71">
        <v>2154</v>
      </c>
      <c r="Y413" s="71">
        <v>2735</v>
      </c>
      <c r="Z413" s="71">
        <v>5293</v>
      </c>
      <c r="AA413" s="71">
        <v>1439</v>
      </c>
      <c r="AB413" s="71">
        <v>8796</v>
      </c>
      <c r="AC413" s="71">
        <v>0</v>
      </c>
      <c r="AD413" s="71">
        <v>0.45985546614318251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7.1589999999999998</v>
      </c>
      <c r="BK413" s="71">
        <v>0</v>
      </c>
      <c r="BL413" s="71">
        <v>0</v>
      </c>
      <c r="BM413" s="71">
        <v>0</v>
      </c>
      <c r="BN413" s="72"/>
      <c r="BO413" s="71">
        <v>0</v>
      </c>
      <c r="BP413" s="71">
        <v>0</v>
      </c>
      <c r="BQ413" s="71">
        <v>2</v>
      </c>
      <c r="BR413" s="71">
        <v>0</v>
      </c>
      <c r="BS413" s="71">
        <v>0</v>
      </c>
      <c r="BT413" s="71">
        <v>0</v>
      </c>
      <c r="BU413"/>
      <c r="BV413" s="70">
        <v>7.1589999999999998</v>
      </c>
      <c r="BW413" s="70">
        <v>0</v>
      </c>
      <c r="BX413" s="70">
        <v>0</v>
      </c>
      <c r="BY413" s="70">
        <v>0</v>
      </c>
      <c r="BZ413" s="70">
        <v>0</v>
      </c>
      <c r="CA413" s="70">
        <v>0</v>
      </c>
      <c r="CB413" s="70">
        <v>0</v>
      </c>
      <c r="CC413" s="70">
        <v>0</v>
      </c>
      <c r="CD413" s="70">
        <v>0</v>
      </c>
    </row>
    <row r="414" spans="1:82">
      <c r="A414" s="70" t="s">
        <v>2177</v>
      </c>
      <c r="B414" s="70">
        <v>449</v>
      </c>
      <c r="C414" s="70">
        <v>7</v>
      </c>
      <c r="D414" s="70">
        <v>27</v>
      </c>
      <c r="E414" s="70">
        <v>2010</v>
      </c>
      <c r="F414" s="70" t="s">
        <v>177</v>
      </c>
      <c r="G414" s="70" t="s">
        <v>2170</v>
      </c>
      <c r="H414" s="70" t="s">
        <v>2171</v>
      </c>
      <c r="I414" s="148"/>
      <c r="J414" s="71">
        <v>35.452045082387407</v>
      </c>
      <c r="K414" s="71">
        <v>1.3406834174109681</v>
      </c>
      <c r="L414" s="71">
        <v>3.9059676347036532</v>
      </c>
      <c r="M414" s="71">
        <v>9.8404633096262373</v>
      </c>
      <c r="N414" s="71">
        <v>12.3510726394555</v>
      </c>
      <c r="O414" s="71">
        <v>10.520336373678401</v>
      </c>
      <c r="P414" s="71">
        <v>7.2257248627172128</v>
      </c>
      <c r="Q414" s="71">
        <v>0.53392276738031696</v>
      </c>
      <c r="R414" s="71">
        <v>0</v>
      </c>
      <c r="S414" s="71">
        <v>0.45970558201893091</v>
      </c>
      <c r="T414" s="72"/>
      <c r="U414" s="71">
        <v>2599822</v>
      </c>
      <c r="V414" s="71">
        <v>418</v>
      </c>
      <c r="W414" s="71">
        <v>99</v>
      </c>
      <c r="X414" s="71">
        <v>2154</v>
      </c>
      <c r="Y414" s="71">
        <v>2751</v>
      </c>
      <c r="Z414" s="71">
        <v>5343</v>
      </c>
      <c r="AA414" s="71">
        <v>1418</v>
      </c>
      <c r="AB414" s="71">
        <v>8776</v>
      </c>
      <c r="AC414" s="71">
        <v>0</v>
      </c>
      <c r="AD414" s="71">
        <v>0.45970558201893091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7.3079999999999998</v>
      </c>
      <c r="BK414" s="71">
        <v>0</v>
      </c>
      <c r="BL414" s="71">
        <v>0</v>
      </c>
      <c r="BM414" s="71">
        <v>0</v>
      </c>
      <c r="BN414" s="72"/>
      <c r="BO414" s="71">
        <v>0</v>
      </c>
      <c r="BP414" s="71">
        <v>0</v>
      </c>
      <c r="BQ414" s="71">
        <v>2</v>
      </c>
      <c r="BR414" s="71">
        <v>0</v>
      </c>
      <c r="BS414" s="71">
        <v>0</v>
      </c>
      <c r="BT414" s="71">
        <v>0</v>
      </c>
      <c r="BU414"/>
      <c r="BV414" s="70">
        <v>7.3079999999999998</v>
      </c>
      <c r="BW414" s="70">
        <v>0</v>
      </c>
      <c r="BX414" s="70">
        <v>0</v>
      </c>
      <c r="BY414" s="70">
        <v>0</v>
      </c>
      <c r="BZ414" s="70">
        <v>0</v>
      </c>
      <c r="CA414" s="70">
        <v>0</v>
      </c>
      <c r="CB414" s="70">
        <v>0</v>
      </c>
      <c r="CC414" s="70">
        <v>0</v>
      </c>
      <c r="CD414" s="70">
        <v>0</v>
      </c>
    </row>
    <row r="415" spans="1:82">
      <c r="A415" s="70" t="s">
        <v>2178</v>
      </c>
      <c r="B415" s="70">
        <v>450</v>
      </c>
      <c r="C415" s="70">
        <v>8</v>
      </c>
      <c r="D415" s="70">
        <v>27</v>
      </c>
      <c r="E415" s="70">
        <v>2011</v>
      </c>
      <c r="F415" s="70" t="s">
        <v>178</v>
      </c>
      <c r="G415" s="70" t="s">
        <v>2170</v>
      </c>
      <c r="H415" s="70" t="s">
        <v>2171</v>
      </c>
      <c r="I415" s="148"/>
      <c r="J415" s="71">
        <v>39.736364955864367</v>
      </c>
      <c r="K415" s="71">
        <v>1.761597825048721</v>
      </c>
      <c r="L415" s="71">
        <v>3.9452196425586701</v>
      </c>
      <c r="M415" s="71">
        <v>11.48695457438582</v>
      </c>
      <c r="N415" s="71">
        <v>13.36203990420376</v>
      </c>
      <c r="O415" s="71">
        <v>10.441176402482704</v>
      </c>
      <c r="P415" s="71">
        <v>6.9872223263287827</v>
      </c>
      <c r="Q415" s="71">
        <v>0.60836477539580103</v>
      </c>
      <c r="R415" s="71">
        <v>0</v>
      </c>
      <c r="S415" s="71">
        <v>0.25130558008891918</v>
      </c>
      <c r="T415" s="72"/>
      <c r="U415" s="71">
        <v>2516987</v>
      </c>
      <c r="V415" s="71">
        <v>418</v>
      </c>
      <c r="W415" s="71">
        <v>99</v>
      </c>
      <c r="X415" s="71">
        <v>2154</v>
      </c>
      <c r="Y415" s="71">
        <v>2746</v>
      </c>
      <c r="Z415" s="71">
        <v>5418</v>
      </c>
      <c r="AA415" s="71">
        <v>1412</v>
      </c>
      <c r="AB415" s="71">
        <v>8669</v>
      </c>
      <c r="AC415" s="71">
        <v>0</v>
      </c>
      <c r="AD415" s="71">
        <v>0.25130558008891918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6.1550000000000002</v>
      </c>
      <c r="BK415" s="71">
        <v>0</v>
      </c>
      <c r="BL415" s="71">
        <v>0</v>
      </c>
      <c r="BM415" s="71">
        <v>0</v>
      </c>
      <c r="BN415" s="72"/>
      <c r="BO415" s="71">
        <v>0</v>
      </c>
      <c r="BP415" s="71">
        <v>0</v>
      </c>
      <c r="BQ415" s="71">
        <v>2</v>
      </c>
      <c r="BR415" s="71">
        <v>0</v>
      </c>
      <c r="BS415" s="71">
        <v>0</v>
      </c>
      <c r="BT415" s="71">
        <v>0</v>
      </c>
      <c r="BU415"/>
      <c r="BV415" s="70">
        <v>6.1550000000000002</v>
      </c>
      <c r="BW415" s="70">
        <v>0</v>
      </c>
      <c r="BX415" s="70">
        <v>0</v>
      </c>
      <c r="BY415" s="70">
        <v>0</v>
      </c>
      <c r="BZ415" s="70">
        <v>0</v>
      </c>
      <c r="CA415" s="70">
        <v>0</v>
      </c>
      <c r="CB415" s="70">
        <v>0</v>
      </c>
      <c r="CC415" s="70">
        <v>0</v>
      </c>
      <c r="CD415" s="70">
        <v>0</v>
      </c>
    </row>
    <row r="416" spans="1:82">
      <c r="A416" s="70" t="s">
        <v>2179</v>
      </c>
      <c r="B416" s="70">
        <v>451</v>
      </c>
      <c r="C416" s="70">
        <v>9</v>
      </c>
      <c r="D416" s="70">
        <v>27</v>
      </c>
      <c r="E416" s="70">
        <v>2012</v>
      </c>
      <c r="F416" s="70" t="s">
        <v>179</v>
      </c>
      <c r="G416" s="70" t="s">
        <v>2170</v>
      </c>
      <c r="H416" s="70" t="s">
        <v>2171</v>
      </c>
      <c r="I416" s="148"/>
      <c r="J416" s="71">
        <v>33.182904642307349</v>
      </c>
      <c r="K416" s="71">
        <v>1.7723935333831</v>
      </c>
      <c r="L416" s="71">
        <v>4.3073568664622179</v>
      </c>
      <c r="M416" s="71">
        <v>12.104086461639451</v>
      </c>
      <c r="N416" s="71">
        <v>15.16013042851886</v>
      </c>
      <c r="O416" s="71">
        <v>10.378132811514925</v>
      </c>
      <c r="P416" s="71">
        <v>6.9125140815347983</v>
      </c>
      <c r="Q416" s="71">
        <v>0.65487639457549796</v>
      </c>
      <c r="R416" s="71">
        <v>0</v>
      </c>
      <c r="S416" s="71">
        <v>0.26530018545297779</v>
      </c>
      <c r="T416" s="72"/>
      <c r="U416" s="71">
        <v>2082214</v>
      </c>
      <c r="V416" s="71">
        <v>418</v>
      </c>
      <c r="W416" s="71">
        <v>99</v>
      </c>
      <c r="X416" s="71">
        <v>2154</v>
      </c>
      <c r="Y416" s="71">
        <v>2746</v>
      </c>
      <c r="Z416" s="71">
        <v>5428</v>
      </c>
      <c r="AA416" s="71">
        <v>1389</v>
      </c>
      <c r="AB416" s="71">
        <v>8589</v>
      </c>
      <c r="AC416" s="71">
        <v>0</v>
      </c>
      <c r="AD416" s="71">
        <v>0.26530018545297779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7.6870000000000003</v>
      </c>
      <c r="BK416" s="71">
        <v>0</v>
      </c>
      <c r="BL416" s="71">
        <v>0</v>
      </c>
      <c r="BM416" s="71">
        <v>0</v>
      </c>
      <c r="BN416" s="72"/>
      <c r="BO416" s="71">
        <v>0</v>
      </c>
      <c r="BP416" s="71">
        <v>0</v>
      </c>
      <c r="BQ416" s="71">
        <v>2</v>
      </c>
      <c r="BR416" s="71">
        <v>0</v>
      </c>
      <c r="BS416" s="71">
        <v>0</v>
      </c>
      <c r="BT416" s="71">
        <v>0</v>
      </c>
      <c r="BU416"/>
      <c r="BV416" s="70">
        <v>7.6870000000000003</v>
      </c>
      <c r="BW416" s="70">
        <v>0</v>
      </c>
      <c r="BX416" s="70">
        <v>0</v>
      </c>
      <c r="BY416" s="70">
        <v>0</v>
      </c>
      <c r="BZ416" s="70">
        <v>0</v>
      </c>
      <c r="CA416" s="70">
        <v>0</v>
      </c>
      <c r="CB416" s="70">
        <v>0</v>
      </c>
      <c r="CC416" s="70">
        <v>0</v>
      </c>
      <c r="CD416" s="70">
        <v>0</v>
      </c>
    </row>
    <row r="417" spans="1:82">
      <c r="A417" s="70" t="s">
        <v>2180</v>
      </c>
      <c r="B417" s="70">
        <v>452</v>
      </c>
      <c r="C417" s="70">
        <v>10</v>
      </c>
      <c r="D417" s="70">
        <v>27</v>
      </c>
      <c r="E417" s="70">
        <v>2013</v>
      </c>
      <c r="F417" s="70" t="s">
        <v>180</v>
      </c>
      <c r="G417" s="70" t="s">
        <v>2170</v>
      </c>
      <c r="H417" s="70" t="s">
        <v>2171</v>
      </c>
      <c r="I417" s="148"/>
      <c r="J417" s="71">
        <v>33.603605899115408</v>
      </c>
      <c r="K417" s="71">
        <v>1.52667661711856</v>
      </c>
      <c r="L417" s="71">
        <v>4.2330595519399674</v>
      </c>
      <c r="M417" s="71">
        <v>12.046984384309569</v>
      </c>
      <c r="N417" s="71">
        <v>15.16733370902833</v>
      </c>
      <c r="O417" s="71">
        <v>10.004121789032734</v>
      </c>
      <c r="P417" s="71">
        <v>6.7287552000882345</v>
      </c>
      <c r="Q417" s="71">
        <v>0.66231260069848796</v>
      </c>
      <c r="R417" s="71">
        <v>0</v>
      </c>
      <c r="S417" s="71">
        <v>0.32707418969709651</v>
      </c>
      <c r="T417" s="72"/>
      <c r="U417" s="71">
        <v>2109662</v>
      </c>
      <c r="V417" s="71">
        <v>418</v>
      </c>
      <c r="W417" s="71">
        <v>99</v>
      </c>
      <c r="X417" s="71">
        <v>2154</v>
      </c>
      <c r="Y417" s="71">
        <v>2743</v>
      </c>
      <c r="Z417" s="71">
        <v>5466</v>
      </c>
      <c r="AA417" s="71">
        <v>1347</v>
      </c>
      <c r="AB417" s="71">
        <v>8562</v>
      </c>
      <c r="AC417" s="71">
        <v>0</v>
      </c>
      <c r="AD417" s="71">
        <v>0.32707418969709651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7.6150000000000002</v>
      </c>
      <c r="BK417" s="71">
        <v>0</v>
      </c>
      <c r="BL417" s="71">
        <v>0</v>
      </c>
      <c r="BM417" s="71">
        <v>0</v>
      </c>
      <c r="BN417" s="72"/>
      <c r="BO417" s="71">
        <v>0</v>
      </c>
      <c r="BP417" s="71">
        <v>0</v>
      </c>
      <c r="BQ417" s="71">
        <v>2</v>
      </c>
      <c r="BR417" s="71">
        <v>0</v>
      </c>
      <c r="BS417" s="71">
        <v>0</v>
      </c>
      <c r="BT417" s="71">
        <v>0</v>
      </c>
      <c r="BU417"/>
      <c r="BV417" s="70">
        <v>7.6150000000000002</v>
      </c>
      <c r="BW417" s="70">
        <v>0</v>
      </c>
      <c r="BX417" s="70">
        <v>0</v>
      </c>
      <c r="BY417" s="70">
        <v>0</v>
      </c>
      <c r="BZ417" s="70">
        <v>0</v>
      </c>
      <c r="CA417" s="70">
        <v>0</v>
      </c>
      <c r="CB417" s="70">
        <v>0</v>
      </c>
      <c r="CC417" s="70">
        <v>0</v>
      </c>
      <c r="CD417" s="70">
        <v>0</v>
      </c>
    </row>
    <row r="418" spans="1:82">
      <c r="A418" s="70" t="s">
        <v>2181</v>
      </c>
      <c r="B418" s="70">
        <v>453</v>
      </c>
      <c r="C418" s="70">
        <v>11</v>
      </c>
      <c r="D418" s="70">
        <v>27</v>
      </c>
      <c r="E418" s="70">
        <v>2014</v>
      </c>
      <c r="F418" s="70" t="s">
        <v>181</v>
      </c>
      <c r="G418" s="70" t="s">
        <v>2170</v>
      </c>
      <c r="H418" s="70" t="s">
        <v>2171</v>
      </c>
      <c r="I418" s="148"/>
      <c r="J418" s="71">
        <v>36.290160972812266</v>
      </c>
      <c r="K418" s="71">
        <v>1.2451269304021371</v>
      </c>
      <c r="L418" s="71">
        <v>3.1959703652326881</v>
      </c>
      <c r="M418" s="71">
        <v>10.64745562901266</v>
      </c>
      <c r="N418" s="71">
        <v>13.14166814891523</v>
      </c>
      <c r="O418" s="71">
        <v>9.5350759125566711</v>
      </c>
      <c r="P418" s="71">
        <v>6.7587089128832876</v>
      </c>
      <c r="Q418" s="71">
        <v>0.63032848934014896</v>
      </c>
      <c r="R418" s="71">
        <v>0</v>
      </c>
      <c r="S418" s="71">
        <v>0.2421347077467344</v>
      </c>
      <c r="T418" s="72"/>
      <c r="U418" s="71">
        <v>2579221</v>
      </c>
      <c r="V418" s="71">
        <v>315</v>
      </c>
      <c r="W418" s="71">
        <v>102</v>
      </c>
      <c r="X418" s="71">
        <v>1967</v>
      </c>
      <c r="Y418" s="71">
        <v>2736</v>
      </c>
      <c r="Z418" s="71">
        <v>5487</v>
      </c>
      <c r="AA418" s="71">
        <v>1346</v>
      </c>
      <c r="AB418" s="71">
        <v>8493</v>
      </c>
      <c r="AC418" s="71">
        <v>0</v>
      </c>
      <c r="AD418" s="71">
        <v>0.2421347077467344</v>
      </c>
      <c r="AE418" s="72"/>
      <c r="AF418" s="71"/>
      <c r="AG418" s="71"/>
      <c r="AH418" s="71"/>
      <c r="AI418" s="71"/>
      <c r="AJ418" s="71"/>
      <c r="AK418" s="71"/>
      <c r="AL418" s="71"/>
      <c r="AM418" s="71"/>
      <c r="AN418" s="71"/>
      <c r="AO418" s="71"/>
      <c r="AP418" s="71"/>
      <c r="AQ418" s="72"/>
      <c r="AR418" s="71">
        <v>65</v>
      </c>
      <c r="AS418" s="71">
        <v>8</v>
      </c>
      <c r="AT418" s="71">
        <v>0</v>
      </c>
      <c r="AU418" s="71">
        <v>0</v>
      </c>
      <c r="AV418" s="71">
        <v>0</v>
      </c>
      <c r="AW418" s="71">
        <v>0</v>
      </c>
      <c r="AX418" s="71"/>
      <c r="AY418" s="72"/>
      <c r="AZ418" s="71">
        <v>288.8</v>
      </c>
      <c r="BA418" s="71">
        <v>797.9</v>
      </c>
      <c r="BB418" s="71">
        <v>0</v>
      </c>
      <c r="BC418" s="71">
        <v>0</v>
      </c>
      <c r="BD418" s="71">
        <v>0</v>
      </c>
      <c r="BE418" s="71">
        <v>0</v>
      </c>
      <c r="BF418" s="71"/>
      <c r="BG418" s="72"/>
      <c r="BH418" s="71">
        <v>0</v>
      </c>
      <c r="BI418" s="71">
        <v>0</v>
      </c>
      <c r="BJ418" s="71">
        <v>8.9990000000000006</v>
      </c>
      <c r="BK418" s="71">
        <v>0</v>
      </c>
      <c r="BL418" s="71">
        <v>0</v>
      </c>
      <c r="BM418" s="71">
        <v>0</v>
      </c>
      <c r="BN418" s="72"/>
      <c r="BO418" s="71">
        <v>0</v>
      </c>
      <c r="BP418" s="71">
        <v>0</v>
      </c>
      <c r="BQ418" s="71">
        <v>2</v>
      </c>
      <c r="BR418" s="71">
        <v>0</v>
      </c>
      <c r="BS418" s="71">
        <v>0</v>
      </c>
      <c r="BT418" s="71">
        <v>0</v>
      </c>
      <c r="BU418"/>
      <c r="BV418" s="70">
        <v>8.9990000000000006</v>
      </c>
      <c r="BW418" s="70">
        <v>0</v>
      </c>
      <c r="BX418" s="70">
        <v>0</v>
      </c>
      <c r="BY418" s="70">
        <v>0</v>
      </c>
      <c r="BZ418" s="70">
        <v>0</v>
      </c>
      <c r="CA418" s="70">
        <v>0</v>
      </c>
      <c r="CB418" s="70">
        <v>0</v>
      </c>
      <c r="CC418" s="70">
        <v>0</v>
      </c>
      <c r="CD418" s="70">
        <v>0</v>
      </c>
    </row>
    <row r="419" spans="1:82">
      <c r="A419" s="70" t="s">
        <v>2182</v>
      </c>
      <c r="B419" s="70">
        <v>454</v>
      </c>
      <c r="C419" s="70">
        <v>12</v>
      </c>
      <c r="D419" s="70">
        <v>27</v>
      </c>
      <c r="E419" s="70">
        <v>2015</v>
      </c>
      <c r="F419" s="70" t="s">
        <v>182</v>
      </c>
      <c r="G419" s="70" t="s">
        <v>2170</v>
      </c>
      <c r="H419" s="70" t="s">
        <v>2171</v>
      </c>
      <c r="I419" s="148"/>
      <c r="J419" s="71">
        <v>33.495722280013617</v>
      </c>
      <c r="K419" s="71">
        <v>1.258736630458299</v>
      </c>
      <c r="L419" s="71">
        <v>3.3955384180792079</v>
      </c>
      <c r="M419" s="71">
        <v>8.9038339472288399</v>
      </c>
      <c r="N419" s="71">
        <v>12.3032493845438</v>
      </c>
      <c r="O419" s="71">
        <v>9.4390222779956119</v>
      </c>
      <c r="P419" s="71">
        <v>6.7137957258576959</v>
      </c>
      <c r="Q419" s="71">
        <v>0.61218314483280201</v>
      </c>
      <c r="R419" s="71">
        <v>0</v>
      </c>
      <c r="S419" s="71">
        <v>0.25878844985587712</v>
      </c>
      <c r="T419" s="72"/>
      <c r="U419" s="71">
        <v>2647135</v>
      </c>
      <c r="V419" s="71">
        <v>315</v>
      </c>
      <c r="W419" s="71">
        <v>102</v>
      </c>
      <c r="X419" s="71">
        <v>1967</v>
      </c>
      <c r="Y419" s="71">
        <v>2742</v>
      </c>
      <c r="Z419" s="71">
        <v>5484</v>
      </c>
      <c r="AA419" s="71">
        <v>1336</v>
      </c>
      <c r="AB419" s="71">
        <v>8426</v>
      </c>
      <c r="AC419" s="71">
        <v>0</v>
      </c>
      <c r="AD419" s="71">
        <v>0.25878844985587712</v>
      </c>
      <c r="AE419" s="72"/>
      <c r="AF419" s="71">
        <v>28761146.610755749</v>
      </c>
      <c r="AG419" s="71">
        <v>848130.54401476728</v>
      </c>
      <c r="AH419" s="71">
        <v>690498.45603877143</v>
      </c>
      <c r="AI419" s="71">
        <v>11848137.742499569</v>
      </c>
      <c r="AJ419" s="71">
        <v>15032325.834537709</v>
      </c>
      <c r="AK419" s="71">
        <v>0</v>
      </c>
      <c r="AL419" s="71">
        <v>0</v>
      </c>
      <c r="AM419" s="71">
        <v>1154747.9542593791</v>
      </c>
      <c r="AN419" s="71">
        <v>0</v>
      </c>
      <c r="AO419" s="71">
        <v>0</v>
      </c>
      <c r="AP419" s="71">
        <v>58334987.142105944</v>
      </c>
      <c r="AQ419" s="72"/>
      <c r="AR419" s="71">
        <v>74</v>
      </c>
      <c r="AS419" s="71">
        <v>8</v>
      </c>
      <c r="AT419" s="71">
        <v>0</v>
      </c>
      <c r="AU419" s="71">
        <v>0</v>
      </c>
      <c r="AV419" s="71">
        <v>0</v>
      </c>
      <c r="AW419" s="71">
        <v>0</v>
      </c>
      <c r="AX419" s="71"/>
      <c r="AY419" s="72"/>
      <c r="AZ419" s="71">
        <v>329.7</v>
      </c>
      <c r="BA419" s="71">
        <v>797.9</v>
      </c>
      <c r="BB419" s="71">
        <v>0</v>
      </c>
      <c r="BC419" s="71">
        <v>0</v>
      </c>
      <c r="BD419" s="71">
        <v>0</v>
      </c>
      <c r="BE419" s="71">
        <v>0</v>
      </c>
      <c r="BF419" s="71"/>
      <c r="BG419" s="72"/>
      <c r="BH419" s="71">
        <v>0</v>
      </c>
      <c r="BI419" s="71">
        <v>0</v>
      </c>
      <c r="BJ419" s="71">
        <v>8.1709999999999994</v>
      </c>
      <c r="BK419" s="71">
        <v>0</v>
      </c>
      <c r="BL419" s="71">
        <v>0</v>
      </c>
      <c r="BM419" s="71">
        <v>0</v>
      </c>
      <c r="BN419" s="72"/>
      <c r="BO419" s="71">
        <v>0</v>
      </c>
      <c r="BP419" s="71">
        <v>0</v>
      </c>
      <c r="BQ419" s="71">
        <v>2</v>
      </c>
      <c r="BR419" s="71">
        <v>0</v>
      </c>
      <c r="BS419" s="71">
        <v>0</v>
      </c>
      <c r="BT419" s="71">
        <v>0</v>
      </c>
      <c r="BU419"/>
      <c r="BV419" s="70">
        <v>8.1709999999999994</v>
      </c>
      <c r="BW419" s="70">
        <v>0</v>
      </c>
      <c r="BX419" s="70">
        <v>0</v>
      </c>
      <c r="BY419" s="70">
        <v>0</v>
      </c>
      <c r="BZ419" s="70">
        <v>0</v>
      </c>
      <c r="CA419" s="70">
        <v>0</v>
      </c>
      <c r="CB419" s="70">
        <v>0</v>
      </c>
      <c r="CC419" s="70">
        <v>0</v>
      </c>
      <c r="CD419" s="70">
        <v>0</v>
      </c>
    </row>
    <row r="420" spans="1:82">
      <c r="A420" s="70" t="s">
        <v>2183</v>
      </c>
      <c r="B420" s="70">
        <v>455</v>
      </c>
      <c r="C420" s="70">
        <v>13</v>
      </c>
      <c r="D420" s="70">
        <v>27</v>
      </c>
      <c r="E420" s="70">
        <v>2016</v>
      </c>
      <c r="F420" s="70" t="s">
        <v>155</v>
      </c>
      <c r="G420" s="70" t="s">
        <v>2170</v>
      </c>
      <c r="H420" s="70" t="s">
        <v>2171</v>
      </c>
      <c r="I420" s="148"/>
      <c r="J420" s="71">
        <v>27.179623757400286</v>
      </c>
      <c r="K420" s="71">
        <v>1.0734986813678911</v>
      </c>
      <c r="L420" s="71">
        <v>4.3701884632528403</v>
      </c>
      <c r="M420" s="71">
        <v>8.6596272603550482</v>
      </c>
      <c r="N420" s="71">
        <v>11.553006923964903</v>
      </c>
      <c r="O420" s="71">
        <v>9.3414026059427702</v>
      </c>
      <c r="P420" s="71">
        <v>6.6515903277291235</v>
      </c>
      <c r="Q420" s="71">
        <v>0.588223527945677</v>
      </c>
      <c r="R420" s="71">
        <v>0</v>
      </c>
      <c r="S420" s="71">
        <v>0.31230020700419542</v>
      </c>
      <c r="T420" s="72"/>
      <c r="U420" s="71">
        <v>2094990</v>
      </c>
      <c r="V420" s="71">
        <v>315</v>
      </c>
      <c r="W420" s="71">
        <v>102</v>
      </c>
      <c r="X420" s="71">
        <v>1967</v>
      </c>
      <c r="Y420" s="71">
        <v>2748</v>
      </c>
      <c r="Z420" s="71">
        <v>5494</v>
      </c>
      <c r="AA420" s="71">
        <v>1369</v>
      </c>
      <c r="AB420" s="71">
        <v>8328</v>
      </c>
      <c r="AC420" s="71">
        <v>0</v>
      </c>
      <c r="AD420" s="71">
        <v>0.31230020700419542</v>
      </c>
      <c r="AE420" s="72"/>
      <c r="AF420" s="71">
        <v>23472876.952052381</v>
      </c>
      <c r="AG420" s="71">
        <v>691843.3340513967</v>
      </c>
      <c r="AH420" s="71">
        <v>688326.70861630095</v>
      </c>
      <c r="AI420" s="71">
        <v>12141294.59095666</v>
      </c>
      <c r="AJ420" s="71">
        <v>13573367.65144635</v>
      </c>
      <c r="AK420" s="71">
        <v>0</v>
      </c>
      <c r="AL420" s="71">
        <v>0</v>
      </c>
      <c r="AM420" s="71">
        <v>1142204.1570394309</v>
      </c>
      <c r="AN420" s="71">
        <v>0</v>
      </c>
      <c r="AO420" s="71">
        <v>0</v>
      </c>
      <c r="AP420" s="71">
        <v>51709913.394162521</v>
      </c>
      <c r="AQ420" s="72"/>
      <c r="AR420" s="71">
        <v>77</v>
      </c>
      <c r="AS420" s="71">
        <v>9</v>
      </c>
      <c r="AT420" s="71">
        <v>0</v>
      </c>
      <c r="AU420" s="71">
        <v>0</v>
      </c>
      <c r="AV420" s="71">
        <v>0</v>
      </c>
      <c r="AW420" s="71">
        <v>0</v>
      </c>
      <c r="AX420" s="71"/>
      <c r="AY420" s="72"/>
      <c r="AZ420" s="71">
        <v>351.1</v>
      </c>
      <c r="BA420" s="71">
        <v>808.1</v>
      </c>
      <c r="BB420" s="71">
        <v>0</v>
      </c>
      <c r="BC420" s="71">
        <v>0</v>
      </c>
      <c r="BD420" s="71">
        <v>0</v>
      </c>
      <c r="BE420" s="71">
        <v>0</v>
      </c>
      <c r="BF420" s="71"/>
      <c r="BG420" s="72"/>
      <c r="BH420" s="71">
        <v>0</v>
      </c>
      <c r="BI420" s="71">
        <v>0</v>
      </c>
      <c r="BJ420" s="71">
        <v>7.9560000000000004</v>
      </c>
      <c r="BK420" s="71">
        <v>0</v>
      </c>
      <c r="BL420" s="71">
        <v>0</v>
      </c>
      <c r="BM420" s="71">
        <v>0</v>
      </c>
      <c r="BN420" s="72"/>
      <c r="BO420" s="71">
        <v>0</v>
      </c>
      <c r="BP420" s="71">
        <v>0</v>
      </c>
      <c r="BQ420" s="71">
        <v>2</v>
      </c>
      <c r="BR420" s="71">
        <v>0</v>
      </c>
      <c r="BS420" s="71">
        <v>0</v>
      </c>
      <c r="BT420" s="71">
        <v>0</v>
      </c>
      <c r="BU420"/>
      <c r="BV420" s="70">
        <v>7.9560000000000004</v>
      </c>
      <c r="BW420" s="70">
        <v>0</v>
      </c>
      <c r="BX420" s="70">
        <v>0</v>
      </c>
      <c r="BY420" s="70">
        <v>0</v>
      </c>
      <c r="BZ420" s="70">
        <v>0</v>
      </c>
      <c r="CA420" s="70">
        <v>0</v>
      </c>
      <c r="CB420" s="70">
        <v>0</v>
      </c>
      <c r="CC420" s="70">
        <v>0</v>
      </c>
      <c r="CD420" s="70">
        <v>0</v>
      </c>
    </row>
    <row r="421" spans="1:82">
      <c r="A421" s="70" t="s">
        <v>2184</v>
      </c>
      <c r="B421" s="70">
        <v>456</v>
      </c>
      <c r="C421" s="70">
        <v>14</v>
      </c>
      <c r="D421" s="70">
        <v>27</v>
      </c>
      <c r="E421" s="70">
        <v>2017</v>
      </c>
      <c r="F421" s="70" t="s">
        <v>156</v>
      </c>
      <c r="G421" s="70" t="s">
        <v>2170</v>
      </c>
      <c r="H421" s="70" t="s">
        <v>2171</v>
      </c>
      <c r="I421" s="148"/>
      <c r="J421" s="71">
        <v>32.241117385340935</v>
      </c>
      <c r="K421" s="71">
        <v>1.0982936074710143</v>
      </c>
      <c r="L421" s="71">
        <v>3.9370058312097518</v>
      </c>
      <c r="M421" s="71">
        <v>8.3440484051575741</v>
      </c>
      <c r="N421" s="71">
        <v>12.226914934584959</v>
      </c>
      <c r="O421" s="71">
        <v>9.2358044893567701</v>
      </c>
      <c r="P421" s="71">
        <v>6.5177239485537175</v>
      </c>
      <c r="Q421" s="71">
        <v>0.56254139242052303</v>
      </c>
      <c r="R421" s="71">
        <v>0</v>
      </c>
      <c r="S421" s="71">
        <v>0.39868148773822526</v>
      </c>
      <c r="T421" s="72"/>
      <c r="U421" s="71">
        <v>2653819</v>
      </c>
      <c r="V421" s="71">
        <v>315</v>
      </c>
      <c r="W421" s="71">
        <v>102</v>
      </c>
      <c r="X421" s="71">
        <v>1967</v>
      </c>
      <c r="Y421" s="71">
        <v>2744</v>
      </c>
      <c r="Z421" s="71">
        <v>5522</v>
      </c>
      <c r="AA421" s="71">
        <v>1350</v>
      </c>
      <c r="AB421" s="71">
        <v>8236</v>
      </c>
      <c r="AC421" s="71">
        <v>0</v>
      </c>
      <c r="AD421" s="71">
        <v>0.39868148773822532</v>
      </c>
      <c r="AE421" s="72"/>
      <c r="AF421" s="71">
        <v>28803569.8282221</v>
      </c>
      <c r="AG421" s="71">
        <v>787618.61144225521</v>
      </c>
      <c r="AH421" s="71">
        <v>833437.72567146819</v>
      </c>
      <c r="AI421" s="71">
        <v>12480992.466764331</v>
      </c>
      <c r="AJ421" s="71">
        <v>14464150.15725958</v>
      </c>
      <c r="AK421" s="71">
        <v>0</v>
      </c>
      <c r="AL421" s="71">
        <v>0</v>
      </c>
      <c r="AM421" s="71">
        <v>1131353.6415968339</v>
      </c>
      <c r="AN421" s="71">
        <v>0</v>
      </c>
      <c r="AO421" s="71">
        <v>0</v>
      </c>
      <c r="AP421" s="71">
        <v>58501122.430956565</v>
      </c>
      <c r="AQ421" s="72"/>
      <c r="AR421" s="71">
        <v>83</v>
      </c>
      <c r="AS421" s="71">
        <v>9</v>
      </c>
      <c r="AT421" s="71">
        <v>0</v>
      </c>
      <c r="AU421" s="71">
        <v>0</v>
      </c>
      <c r="AV421" s="71">
        <v>0</v>
      </c>
      <c r="AW421" s="71">
        <v>0</v>
      </c>
      <c r="AX421" s="71"/>
      <c r="AY421" s="72"/>
      <c r="AZ421" s="71">
        <v>384.9</v>
      </c>
      <c r="BA421" s="71">
        <v>808.1</v>
      </c>
      <c r="BB421" s="71">
        <v>0</v>
      </c>
      <c r="BC421" s="71">
        <v>0</v>
      </c>
      <c r="BD421" s="71">
        <v>0</v>
      </c>
      <c r="BE421" s="71">
        <v>0</v>
      </c>
      <c r="BF421" s="71"/>
      <c r="BG421" s="72"/>
      <c r="BH421" s="71">
        <v>0</v>
      </c>
      <c r="BI421" s="71">
        <v>0</v>
      </c>
      <c r="BJ421" s="71">
        <v>8.3539999999999992</v>
      </c>
      <c r="BK421" s="71">
        <v>0</v>
      </c>
      <c r="BL421" s="71">
        <v>0</v>
      </c>
      <c r="BM421" s="71">
        <v>0</v>
      </c>
      <c r="BN421" s="72"/>
      <c r="BO421" s="71">
        <v>0</v>
      </c>
      <c r="BP421" s="71">
        <v>0</v>
      </c>
      <c r="BQ421" s="71">
        <v>2</v>
      </c>
      <c r="BR421" s="71">
        <v>0</v>
      </c>
      <c r="BS421" s="71">
        <v>0</v>
      </c>
      <c r="BT421" s="71">
        <v>0</v>
      </c>
      <c r="BU421"/>
      <c r="BV421" s="70">
        <v>8.3539999999999992</v>
      </c>
      <c r="BW421" s="70">
        <v>0</v>
      </c>
      <c r="BX421" s="70">
        <v>0</v>
      </c>
      <c r="BY421" s="70">
        <v>0</v>
      </c>
      <c r="BZ421" s="70">
        <v>0</v>
      </c>
      <c r="CA421" s="70">
        <v>0</v>
      </c>
      <c r="CB421" s="70">
        <v>0</v>
      </c>
      <c r="CC421" s="70">
        <v>0</v>
      </c>
      <c r="CD421" s="70">
        <v>0</v>
      </c>
    </row>
    <row r="422" spans="1:82">
      <c r="A422" s="70" t="s">
        <v>2185</v>
      </c>
      <c r="B422" s="70">
        <v>457</v>
      </c>
      <c r="C422" s="70">
        <v>15</v>
      </c>
      <c r="D422" s="70">
        <v>27</v>
      </c>
      <c r="E422" s="70">
        <v>2018</v>
      </c>
      <c r="F422" s="70" t="s">
        <v>183</v>
      </c>
      <c r="G422" s="70" t="s">
        <v>2170</v>
      </c>
      <c r="H422" s="70" t="s">
        <v>2171</v>
      </c>
      <c r="I422" s="148"/>
      <c r="J422" s="71">
        <v>27.851288200951341</v>
      </c>
      <c r="K422" s="71">
        <v>1.0056866387258201</v>
      </c>
      <c r="L422" s="71">
        <v>3.6682934017641733</v>
      </c>
      <c r="M422" s="71">
        <v>8.1421575742575936</v>
      </c>
      <c r="N422" s="71">
        <v>11.450771935273451</v>
      </c>
      <c r="O422" s="71">
        <v>9.0688483735596161</v>
      </c>
      <c r="P422" s="71">
        <v>6.3811466998170454</v>
      </c>
      <c r="Q422" s="71">
        <v>0.51636364954848302</v>
      </c>
      <c r="R422" s="71">
        <v>0</v>
      </c>
      <c r="S422" s="71">
        <v>0.37148973315563422</v>
      </c>
      <c r="T422" s="72"/>
      <c r="U422" s="71">
        <v>2298354</v>
      </c>
      <c r="V422" s="71">
        <v>315</v>
      </c>
      <c r="W422" s="71">
        <v>102</v>
      </c>
      <c r="X422" s="71">
        <v>1967</v>
      </c>
      <c r="Y422" s="71">
        <v>2743</v>
      </c>
      <c r="Z422" s="71">
        <v>5526</v>
      </c>
      <c r="AA422" s="71">
        <v>1335</v>
      </c>
      <c r="AB422" s="71">
        <v>8147</v>
      </c>
      <c r="AC422" s="71">
        <v>0</v>
      </c>
      <c r="AD422" s="71">
        <v>0.37148973315563422</v>
      </c>
      <c r="AE422" s="72"/>
      <c r="AF422" s="71">
        <v>24846778.648325611</v>
      </c>
      <c r="AG422" s="71">
        <v>690690.26854799327</v>
      </c>
      <c r="AH422" s="71">
        <v>788094.11078737874</v>
      </c>
      <c r="AI422" s="71">
        <v>11801421.270366751</v>
      </c>
      <c r="AJ422" s="71">
        <v>14227381.60977439</v>
      </c>
      <c r="AK422" s="71">
        <v>0</v>
      </c>
      <c r="AL422" s="71">
        <v>0</v>
      </c>
      <c r="AM422" s="71">
        <v>1121443.5989678029</v>
      </c>
      <c r="AN422" s="71">
        <v>0</v>
      </c>
      <c r="AO422" s="71">
        <v>0</v>
      </c>
      <c r="AP422" s="71">
        <v>53475809.506769933</v>
      </c>
      <c r="AQ422" s="72"/>
      <c r="AR422" s="71">
        <v>86</v>
      </c>
      <c r="AS422" s="71">
        <v>10</v>
      </c>
      <c r="AT422" s="71">
        <v>0</v>
      </c>
      <c r="AU422" s="71">
        <v>0</v>
      </c>
      <c r="AV422" s="71">
        <v>0</v>
      </c>
      <c r="AW422" s="71">
        <v>0</v>
      </c>
      <c r="AX422" s="71"/>
      <c r="AY422" s="72"/>
      <c r="AZ422" s="71">
        <v>401.1</v>
      </c>
      <c r="BA422" s="71">
        <v>858</v>
      </c>
      <c r="BB422" s="71">
        <v>0</v>
      </c>
      <c r="BC422" s="71">
        <v>0</v>
      </c>
      <c r="BD422" s="71">
        <v>0</v>
      </c>
      <c r="BE422" s="71">
        <v>0</v>
      </c>
      <c r="BF422" s="71"/>
      <c r="BG422" s="72"/>
      <c r="BH422" s="71">
        <v>0</v>
      </c>
      <c r="BI422" s="71">
        <v>0</v>
      </c>
      <c r="BJ422" s="71">
        <v>8.2260000000000009</v>
      </c>
      <c r="BK422" s="71">
        <v>0</v>
      </c>
      <c r="BL422" s="71">
        <v>0</v>
      </c>
      <c r="BM422" s="71">
        <v>0</v>
      </c>
      <c r="BN422" s="72"/>
      <c r="BO422" s="71">
        <v>0</v>
      </c>
      <c r="BP422" s="71">
        <v>0</v>
      </c>
      <c r="BQ422" s="71">
        <v>2</v>
      </c>
      <c r="BR422" s="71">
        <v>0</v>
      </c>
      <c r="BS422" s="71">
        <v>0</v>
      </c>
      <c r="BT422" s="71">
        <v>0</v>
      </c>
      <c r="BU422"/>
      <c r="BV422" s="70">
        <v>8.2260000000000009</v>
      </c>
      <c r="BW422" s="70">
        <v>0</v>
      </c>
      <c r="BX422" s="70">
        <v>0</v>
      </c>
      <c r="BY422" s="70">
        <v>0</v>
      </c>
      <c r="BZ422" s="70">
        <v>0</v>
      </c>
      <c r="CA422" s="70">
        <v>0</v>
      </c>
      <c r="CB422" s="70">
        <v>0</v>
      </c>
      <c r="CC422" s="70">
        <v>0</v>
      </c>
      <c r="CD422" s="70">
        <v>0</v>
      </c>
    </row>
    <row r="423" spans="1:82">
      <c r="A423" s="70" t="s">
        <v>2186</v>
      </c>
      <c r="B423" s="70">
        <v>458</v>
      </c>
      <c r="C423" s="70">
        <v>16</v>
      </c>
      <c r="D423" s="70">
        <v>27</v>
      </c>
      <c r="E423" s="70">
        <v>2019</v>
      </c>
      <c r="F423" s="70" t="s">
        <v>158</v>
      </c>
      <c r="G423" s="70" t="s">
        <v>2170</v>
      </c>
      <c r="H423" s="70" t="s">
        <v>2171</v>
      </c>
      <c r="I423" s="148"/>
      <c r="J423" s="71">
        <v>29.629415039813701</v>
      </c>
      <c r="K423" s="71">
        <v>1.1328113897880272</v>
      </c>
      <c r="L423" s="71">
        <v>3.7027909477226957</v>
      </c>
      <c r="M423" s="71">
        <v>8.2606690394640694</v>
      </c>
      <c r="N423" s="71">
        <v>11.047262167612764</v>
      </c>
      <c r="O423" s="71">
        <v>8.7482647605203976</v>
      </c>
      <c r="P423" s="71">
        <v>6.2221851293409927</v>
      </c>
      <c r="Q423" s="71">
        <v>0.49368175635179501</v>
      </c>
      <c r="R423" s="71">
        <v>0</v>
      </c>
      <c r="S423" s="71">
        <v>0.46509319585938613</v>
      </c>
      <c r="T423" s="72"/>
      <c r="U423" s="71">
        <v>2598322</v>
      </c>
      <c r="V423" s="71">
        <v>315</v>
      </c>
      <c r="W423" s="71">
        <v>102</v>
      </c>
      <c r="X423" s="71">
        <v>1967</v>
      </c>
      <c r="Y423" s="71">
        <v>2747</v>
      </c>
      <c r="Z423" s="71">
        <v>5477</v>
      </c>
      <c r="AA423" s="71">
        <v>1292</v>
      </c>
      <c r="AB423" s="71">
        <v>8000</v>
      </c>
      <c r="AC423" s="71">
        <v>0</v>
      </c>
      <c r="AD423" s="71">
        <v>0.46509319585938608</v>
      </c>
      <c r="AE423" s="72"/>
      <c r="AF423" s="71">
        <v>25854944.339301851</v>
      </c>
      <c r="AG423" s="71">
        <v>673042.85089884931</v>
      </c>
      <c r="AH423" s="71">
        <v>833503.29445631604</v>
      </c>
      <c r="AI423" s="71">
        <v>12187702.00935499</v>
      </c>
      <c r="AJ423" s="71">
        <v>13781065.76333187</v>
      </c>
      <c r="AK423" s="71">
        <v>0</v>
      </c>
      <c r="AL423" s="71">
        <v>0</v>
      </c>
      <c r="AM423" s="71">
        <v>1089539.7760322436</v>
      </c>
      <c r="AN423" s="71">
        <v>0</v>
      </c>
      <c r="AO423" s="71">
        <v>0</v>
      </c>
      <c r="AP423" s="71">
        <v>54419798.03337612</v>
      </c>
      <c r="AQ423" s="72"/>
      <c r="AR423" s="71">
        <v>90</v>
      </c>
      <c r="AS423" s="71">
        <v>10</v>
      </c>
      <c r="AT423" s="71">
        <v>0</v>
      </c>
      <c r="AU423" s="71">
        <v>0</v>
      </c>
      <c r="AV423" s="71">
        <v>0</v>
      </c>
      <c r="AW423" s="71">
        <v>0</v>
      </c>
      <c r="AX423" s="71"/>
      <c r="AY423" s="72"/>
      <c r="AZ423" s="71">
        <v>417.5</v>
      </c>
      <c r="BA423" s="71">
        <v>857.6</v>
      </c>
      <c r="BB423" s="71">
        <v>0</v>
      </c>
      <c r="BC423" s="71">
        <v>0</v>
      </c>
      <c r="BD423" s="71">
        <v>0</v>
      </c>
      <c r="BE423" s="71">
        <v>0</v>
      </c>
      <c r="BF423" s="71"/>
      <c r="BG423" s="72"/>
      <c r="BH423" s="71">
        <v>0</v>
      </c>
      <c r="BI423" s="71">
        <v>0</v>
      </c>
      <c r="BJ423" s="71">
        <v>3.1339999999999999</v>
      </c>
      <c r="BK423" s="71">
        <v>0</v>
      </c>
      <c r="BL423" s="71">
        <v>0</v>
      </c>
      <c r="BM423" s="71">
        <v>0</v>
      </c>
      <c r="BN423" s="72"/>
      <c r="BO423" s="71">
        <v>0</v>
      </c>
      <c r="BP423" s="71">
        <v>0</v>
      </c>
      <c r="BQ423" s="71">
        <v>1</v>
      </c>
      <c r="BR423" s="71">
        <v>0</v>
      </c>
      <c r="BS423" s="71">
        <v>0</v>
      </c>
      <c r="BT423" s="71">
        <v>0</v>
      </c>
      <c r="BU423"/>
      <c r="BV423" s="70">
        <v>3.1339999999999999</v>
      </c>
      <c r="BW423" s="70">
        <v>0</v>
      </c>
      <c r="BX423" s="70">
        <v>0</v>
      </c>
      <c r="BY423" s="70">
        <v>0</v>
      </c>
      <c r="BZ423" s="70">
        <v>0</v>
      </c>
      <c r="CA423" s="70">
        <v>0</v>
      </c>
      <c r="CB423" s="70">
        <v>0</v>
      </c>
      <c r="CC423" s="70">
        <v>0</v>
      </c>
      <c r="CD423" s="70">
        <v>0</v>
      </c>
    </row>
    <row r="424" spans="1:82">
      <c r="A424" s="70" t="s">
        <v>2187</v>
      </c>
      <c r="B424" s="70">
        <v>459</v>
      </c>
      <c r="C424" s="70">
        <v>17</v>
      </c>
      <c r="D424" s="70">
        <v>27</v>
      </c>
      <c r="E424" s="70">
        <v>2020</v>
      </c>
      <c r="F424" s="70" t="s">
        <v>159</v>
      </c>
      <c r="G424" s="70" t="s">
        <v>2170</v>
      </c>
      <c r="H424" s="70" t="s">
        <v>2171</v>
      </c>
      <c r="I424" s="148"/>
      <c r="J424" s="71">
        <v>35.859186786918507</v>
      </c>
      <c r="K424" s="71">
        <v>1.1289155537901718</v>
      </c>
      <c r="L424" s="71">
        <v>2.4046948309946652</v>
      </c>
      <c r="M424" s="71">
        <v>6.4823860834248128</v>
      </c>
      <c r="N424" s="71">
        <v>10.330414450043216</v>
      </c>
      <c r="O424" s="71">
        <v>7.7025015866735842</v>
      </c>
      <c r="P424" s="71">
        <v>5.8675926307607753</v>
      </c>
      <c r="Q424" s="71">
        <v>0.46649724353225402</v>
      </c>
      <c r="R424" s="71">
        <v>0</v>
      </c>
      <c r="S424" s="71">
        <v>0.49794220637197911</v>
      </c>
      <c r="T424" s="72"/>
      <c r="U424" s="71">
        <v>3326021</v>
      </c>
      <c r="V424" s="71">
        <v>284</v>
      </c>
      <c r="W424" s="71">
        <v>70</v>
      </c>
      <c r="X424" s="71">
        <v>1746</v>
      </c>
      <c r="Y424" s="71">
        <v>2749</v>
      </c>
      <c r="Z424" s="71">
        <v>5504</v>
      </c>
      <c r="AA424" s="71">
        <v>1295</v>
      </c>
      <c r="AB424" s="71">
        <v>7912</v>
      </c>
      <c r="AC424" s="71">
        <v>0</v>
      </c>
      <c r="AD424" s="71">
        <v>0.49794220637197911</v>
      </c>
      <c r="AE424" s="72"/>
      <c r="AF424" s="71">
        <v>32128902.965463411</v>
      </c>
      <c r="AG424" s="71">
        <v>641082.16314534168</v>
      </c>
      <c r="AH424" s="71">
        <v>555666.69616936159</v>
      </c>
      <c r="AI424" s="71">
        <v>10155759.656915659</v>
      </c>
      <c r="AJ424" s="71">
        <v>13456189.41792788</v>
      </c>
      <c r="AK424" s="71"/>
      <c r="AL424" s="71"/>
      <c r="AM424" s="71">
        <v>1032603.9041534209</v>
      </c>
      <c r="AN424" s="71"/>
      <c r="AO424" s="71"/>
      <c r="AP424" s="71">
        <v>57970204.803775072</v>
      </c>
      <c r="AQ424" s="72"/>
      <c r="AR424" s="71">
        <v>92</v>
      </c>
      <c r="AS424" s="71">
        <v>10</v>
      </c>
      <c r="AT424" s="71">
        <v>0</v>
      </c>
      <c r="AU424" s="71">
        <v>0</v>
      </c>
      <c r="AV424" s="71">
        <v>0</v>
      </c>
      <c r="AW424" s="71">
        <v>0</v>
      </c>
      <c r="AX424" s="71"/>
      <c r="AY424" s="72"/>
      <c r="AZ424" s="71">
        <v>427.00000000000011</v>
      </c>
      <c r="BA424" s="71">
        <v>857.60000000000014</v>
      </c>
      <c r="BB424" s="71">
        <v>0</v>
      </c>
      <c r="BC424" s="71">
        <v>0</v>
      </c>
      <c r="BD424" s="71">
        <v>0</v>
      </c>
      <c r="BE424" s="71">
        <v>0</v>
      </c>
      <c r="BF424" s="71"/>
      <c r="BG424" s="72"/>
      <c r="BH424" s="71">
        <v>0</v>
      </c>
      <c r="BI424" s="71">
        <v>0</v>
      </c>
      <c r="BJ424" s="71">
        <v>8.2330000000000005</v>
      </c>
      <c r="BK424" s="71">
        <v>0</v>
      </c>
      <c r="BL424" s="71">
        <v>0</v>
      </c>
      <c r="BM424" s="71">
        <v>0</v>
      </c>
      <c r="BN424" s="72"/>
      <c r="BO424" s="71">
        <v>0</v>
      </c>
      <c r="BP424" s="71">
        <v>0</v>
      </c>
      <c r="BQ424" s="71">
        <v>2</v>
      </c>
      <c r="BR424" s="71">
        <v>0</v>
      </c>
      <c r="BS424" s="71">
        <v>0</v>
      </c>
      <c r="BT424" s="71">
        <v>0</v>
      </c>
      <c r="BU424"/>
      <c r="BV424" s="70">
        <v>8.2330000000000005</v>
      </c>
      <c r="BW424" s="70">
        <v>0</v>
      </c>
      <c r="BX424" s="70">
        <v>0</v>
      </c>
      <c r="BY424" s="70">
        <v>0</v>
      </c>
      <c r="BZ424" s="70">
        <v>0</v>
      </c>
      <c r="CA424" s="70">
        <v>0</v>
      </c>
      <c r="CB424" s="70">
        <v>0</v>
      </c>
      <c r="CC424" s="70">
        <v>0</v>
      </c>
      <c r="CD424" s="70">
        <v>0</v>
      </c>
    </row>
    <row r="425" spans="1:82">
      <c r="A425" s="70" t="s">
        <v>2188</v>
      </c>
      <c r="B425" s="70">
        <v>459</v>
      </c>
      <c r="C425" s="70">
        <v>18</v>
      </c>
      <c r="D425" s="70">
        <v>27</v>
      </c>
      <c r="E425" s="70">
        <v>2021</v>
      </c>
      <c r="F425" s="70" t="s">
        <v>160</v>
      </c>
      <c r="G425" s="1064" t="s">
        <v>2170</v>
      </c>
      <c r="H425" s="70" t="s">
        <v>2171</v>
      </c>
      <c r="I425" s="148"/>
      <c r="J425" s="71">
        <v>35.041507913352994</v>
      </c>
      <c r="K425" s="71">
        <v>0.92616471929532362</v>
      </c>
      <c r="L425" s="71">
        <v>1.7515620121698616</v>
      </c>
      <c r="M425" s="71">
        <v>7.2425739495261023</v>
      </c>
      <c r="N425" s="71">
        <v>9.5225085973911963</v>
      </c>
      <c r="O425" s="71">
        <v>7.4317538285101392</v>
      </c>
      <c r="P425" s="71">
        <v>5.9708937235919111</v>
      </c>
      <c r="Q425" s="71">
        <v>0.45553621191479599</v>
      </c>
      <c r="R425" s="71">
        <v>0</v>
      </c>
      <c r="S425" s="71">
        <v>0.46070460883136471</v>
      </c>
      <c r="T425" s="72"/>
      <c r="U425" s="71">
        <v>3376839</v>
      </c>
      <c r="V425" s="71">
        <v>284</v>
      </c>
      <c r="W425" s="71">
        <v>70</v>
      </c>
      <c r="X425" s="71">
        <v>1746</v>
      </c>
      <c r="Y425" s="71">
        <v>2755</v>
      </c>
      <c r="Z425" s="71">
        <v>5468</v>
      </c>
      <c r="AA425" s="71">
        <v>1285</v>
      </c>
      <c r="AB425" s="71">
        <v>7802</v>
      </c>
      <c r="AC425" s="71">
        <v>0</v>
      </c>
      <c r="AD425" s="71">
        <v>0.46070460883136471</v>
      </c>
      <c r="AE425" s="72"/>
      <c r="AF425" s="71">
        <v>30381078.84624948</v>
      </c>
      <c r="AG425" s="71">
        <v>641337.34217870724</v>
      </c>
      <c r="AH425" s="71">
        <v>378959.06327701925</v>
      </c>
      <c r="AI425" s="71">
        <v>11189659.190952899</v>
      </c>
      <c r="AJ425" s="71">
        <v>11534475.488191141</v>
      </c>
      <c r="AK425" s="71">
        <v>0</v>
      </c>
      <c r="AL425" s="71">
        <v>0</v>
      </c>
      <c r="AM425" s="71">
        <v>1024120.8526764784</v>
      </c>
      <c r="AN425" s="71">
        <v>0</v>
      </c>
      <c r="AO425" s="71">
        <v>0</v>
      </c>
      <c r="AP425" s="71">
        <v>55149630.783525728</v>
      </c>
      <c r="AQ425" s="72"/>
      <c r="AR425" s="71">
        <v>95</v>
      </c>
      <c r="AS425" s="71">
        <v>12</v>
      </c>
      <c r="AT425" s="71">
        <v>0</v>
      </c>
      <c r="AU425" s="71">
        <v>0</v>
      </c>
      <c r="AV425" s="71">
        <v>0</v>
      </c>
      <c r="AW425" s="71">
        <v>0</v>
      </c>
      <c r="AX425" s="71"/>
      <c r="AY425" s="72"/>
      <c r="AZ425" s="71">
        <v>443.7</v>
      </c>
      <c r="BA425" s="71">
        <v>879.60000000000014</v>
      </c>
      <c r="BB425" s="71">
        <v>0</v>
      </c>
      <c r="BC425" s="71">
        <v>0</v>
      </c>
      <c r="BD425" s="71">
        <v>0</v>
      </c>
      <c r="BE425" s="71">
        <v>0</v>
      </c>
      <c r="BF425" s="71"/>
      <c r="BG425" s="72"/>
      <c r="BH425" s="71">
        <v>0</v>
      </c>
      <c r="BI425" s="71">
        <v>0</v>
      </c>
      <c r="BJ425" s="71">
        <v>7.8970000000000002</v>
      </c>
      <c r="BK425" s="71">
        <v>0</v>
      </c>
      <c r="BL425" s="71">
        <v>0</v>
      </c>
      <c r="BM425" s="71">
        <v>0</v>
      </c>
      <c r="BN425" s="72"/>
      <c r="BO425" s="71">
        <v>0</v>
      </c>
      <c r="BP425" s="71">
        <v>0</v>
      </c>
      <c r="BQ425" s="71">
        <v>2</v>
      </c>
      <c r="BR425" s="71">
        <v>0</v>
      </c>
      <c r="BS425" s="71">
        <v>0</v>
      </c>
      <c r="BT425" s="71">
        <v>0</v>
      </c>
      <c r="BU425"/>
      <c r="BV425" s="70">
        <v>7.8970000000000002</v>
      </c>
      <c r="BW425" s="70">
        <v>0</v>
      </c>
      <c r="BX425" s="70">
        <v>0</v>
      </c>
      <c r="BY425" s="70">
        <v>0</v>
      </c>
      <c r="BZ425" s="70">
        <v>0</v>
      </c>
      <c r="CA425" s="70">
        <v>0</v>
      </c>
      <c r="CB425" s="70">
        <v>0</v>
      </c>
      <c r="CC425" s="70">
        <v>0</v>
      </c>
      <c r="CD425" s="70">
        <v>0</v>
      </c>
    </row>
    <row r="426" spans="1:82">
      <c r="A426" s="70" t="s">
        <v>2189</v>
      </c>
      <c r="B426" s="70">
        <v>459</v>
      </c>
      <c r="C426" s="70">
        <v>19</v>
      </c>
      <c r="D426" s="70">
        <v>27</v>
      </c>
      <c r="E426" s="70">
        <v>2022</v>
      </c>
      <c r="F426" s="70" t="s">
        <v>161</v>
      </c>
      <c r="G426" s="1064" t="s">
        <v>2170</v>
      </c>
      <c r="H426" s="70" t="s">
        <v>2171</v>
      </c>
      <c r="I426" s="148"/>
      <c r="J426" s="71">
        <v>23.17371425596809</v>
      </c>
      <c r="K426" s="71">
        <v>0.94585801804071967</v>
      </c>
      <c r="L426" s="71">
        <v>1.7594938743589843</v>
      </c>
      <c r="M426" s="71">
        <v>6.782122828408844</v>
      </c>
      <c r="N426" s="71">
        <v>9.6318005421851289</v>
      </c>
      <c r="O426" s="71">
        <v>7.7862479993096754</v>
      </c>
      <c r="P426" s="71">
        <v>5.8308924342229895</v>
      </c>
      <c r="Q426" s="71">
        <v>0.45294456824950635</v>
      </c>
      <c r="R426" s="71">
        <v>0</v>
      </c>
      <c r="S426" s="71">
        <v>0.56820188375051128</v>
      </c>
      <c r="T426" s="72"/>
      <c r="U426" s="71">
        <v>2481460</v>
      </c>
      <c r="V426" s="71">
        <v>284</v>
      </c>
      <c r="W426" s="71">
        <v>70</v>
      </c>
      <c r="X426" s="71">
        <v>1746</v>
      </c>
      <c r="Y426" s="71">
        <v>2781</v>
      </c>
      <c r="Z426" s="71">
        <v>5443</v>
      </c>
      <c r="AA426" s="71">
        <v>1274</v>
      </c>
      <c r="AB426" s="71">
        <v>7694</v>
      </c>
      <c r="AC426" s="71">
        <v>0</v>
      </c>
      <c r="AD426" s="71">
        <v>0.56820188375051128</v>
      </c>
      <c r="AE426" s="72"/>
      <c r="AF426" s="71">
        <v>21228747.49989669</v>
      </c>
      <c r="AG426" s="71">
        <v>628248.94064274523</v>
      </c>
      <c r="AH426" s="71">
        <v>458552.26066163555</v>
      </c>
      <c r="AI426" s="71">
        <v>10315806.812122349</v>
      </c>
      <c r="AJ426" s="71">
        <v>13048871.383622997</v>
      </c>
      <c r="AK426" s="71">
        <v>0</v>
      </c>
      <c r="AL426" s="71">
        <v>0</v>
      </c>
      <c r="AM426" s="71">
        <v>993505.40316834708</v>
      </c>
      <c r="AN426" s="71">
        <v>0</v>
      </c>
      <c r="AO426" s="71">
        <v>0</v>
      </c>
      <c r="AP426" s="71">
        <v>46673732.300114766</v>
      </c>
      <c r="AQ426" s="72"/>
      <c r="AR426" s="71">
        <v>101</v>
      </c>
      <c r="AS426" s="71">
        <v>14</v>
      </c>
      <c r="AT426" s="71">
        <v>0</v>
      </c>
      <c r="AU426" s="71">
        <v>0</v>
      </c>
      <c r="AV426" s="71">
        <v>0</v>
      </c>
      <c r="AW426" s="71">
        <v>0</v>
      </c>
      <c r="AX426" s="71"/>
      <c r="AY426" s="72"/>
      <c r="AZ426" s="71">
        <v>494.79999999999995</v>
      </c>
      <c r="BA426" s="71">
        <v>958.80000000000018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2190</v>
      </c>
      <c r="B427" s="70">
        <v>459</v>
      </c>
      <c r="C427" s="70">
        <v>20</v>
      </c>
      <c r="D427" s="70">
        <v>27</v>
      </c>
      <c r="E427" s="70">
        <v>2023</v>
      </c>
      <c r="F427" s="70" t="s">
        <v>1539</v>
      </c>
      <c r="G427" s="70" t="s">
        <v>2170</v>
      </c>
      <c r="H427" s="70" t="s">
        <v>2171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v>
      </c>
      <c r="AS427" s="71">
        <v>15</v>
      </c>
      <c r="AT427" s="71">
        <v>0</v>
      </c>
      <c r="AU427" s="71">
        <v>0</v>
      </c>
      <c r="AV427" s="71">
        <v>0</v>
      </c>
      <c r="AW427" s="71">
        <v>0</v>
      </c>
      <c r="AX427" s="71"/>
      <c r="AY427" s="72"/>
      <c r="AZ427" s="71">
        <v>504.09999999999997</v>
      </c>
      <c r="BA427" s="71">
        <v>1008.7000000000002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2191</v>
      </c>
      <c r="B428" s="70">
        <v>459</v>
      </c>
      <c r="C428" s="70">
        <v>21</v>
      </c>
      <c r="D428" s="70">
        <v>27</v>
      </c>
      <c r="E428" s="70">
        <v>2024</v>
      </c>
      <c r="F428" s="70" t="s">
        <v>1554</v>
      </c>
      <c r="G428" s="70" t="s">
        <v>2170</v>
      </c>
      <c r="H428" s="70" t="s">
        <v>2171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2192</v>
      </c>
      <c r="B429" s="70">
        <v>477</v>
      </c>
      <c r="C429" s="70">
        <v>1</v>
      </c>
      <c r="D429" s="70">
        <v>29</v>
      </c>
      <c r="E429" s="70">
        <v>1990</v>
      </c>
      <c r="F429" s="70" t="s">
        <v>787</v>
      </c>
      <c r="G429" s="70" t="s">
        <v>2193</v>
      </c>
      <c r="H429" s="70" t="s">
        <v>2194</v>
      </c>
      <c r="I429" s="148"/>
      <c r="J429" s="71">
        <v>19.25823489209208</v>
      </c>
      <c r="K429" s="71">
        <v>1.7213413085499509</v>
      </c>
      <c r="L429" s="71">
        <v>2.0506148998447138</v>
      </c>
      <c r="M429" s="71">
        <v>3.526986528618008</v>
      </c>
      <c r="N429" s="71">
        <v>5.6908461183804446</v>
      </c>
      <c r="O429" s="71">
        <v>7.5611757392711949</v>
      </c>
      <c r="P429" s="71">
        <v>12.35940235588054</v>
      </c>
      <c r="Q429" s="71">
        <v>0.64212919272107805</v>
      </c>
      <c r="R429" s="71">
        <v>0</v>
      </c>
      <c r="S429" s="71">
        <v>0.69602403177503103</v>
      </c>
      <c r="T429" s="72"/>
      <c r="U429" s="71">
        <v>1346177</v>
      </c>
      <c r="V429" s="71">
        <v>570</v>
      </c>
      <c r="W429" s="71">
        <v>18</v>
      </c>
      <c r="X429" s="71">
        <v>1448</v>
      </c>
      <c r="Y429" s="71">
        <v>2191</v>
      </c>
      <c r="Z429" s="71">
        <v>3110</v>
      </c>
      <c r="AA429" s="71">
        <v>3001</v>
      </c>
      <c r="AB429" s="71">
        <v>10426</v>
      </c>
      <c r="AC429" s="71">
        <v>0</v>
      </c>
      <c r="AD429" s="71">
        <v>0.69602403177503103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2195</v>
      </c>
      <c r="B430" s="70">
        <v>478</v>
      </c>
      <c r="C430" s="70">
        <v>2</v>
      </c>
      <c r="D430" s="70">
        <v>29</v>
      </c>
      <c r="E430" s="70">
        <v>2005</v>
      </c>
      <c r="F430" s="70" t="s">
        <v>789</v>
      </c>
      <c r="G430" s="70" t="s">
        <v>2193</v>
      </c>
      <c r="H430" s="70" t="s">
        <v>2194</v>
      </c>
      <c r="I430" s="148"/>
      <c r="J430" s="71">
        <v>27.31480355804668</v>
      </c>
      <c r="K430" s="71">
        <v>1.472584559059166</v>
      </c>
      <c r="L430" s="71">
        <v>6.7656315881041023</v>
      </c>
      <c r="M430" s="71">
        <v>9.2063371457317604</v>
      </c>
      <c r="N430" s="71">
        <v>10.07038101618217</v>
      </c>
      <c r="O430" s="71">
        <v>11.389467690509161</v>
      </c>
      <c r="P430" s="71">
        <v>13.622649443264701</v>
      </c>
      <c r="Q430" s="71">
        <v>0.56092321159028002</v>
      </c>
      <c r="R430" s="71">
        <v>0</v>
      </c>
      <c r="S430" s="71">
        <v>0.58546959234987017</v>
      </c>
      <c r="T430" s="72"/>
      <c r="U430" s="71">
        <v>1582872</v>
      </c>
      <c r="V430" s="71">
        <v>554</v>
      </c>
      <c r="W430" s="71">
        <v>57</v>
      </c>
      <c r="X430" s="71">
        <v>1640</v>
      </c>
      <c r="Y430" s="71">
        <v>2533</v>
      </c>
      <c r="Z430" s="71">
        <v>5421</v>
      </c>
      <c r="AA430" s="71">
        <v>2709</v>
      </c>
      <c r="AB430" s="71">
        <v>9521</v>
      </c>
      <c r="AC430" s="71">
        <v>0</v>
      </c>
      <c r="AD430" s="71">
        <v>0.58546959234987017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2196</v>
      </c>
      <c r="B431" s="70">
        <v>479</v>
      </c>
      <c r="C431" s="70">
        <v>3</v>
      </c>
      <c r="D431" s="70">
        <v>29</v>
      </c>
      <c r="E431" s="70">
        <v>2006</v>
      </c>
      <c r="F431" s="70" t="s">
        <v>790</v>
      </c>
      <c r="G431" s="70" t="s">
        <v>2193</v>
      </c>
      <c r="H431" s="70" t="s">
        <v>2194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2197</v>
      </c>
      <c r="B432" s="70">
        <v>480</v>
      </c>
      <c r="C432" s="70">
        <v>4</v>
      </c>
      <c r="D432" s="70">
        <v>29</v>
      </c>
      <c r="E432" s="70">
        <v>2007</v>
      </c>
      <c r="F432" s="70" t="s">
        <v>791</v>
      </c>
      <c r="G432" s="70" t="s">
        <v>2193</v>
      </c>
      <c r="H432" s="70" t="s">
        <v>2194</v>
      </c>
      <c r="I432" s="148"/>
      <c r="J432" s="71">
        <v>40.892556008367293</v>
      </c>
      <c r="K432" s="71">
        <v>1.168114584576978</v>
      </c>
      <c r="L432" s="71">
        <v>1.9004424657694761</v>
      </c>
      <c r="M432" s="71">
        <v>10.7657179838252</v>
      </c>
      <c r="N432" s="71">
        <v>9.5069193852605647</v>
      </c>
      <c r="O432" s="71">
        <v>11.477566865911321</v>
      </c>
      <c r="P432" s="71">
        <v>13.43009870931987</v>
      </c>
      <c r="Q432" s="71">
        <v>0.57780947853807996</v>
      </c>
      <c r="R432" s="71">
        <v>0</v>
      </c>
      <c r="S432" s="71">
        <v>0.59125903749731179</v>
      </c>
      <c r="T432" s="72"/>
      <c r="U432" s="71">
        <v>2270659</v>
      </c>
      <c r="V432" s="71">
        <v>476</v>
      </c>
      <c r="W432" s="71">
        <v>18</v>
      </c>
      <c r="X432" s="71">
        <v>2324</v>
      </c>
      <c r="Y432" s="71">
        <v>2567</v>
      </c>
      <c r="Z432" s="71">
        <v>5679</v>
      </c>
      <c r="AA432" s="71">
        <v>2630</v>
      </c>
      <c r="AB432" s="71">
        <v>9289</v>
      </c>
      <c r="AC432" s="71">
        <v>0</v>
      </c>
      <c r="AD432" s="71">
        <v>0.59125903749731179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2198</v>
      </c>
      <c r="B433" s="70">
        <v>481</v>
      </c>
      <c r="C433" s="70">
        <v>5</v>
      </c>
      <c r="D433" s="70">
        <v>29</v>
      </c>
      <c r="E433" s="70">
        <v>2008</v>
      </c>
      <c r="F433" s="70" t="s">
        <v>792</v>
      </c>
      <c r="G433" s="70" t="s">
        <v>2193</v>
      </c>
      <c r="H433" s="70" t="s">
        <v>2194</v>
      </c>
      <c r="I433" s="148"/>
      <c r="J433" s="71">
        <v>48.980340853232427</v>
      </c>
      <c r="K433" s="71">
        <v>0.87659733114602945</v>
      </c>
      <c r="L433" s="71">
        <v>1.591932852934326</v>
      </c>
      <c r="M433" s="71">
        <v>11.127504218427999</v>
      </c>
      <c r="N433" s="71">
        <v>8.5269243665772105</v>
      </c>
      <c r="O433" s="71">
        <v>11.146959740220201</v>
      </c>
      <c r="P433" s="71">
        <v>12.828214717346411</v>
      </c>
      <c r="Q433" s="71">
        <v>0.55952476010523</v>
      </c>
      <c r="R433" s="71">
        <v>0</v>
      </c>
      <c r="S433" s="71">
        <v>0.63771207927518025</v>
      </c>
      <c r="T433" s="72"/>
      <c r="U433" s="71">
        <v>2895573</v>
      </c>
      <c r="V433" s="71">
        <v>476</v>
      </c>
      <c r="W433" s="71">
        <v>18</v>
      </c>
      <c r="X433" s="71">
        <v>2324</v>
      </c>
      <c r="Y433" s="71">
        <v>2574</v>
      </c>
      <c r="Z433" s="71">
        <v>5709</v>
      </c>
      <c r="AA433" s="71">
        <v>2515</v>
      </c>
      <c r="AB433" s="71">
        <v>9143</v>
      </c>
      <c r="AC433" s="71">
        <v>0</v>
      </c>
      <c r="AD433" s="71">
        <v>0.63771207927518025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2199</v>
      </c>
      <c r="B434" s="70">
        <v>482</v>
      </c>
      <c r="C434" s="70">
        <v>6</v>
      </c>
      <c r="D434" s="70">
        <v>29</v>
      </c>
      <c r="E434" s="70">
        <v>2009</v>
      </c>
      <c r="F434" s="70" t="s">
        <v>176</v>
      </c>
      <c r="G434" s="70" t="s">
        <v>2193</v>
      </c>
      <c r="H434" s="70" t="s">
        <v>2194</v>
      </c>
      <c r="I434" s="148"/>
      <c r="J434" s="71">
        <v>45.017283918281137</v>
      </c>
      <c r="K434" s="71">
        <v>0.81861240472592256</v>
      </c>
      <c r="L434" s="71">
        <v>4.9118168066306076</v>
      </c>
      <c r="M434" s="71">
        <v>10.692049094615699</v>
      </c>
      <c r="N434" s="71">
        <v>10.20054678855263</v>
      </c>
      <c r="O434" s="71">
        <v>11.17453426744334</v>
      </c>
      <c r="P434" s="71">
        <v>12.192593179542</v>
      </c>
      <c r="Q434" s="71">
        <v>0.53114723198693203</v>
      </c>
      <c r="R434" s="71">
        <v>0</v>
      </c>
      <c r="S434" s="71">
        <v>0.70924921309762035</v>
      </c>
      <c r="T434" s="72"/>
      <c r="U434" s="71">
        <v>2320329</v>
      </c>
      <c r="V434" s="71">
        <v>453</v>
      </c>
      <c r="W434" s="71">
        <v>64</v>
      </c>
      <c r="X434" s="71">
        <v>2234</v>
      </c>
      <c r="Y434" s="71">
        <v>2612</v>
      </c>
      <c r="Z434" s="71">
        <v>5649</v>
      </c>
      <c r="AA434" s="71">
        <v>2454</v>
      </c>
      <c r="AB434" s="71">
        <v>9111</v>
      </c>
      <c r="AC434" s="71">
        <v>0</v>
      </c>
      <c r="AD434" s="71">
        <v>0.70924921309762035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34.200000000000003</v>
      </c>
      <c r="BK434" s="71">
        <v>0</v>
      </c>
      <c r="BL434" s="71">
        <v>4.09</v>
      </c>
      <c r="BM434" s="71">
        <v>0</v>
      </c>
      <c r="BN434" s="72"/>
      <c r="BO434" s="71">
        <v>0</v>
      </c>
      <c r="BP434" s="71">
        <v>0</v>
      </c>
      <c r="BQ434" s="71">
        <v>1</v>
      </c>
      <c r="BR434" s="71">
        <v>0</v>
      </c>
      <c r="BS434" s="71">
        <v>1</v>
      </c>
      <c r="BT434" s="71">
        <v>0</v>
      </c>
      <c r="BU434"/>
      <c r="BV434" s="70">
        <v>38.29</v>
      </c>
      <c r="BW434" s="70">
        <v>0</v>
      </c>
      <c r="BX434" s="70">
        <v>0</v>
      </c>
      <c r="BY434" s="70">
        <v>0</v>
      </c>
      <c r="BZ434" s="70">
        <v>0</v>
      </c>
      <c r="CA434" s="70">
        <v>0</v>
      </c>
      <c r="CB434" s="70">
        <v>0</v>
      </c>
      <c r="CC434" s="70">
        <v>0</v>
      </c>
      <c r="CD434" s="70">
        <v>0</v>
      </c>
    </row>
    <row r="435" spans="1:82">
      <c r="A435" s="70" t="s">
        <v>2200</v>
      </c>
      <c r="B435" s="70">
        <v>483</v>
      </c>
      <c r="C435" s="70">
        <v>7</v>
      </c>
      <c r="D435" s="70">
        <v>29</v>
      </c>
      <c r="E435" s="70">
        <v>2010</v>
      </c>
      <c r="F435" s="70" t="s">
        <v>177</v>
      </c>
      <c r="G435" s="70" t="s">
        <v>2193</v>
      </c>
      <c r="H435" s="70" t="s">
        <v>2194</v>
      </c>
      <c r="I435" s="148"/>
      <c r="J435" s="71">
        <v>31.71658824418089</v>
      </c>
      <c r="K435" s="71">
        <v>0.83026963405181942</v>
      </c>
      <c r="L435" s="71">
        <v>4.2758125533638038</v>
      </c>
      <c r="M435" s="71">
        <v>10.40075210165182</v>
      </c>
      <c r="N435" s="71">
        <v>9.4906244450044674</v>
      </c>
      <c r="O435" s="71">
        <v>10.94957712409237</v>
      </c>
      <c r="P435" s="71">
        <v>11.954549032393921</v>
      </c>
      <c r="Q435" s="71">
        <v>0.54688146718113795</v>
      </c>
      <c r="R435" s="71">
        <v>0</v>
      </c>
      <c r="S435" s="71">
        <v>0.75705468020511835</v>
      </c>
      <c r="T435" s="72"/>
      <c r="U435" s="71">
        <v>2132247</v>
      </c>
      <c r="V435" s="71">
        <v>453</v>
      </c>
      <c r="W435" s="71">
        <v>64</v>
      </c>
      <c r="X435" s="71">
        <v>2234</v>
      </c>
      <c r="Y435" s="71">
        <v>2618</v>
      </c>
      <c r="Z435" s="71">
        <v>5561</v>
      </c>
      <c r="AA435" s="71">
        <v>2346</v>
      </c>
      <c r="AB435" s="71">
        <v>8989</v>
      </c>
      <c r="AC435" s="71">
        <v>0</v>
      </c>
      <c r="AD435" s="71">
        <v>0.75705468020511835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42.9</v>
      </c>
      <c r="BK435" s="71">
        <v>0</v>
      </c>
      <c r="BL435" s="71">
        <v>3.89</v>
      </c>
      <c r="BM435" s="71">
        <v>0</v>
      </c>
      <c r="BN435" s="72"/>
      <c r="BO435" s="71">
        <v>0</v>
      </c>
      <c r="BP435" s="71">
        <v>0</v>
      </c>
      <c r="BQ435" s="71">
        <v>1</v>
      </c>
      <c r="BR435" s="71">
        <v>0</v>
      </c>
      <c r="BS435" s="71">
        <v>1</v>
      </c>
      <c r="BT435" s="71">
        <v>0</v>
      </c>
      <c r="BU435"/>
      <c r="BV435" s="70">
        <v>46.79</v>
      </c>
      <c r="BW435" s="70">
        <v>0</v>
      </c>
      <c r="BX435" s="70">
        <v>0</v>
      </c>
      <c r="BY435" s="70">
        <v>0</v>
      </c>
      <c r="BZ435" s="70">
        <v>0</v>
      </c>
      <c r="CA435" s="70">
        <v>0</v>
      </c>
      <c r="CB435" s="70">
        <v>0</v>
      </c>
      <c r="CC435" s="70">
        <v>0</v>
      </c>
      <c r="CD435" s="70">
        <v>0</v>
      </c>
    </row>
    <row r="436" spans="1:82">
      <c r="A436" s="70" t="s">
        <v>2201</v>
      </c>
      <c r="B436" s="70">
        <v>484</v>
      </c>
      <c r="C436" s="70">
        <v>8</v>
      </c>
      <c r="D436" s="70">
        <v>29</v>
      </c>
      <c r="E436" s="70">
        <v>2011</v>
      </c>
      <c r="F436" s="70" t="s">
        <v>178</v>
      </c>
      <c r="G436" s="70" t="s">
        <v>2193</v>
      </c>
      <c r="H436" s="70" t="s">
        <v>2194</v>
      </c>
      <c r="I436" s="148"/>
      <c r="J436" s="71">
        <v>30.723825901400989</v>
      </c>
      <c r="K436" s="71">
        <v>1.153195116996133</v>
      </c>
      <c r="L436" s="71">
        <v>3.6126388683931112</v>
      </c>
      <c r="M436" s="71">
        <v>10.973829582106321</v>
      </c>
      <c r="N436" s="71">
        <v>11.50519303875722</v>
      </c>
      <c r="O436" s="71">
        <v>10.963427935349593</v>
      </c>
      <c r="P436" s="71">
        <v>11.975267726427518</v>
      </c>
      <c r="Q436" s="71">
        <v>0.62268089192374498</v>
      </c>
      <c r="R436" s="71">
        <v>0</v>
      </c>
      <c r="S436" s="71">
        <v>1.025442870146164</v>
      </c>
      <c r="T436" s="72"/>
      <c r="U436" s="71">
        <v>2359321</v>
      </c>
      <c r="V436" s="71">
        <v>453</v>
      </c>
      <c r="W436" s="71">
        <v>64</v>
      </c>
      <c r="X436" s="71">
        <v>2234</v>
      </c>
      <c r="Y436" s="71">
        <v>2643</v>
      </c>
      <c r="Z436" s="71">
        <v>5689</v>
      </c>
      <c r="AA436" s="71">
        <v>2420</v>
      </c>
      <c r="AB436" s="71">
        <v>8873</v>
      </c>
      <c r="AC436" s="71">
        <v>0</v>
      </c>
      <c r="AD436" s="71">
        <v>1.025442870146164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41.7</v>
      </c>
      <c r="BK436" s="71">
        <v>0</v>
      </c>
      <c r="BL436" s="71">
        <v>4.0599999999999996</v>
      </c>
      <c r="BM436" s="71">
        <v>0</v>
      </c>
      <c r="BN436" s="72"/>
      <c r="BO436" s="71">
        <v>0</v>
      </c>
      <c r="BP436" s="71">
        <v>0</v>
      </c>
      <c r="BQ436" s="71">
        <v>1</v>
      </c>
      <c r="BR436" s="71">
        <v>0</v>
      </c>
      <c r="BS436" s="71">
        <v>1</v>
      </c>
      <c r="BT436" s="71">
        <v>0</v>
      </c>
      <c r="BU436"/>
      <c r="BV436" s="70">
        <v>45.76</v>
      </c>
      <c r="BW436" s="70">
        <v>0</v>
      </c>
      <c r="BX436" s="70">
        <v>0</v>
      </c>
      <c r="BY436" s="70">
        <v>0</v>
      </c>
      <c r="BZ436" s="70">
        <v>0</v>
      </c>
      <c r="CA436" s="70">
        <v>0</v>
      </c>
      <c r="CB436" s="70">
        <v>0</v>
      </c>
      <c r="CC436" s="70">
        <v>0</v>
      </c>
      <c r="CD436" s="70">
        <v>0</v>
      </c>
    </row>
    <row r="437" spans="1:82">
      <c r="A437" s="70" t="s">
        <v>2202</v>
      </c>
      <c r="B437" s="70">
        <v>485</v>
      </c>
      <c r="C437" s="70">
        <v>9</v>
      </c>
      <c r="D437" s="70">
        <v>29</v>
      </c>
      <c r="E437" s="70">
        <v>2012</v>
      </c>
      <c r="F437" s="70" t="s">
        <v>179</v>
      </c>
      <c r="G437" s="70" t="s">
        <v>2193</v>
      </c>
      <c r="H437" s="70" t="s">
        <v>2194</v>
      </c>
      <c r="I437" s="148"/>
      <c r="J437" s="71">
        <v>47.553244973021542</v>
      </c>
      <c r="K437" s="71">
        <v>1.079920001761884</v>
      </c>
      <c r="L437" s="71">
        <v>3.603007156791628</v>
      </c>
      <c r="M437" s="71">
        <v>12.30254239633371</v>
      </c>
      <c r="N437" s="71">
        <v>12.31076293132314</v>
      </c>
      <c r="O437" s="71">
        <v>11.064527372924996</v>
      </c>
      <c r="P437" s="71">
        <v>12.376834068234011</v>
      </c>
      <c r="Q437" s="71">
        <v>0.67180299366686602</v>
      </c>
      <c r="R437" s="71">
        <v>0</v>
      </c>
      <c r="S437" s="71">
        <v>0.97282681464936949</v>
      </c>
      <c r="T437" s="72"/>
      <c r="U437" s="71">
        <v>2972254</v>
      </c>
      <c r="V437" s="71">
        <v>453</v>
      </c>
      <c r="W437" s="71">
        <v>64</v>
      </c>
      <c r="X437" s="71">
        <v>2234</v>
      </c>
      <c r="Y437" s="71">
        <v>2693</v>
      </c>
      <c r="Z437" s="71">
        <v>5787</v>
      </c>
      <c r="AA437" s="71">
        <v>2487</v>
      </c>
      <c r="AB437" s="71">
        <v>8811</v>
      </c>
      <c r="AC437" s="71">
        <v>0</v>
      </c>
      <c r="AD437" s="71">
        <v>0.97282681464936949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39.573</v>
      </c>
      <c r="BK437" s="71">
        <v>0</v>
      </c>
      <c r="BL437" s="71">
        <v>4.3899999999999997</v>
      </c>
      <c r="BM437" s="71">
        <v>0</v>
      </c>
      <c r="BN437" s="72"/>
      <c r="BO437" s="71">
        <v>0</v>
      </c>
      <c r="BP437" s="71">
        <v>0</v>
      </c>
      <c r="BQ437" s="71">
        <v>1</v>
      </c>
      <c r="BR437" s="71">
        <v>0</v>
      </c>
      <c r="BS437" s="71">
        <v>1</v>
      </c>
      <c r="BT437" s="71">
        <v>0</v>
      </c>
      <c r="BU437"/>
      <c r="BV437" s="70">
        <v>43.963000000000001</v>
      </c>
      <c r="BW437" s="70">
        <v>0</v>
      </c>
      <c r="BX437" s="70">
        <v>0</v>
      </c>
      <c r="BY437" s="70">
        <v>0</v>
      </c>
      <c r="BZ437" s="70">
        <v>0</v>
      </c>
      <c r="CA437" s="70">
        <v>0</v>
      </c>
      <c r="CB437" s="70">
        <v>0</v>
      </c>
      <c r="CC437" s="70">
        <v>0</v>
      </c>
      <c r="CD437" s="70">
        <v>0</v>
      </c>
    </row>
    <row r="438" spans="1:82">
      <c r="A438" s="70" t="s">
        <v>2203</v>
      </c>
      <c r="B438" s="70">
        <v>486</v>
      </c>
      <c r="C438" s="70">
        <v>10</v>
      </c>
      <c r="D438" s="70">
        <v>29</v>
      </c>
      <c r="E438" s="70">
        <v>2013</v>
      </c>
      <c r="F438" s="70" t="s">
        <v>180</v>
      </c>
      <c r="G438" s="70" t="s">
        <v>2193</v>
      </c>
      <c r="H438" s="70" t="s">
        <v>2194</v>
      </c>
      <c r="I438" s="148"/>
      <c r="J438" s="71">
        <v>41.631795366671277</v>
      </c>
      <c r="K438" s="71">
        <v>0.97454549412305225</v>
      </c>
      <c r="L438" s="71">
        <v>2.5484077428632381</v>
      </c>
      <c r="M438" s="71">
        <v>12.06374590879433</v>
      </c>
      <c r="N438" s="71">
        <v>12.20552888815034</v>
      </c>
      <c r="O438" s="71">
        <v>10.688633598234754</v>
      </c>
      <c r="P438" s="71">
        <v>12.413479340920016</v>
      </c>
      <c r="Q438" s="71">
        <v>0.67670061094491696</v>
      </c>
      <c r="R438" s="71">
        <v>0</v>
      </c>
      <c r="S438" s="71">
        <v>1.0920003000876179</v>
      </c>
      <c r="T438" s="72"/>
      <c r="U438" s="71">
        <v>2678005</v>
      </c>
      <c r="V438" s="71">
        <v>453</v>
      </c>
      <c r="W438" s="71">
        <v>64</v>
      </c>
      <c r="X438" s="71">
        <v>2234</v>
      </c>
      <c r="Y438" s="71">
        <v>2718</v>
      </c>
      <c r="Z438" s="71">
        <v>5840</v>
      </c>
      <c r="AA438" s="71">
        <v>2485</v>
      </c>
      <c r="AB438" s="71">
        <v>8748</v>
      </c>
      <c r="AC438" s="71">
        <v>0</v>
      </c>
      <c r="AD438" s="71">
        <v>1.0920003000876179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37.171999999999997</v>
      </c>
      <c r="BK438" s="71">
        <v>0</v>
      </c>
      <c r="BL438" s="71">
        <v>4.4390000000000001</v>
      </c>
      <c r="BM438" s="71">
        <v>0</v>
      </c>
      <c r="BN438" s="72"/>
      <c r="BO438" s="71">
        <v>0</v>
      </c>
      <c r="BP438" s="71">
        <v>0</v>
      </c>
      <c r="BQ438" s="71">
        <v>1</v>
      </c>
      <c r="BR438" s="71">
        <v>0</v>
      </c>
      <c r="BS438" s="71">
        <v>1</v>
      </c>
      <c r="BT438" s="71">
        <v>0</v>
      </c>
      <c r="BU438"/>
      <c r="BV438" s="70">
        <v>41.610999999999997</v>
      </c>
      <c r="BW438" s="70">
        <v>0</v>
      </c>
      <c r="BX438" s="70">
        <v>0</v>
      </c>
      <c r="BY438" s="70">
        <v>0</v>
      </c>
      <c r="BZ438" s="70">
        <v>0</v>
      </c>
      <c r="CA438" s="70">
        <v>0</v>
      </c>
      <c r="CB438" s="70">
        <v>0</v>
      </c>
      <c r="CC438" s="70">
        <v>0</v>
      </c>
      <c r="CD438" s="70">
        <v>0</v>
      </c>
    </row>
    <row r="439" spans="1:82">
      <c r="A439" s="70" t="s">
        <v>2204</v>
      </c>
      <c r="B439" s="70">
        <v>487</v>
      </c>
      <c r="C439" s="70">
        <v>11</v>
      </c>
      <c r="D439" s="70">
        <v>29</v>
      </c>
      <c r="E439" s="70">
        <v>2014</v>
      </c>
      <c r="F439" s="70" t="s">
        <v>181</v>
      </c>
      <c r="G439" s="70" t="s">
        <v>2193</v>
      </c>
      <c r="H439" s="70" t="s">
        <v>2194</v>
      </c>
      <c r="I439" s="148"/>
      <c r="J439" s="71">
        <v>39.779563553198891</v>
      </c>
      <c r="K439" s="71">
        <v>0.89303158329433308</v>
      </c>
      <c r="L439" s="71">
        <v>3.576783529366554</v>
      </c>
      <c r="M439" s="71">
        <v>9.9894798912347955</v>
      </c>
      <c r="N439" s="71">
        <v>10.59184405550166</v>
      </c>
      <c r="O439" s="71">
        <v>10.150242100463553</v>
      </c>
      <c r="P439" s="71">
        <v>12.272128219232359</v>
      </c>
      <c r="Q439" s="71">
        <v>0.63930879632356596</v>
      </c>
      <c r="R439" s="71">
        <v>0</v>
      </c>
      <c r="S439" s="71">
        <v>1.589424500406232</v>
      </c>
      <c r="T439" s="72"/>
      <c r="U439" s="71">
        <v>2826887</v>
      </c>
      <c r="V439" s="71">
        <v>420</v>
      </c>
      <c r="W439" s="71">
        <v>72</v>
      </c>
      <c r="X439" s="71">
        <v>1893</v>
      </c>
      <c r="Y439" s="71">
        <v>2730</v>
      </c>
      <c r="Z439" s="71">
        <v>5841</v>
      </c>
      <c r="AA439" s="71">
        <v>2444</v>
      </c>
      <c r="AB439" s="71">
        <v>8614</v>
      </c>
      <c r="AC439" s="71">
        <v>0</v>
      </c>
      <c r="AD439" s="71">
        <v>1.589424500406232</v>
      </c>
      <c r="AE439" s="72"/>
      <c r="AF439" s="71"/>
      <c r="AG439" s="71"/>
      <c r="AH439" s="71"/>
      <c r="AI439" s="71"/>
      <c r="AJ439" s="71"/>
      <c r="AK439" s="71"/>
      <c r="AL439" s="71"/>
      <c r="AM439" s="71"/>
      <c r="AN439" s="71"/>
      <c r="AO439" s="71"/>
      <c r="AP439" s="71"/>
      <c r="AQ439" s="72"/>
      <c r="AR439" s="71">
        <v>177</v>
      </c>
      <c r="AS439" s="71">
        <v>38</v>
      </c>
      <c r="AT439" s="71">
        <v>0</v>
      </c>
      <c r="AU439" s="71">
        <v>0</v>
      </c>
      <c r="AV439" s="71">
        <v>0</v>
      </c>
      <c r="AW439" s="71">
        <v>0</v>
      </c>
      <c r="AX439" s="71"/>
      <c r="AY439" s="72"/>
      <c r="AZ439" s="71">
        <v>840.8</v>
      </c>
      <c r="BA439" s="71">
        <v>2308.5</v>
      </c>
      <c r="BB439" s="71">
        <v>0</v>
      </c>
      <c r="BC439" s="71">
        <v>0</v>
      </c>
      <c r="BD439" s="71">
        <v>0</v>
      </c>
      <c r="BE439" s="71">
        <v>0</v>
      </c>
      <c r="BF439" s="71"/>
      <c r="BG439" s="72"/>
      <c r="BH439" s="71">
        <v>0</v>
      </c>
      <c r="BI439" s="71">
        <v>0</v>
      </c>
      <c r="BJ439" s="71">
        <v>43.576000000000001</v>
      </c>
      <c r="BK439" s="71">
        <v>0</v>
      </c>
      <c r="BL439" s="71">
        <v>4.4669999999999996</v>
      </c>
      <c r="BM439" s="71">
        <v>0</v>
      </c>
      <c r="BN439" s="72"/>
      <c r="BO439" s="71">
        <v>0</v>
      </c>
      <c r="BP439" s="71">
        <v>0</v>
      </c>
      <c r="BQ439" s="71">
        <v>1</v>
      </c>
      <c r="BR439" s="71">
        <v>0</v>
      </c>
      <c r="BS439" s="71">
        <v>1</v>
      </c>
      <c r="BT439" s="71">
        <v>0</v>
      </c>
      <c r="BU439"/>
      <c r="BV439" s="70">
        <v>48.042999999999999</v>
      </c>
      <c r="BW439" s="70">
        <v>0</v>
      </c>
      <c r="BX439" s="70">
        <v>0</v>
      </c>
      <c r="BY439" s="70">
        <v>0</v>
      </c>
      <c r="BZ439" s="70">
        <v>0</v>
      </c>
      <c r="CA439" s="70">
        <v>0</v>
      </c>
      <c r="CB439" s="70">
        <v>0</v>
      </c>
      <c r="CC439" s="70">
        <v>0</v>
      </c>
      <c r="CD439" s="70">
        <v>0</v>
      </c>
    </row>
    <row r="440" spans="1:82">
      <c r="A440" s="70" t="s">
        <v>2205</v>
      </c>
      <c r="B440" s="70">
        <v>488</v>
      </c>
      <c r="C440" s="70">
        <v>12</v>
      </c>
      <c r="D440" s="70">
        <v>29</v>
      </c>
      <c r="E440" s="70">
        <v>2015</v>
      </c>
      <c r="F440" s="70" t="s">
        <v>182</v>
      </c>
      <c r="G440" s="70" t="s">
        <v>2193</v>
      </c>
      <c r="H440" s="70" t="s">
        <v>2194</v>
      </c>
      <c r="I440" s="148"/>
      <c r="J440" s="71">
        <v>37.501928785813448</v>
      </c>
      <c r="K440" s="71">
        <v>0.99883664389115934</v>
      </c>
      <c r="L440" s="71">
        <v>4.625497343571694</v>
      </c>
      <c r="M440" s="71">
        <v>9.5620376657853399</v>
      </c>
      <c r="N440" s="71">
        <v>9.1112865108093928</v>
      </c>
      <c r="O440" s="71">
        <v>10.029391468614229</v>
      </c>
      <c r="P440" s="71">
        <v>12.060710884774304</v>
      </c>
      <c r="Q440" s="71">
        <v>0.61632442649141495</v>
      </c>
      <c r="R440" s="71">
        <v>0</v>
      </c>
      <c r="S440" s="71">
        <v>1.618951012822603</v>
      </c>
      <c r="T440" s="72"/>
      <c r="U440" s="71">
        <v>2892300</v>
      </c>
      <c r="V440" s="71">
        <v>420</v>
      </c>
      <c r="W440" s="71">
        <v>72</v>
      </c>
      <c r="X440" s="71">
        <v>1893</v>
      </c>
      <c r="Y440" s="71">
        <v>2732</v>
      </c>
      <c r="Z440" s="71">
        <v>5827</v>
      </c>
      <c r="AA440" s="71">
        <v>2400</v>
      </c>
      <c r="AB440" s="71">
        <v>8483</v>
      </c>
      <c r="AC440" s="71">
        <v>0</v>
      </c>
      <c r="AD440" s="71">
        <v>1.618951012822603</v>
      </c>
      <c r="AE440" s="72"/>
      <c r="AF440" s="71">
        <v>21162746.00936931</v>
      </c>
      <c r="AG440" s="71">
        <v>757561.4013261504</v>
      </c>
      <c r="AH440" s="71">
        <v>687893.37937999994</v>
      </c>
      <c r="AI440" s="71">
        <v>11686560.382925279</v>
      </c>
      <c r="AJ440" s="71">
        <v>11820023.754389919</v>
      </c>
      <c r="AK440" s="71">
        <v>0</v>
      </c>
      <c r="AL440" s="71">
        <v>0</v>
      </c>
      <c r="AM440" s="71">
        <v>1162559.565153372</v>
      </c>
      <c r="AN440" s="71">
        <v>0</v>
      </c>
      <c r="AO440" s="71">
        <v>0</v>
      </c>
      <c r="AP440" s="71">
        <v>47277344.492544033</v>
      </c>
      <c r="AQ440" s="72"/>
      <c r="AR440" s="71">
        <v>194</v>
      </c>
      <c r="AS440" s="71">
        <v>67</v>
      </c>
      <c r="AT440" s="71">
        <v>0</v>
      </c>
      <c r="AU440" s="71">
        <v>0</v>
      </c>
      <c r="AV440" s="71">
        <v>0</v>
      </c>
      <c r="AW440" s="71">
        <v>0</v>
      </c>
      <c r="AX440" s="71"/>
      <c r="AY440" s="72"/>
      <c r="AZ440" s="71">
        <v>931.5</v>
      </c>
      <c r="BA440" s="71">
        <v>10593.7</v>
      </c>
      <c r="BB440" s="71">
        <v>0</v>
      </c>
      <c r="BC440" s="71">
        <v>0</v>
      </c>
      <c r="BD440" s="71">
        <v>0</v>
      </c>
      <c r="BE440" s="71">
        <v>0</v>
      </c>
      <c r="BF440" s="71"/>
      <c r="BG440" s="72"/>
      <c r="BH440" s="71">
        <v>0</v>
      </c>
      <c r="BI440" s="71">
        <v>0</v>
      </c>
      <c r="BJ440" s="71">
        <v>41.454999999999998</v>
      </c>
      <c r="BK440" s="71">
        <v>0</v>
      </c>
      <c r="BL440" s="71">
        <v>4.282</v>
      </c>
      <c r="BM440" s="71">
        <v>0</v>
      </c>
      <c r="BN440" s="72"/>
      <c r="BO440" s="71">
        <v>0</v>
      </c>
      <c r="BP440" s="71">
        <v>0</v>
      </c>
      <c r="BQ440" s="71">
        <v>1</v>
      </c>
      <c r="BR440" s="71">
        <v>0</v>
      </c>
      <c r="BS440" s="71">
        <v>1</v>
      </c>
      <c r="BT440" s="71">
        <v>0</v>
      </c>
      <c r="BU440"/>
      <c r="BV440" s="70">
        <v>45.737000000000002</v>
      </c>
      <c r="BW440" s="70">
        <v>0</v>
      </c>
      <c r="BX440" s="70">
        <v>0</v>
      </c>
      <c r="BY440" s="70">
        <v>0</v>
      </c>
      <c r="BZ440" s="70">
        <v>0</v>
      </c>
      <c r="CA440" s="70">
        <v>0</v>
      </c>
      <c r="CB440" s="70">
        <v>0</v>
      </c>
      <c r="CC440" s="70">
        <v>0</v>
      </c>
      <c r="CD440" s="70">
        <v>0</v>
      </c>
    </row>
    <row r="441" spans="1:82">
      <c r="A441" s="70" t="s">
        <v>2206</v>
      </c>
      <c r="B441" s="70">
        <v>489</v>
      </c>
      <c r="C441" s="70">
        <v>13</v>
      </c>
      <c r="D441" s="70">
        <v>29</v>
      </c>
      <c r="E441" s="70">
        <v>2016</v>
      </c>
      <c r="F441" s="70" t="s">
        <v>155</v>
      </c>
      <c r="G441" s="70" t="s">
        <v>2193</v>
      </c>
      <c r="H441" s="70" t="s">
        <v>2194</v>
      </c>
      <c r="I441" s="148"/>
      <c r="J441" s="71">
        <v>45.323425264414709</v>
      </c>
      <c r="K441" s="71">
        <v>1.0094686639943049</v>
      </c>
      <c r="L441" s="71">
        <v>4.0376902954007621</v>
      </c>
      <c r="M441" s="71">
        <v>7.8718699316271969</v>
      </c>
      <c r="N441" s="71">
        <v>9.1472952126675064</v>
      </c>
      <c r="O441" s="71">
        <v>9.9416055764374551</v>
      </c>
      <c r="P441" s="71">
        <v>11.821270465569729</v>
      </c>
      <c r="Q441" s="71">
        <v>0.59189639339394495</v>
      </c>
      <c r="R441" s="71">
        <v>0</v>
      </c>
      <c r="S441" s="71">
        <v>1.5332831749627716</v>
      </c>
      <c r="T441" s="72"/>
      <c r="U441" s="71">
        <v>3450502</v>
      </c>
      <c r="V441" s="71">
        <v>420</v>
      </c>
      <c r="W441" s="71">
        <v>72</v>
      </c>
      <c r="X441" s="71">
        <v>1893</v>
      </c>
      <c r="Y441" s="71">
        <v>2757</v>
      </c>
      <c r="Z441" s="71">
        <v>5847</v>
      </c>
      <c r="AA441" s="71">
        <v>2433</v>
      </c>
      <c r="AB441" s="71">
        <v>8380</v>
      </c>
      <c r="AC441" s="71">
        <v>0</v>
      </c>
      <c r="AD441" s="71">
        <v>1.533283174962772</v>
      </c>
      <c r="AE441" s="72"/>
      <c r="AF441" s="71">
        <v>25460613.84200808</v>
      </c>
      <c r="AG441" s="71">
        <v>732904.94286211277</v>
      </c>
      <c r="AH441" s="71">
        <v>467297.91182540229</v>
      </c>
      <c r="AI441" s="71">
        <v>10993205.544689801</v>
      </c>
      <c r="AJ441" s="71">
        <v>10894461.37641551</v>
      </c>
      <c r="AK441" s="71">
        <v>0</v>
      </c>
      <c r="AL441" s="71">
        <v>0</v>
      </c>
      <c r="AM441" s="71">
        <v>1149336.0754071129</v>
      </c>
      <c r="AN441" s="71">
        <v>0</v>
      </c>
      <c r="AO441" s="71">
        <v>0</v>
      </c>
      <c r="AP441" s="71">
        <v>49697819.693208016</v>
      </c>
      <c r="AQ441" s="72"/>
      <c r="AR441" s="71">
        <v>208</v>
      </c>
      <c r="AS441" s="71">
        <v>90</v>
      </c>
      <c r="AT441" s="71">
        <v>0</v>
      </c>
      <c r="AU441" s="71">
        <v>0</v>
      </c>
      <c r="AV441" s="71">
        <v>0</v>
      </c>
      <c r="AW441" s="71">
        <v>0</v>
      </c>
      <c r="AX441" s="71"/>
      <c r="AY441" s="72"/>
      <c r="AZ441" s="71">
        <v>1009.8</v>
      </c>
      <c r="BA441" s="71">
        <v>13464.8</v>
      </c>
      <c r="BB441" s="71">
        <v>0</v>
      </c>
      <c r="BC441" s="71">
        <v>0</v>
      </c>
      <c r="BD441" s="71">
        <v>0</v>
      </c>
      <c r="BE441" s="71">
        <v>0</v>
      </c>
      <c r="BF441" s="71"/>
      <c r="BG441" s="72"/>
      <c r="BH441" s="71">
        <v>0</v>
      </c>
      <c r="BI441" s="71">
        <v>0</v>
      </c>
      <c r="BJ441" s="71">
        <v>44.822000000000003</v>
      </c>
      <c r="BK441" s="71">
        <v>0</v>
      </c>
      <c r="BL441" s="71">
        <v>4.056</v>
      </c>
      <c r="BM441" s="71">
        <v>0</v>
      </c>
      <c r="BN441" s="72"/>
      <c r="BO441" s="71">
        <v>0</v>
      </c>
      <c r="BP441" s="71">
        <v>0</v>
      </c>
      <c r="BQ441" s="71">
        <v>2</v>
      </c>
      <c r="BR441" s="71">
        <v>0</v>
      </c>
      <c r="BS441" s="71">
        <v>1</v>
      </c>
      <c r="BT441" s="71">
        <v>0</v>
      </c>
      <c r="BU441"/>
      <c r="BV441" s="70">
        <v>48.878</v>
      </c>
      <c r="BW441" s="70">
        <v>0</v>
      </c>
      <c r="BX441" s="70">
        <v>0</v>
      </c>
      <c r="BY441" s="70">
        <v>0</v>
      </c>
      <c r="BZ441" s="70">
        <v>0</v>
      </c>
      <c r="CA441" s="70">
        <v>0</v>
      </c>
      <c r="CB441" s="70">
        <v>0</v>
      </c>
      <c r="CC441" s="70">
        <v>0</v>
      </c>
      <c r="CD441" s="70">
        <v>0</v>
      </c>
    </row>
    <row r="442" spans="1:82">
      <c r="A442" s="70" t="s">
        <v>2207</v>
      </c>
      <c r="B442" s="70">
        <v>490</v>
      </c>
      <c r="C442" s="70">
        <v>14</v>
      </c>
      <c r="D442" s="70">
        <v>29</v>
      </c>
      <c r="E442" s="70">
        <v>2017</v>
      </c>
      <c r="F442" s="70" t="s">
        <v>156</v>
      </c>
      <c r="G442" s="70" t="s">
        <v>2193</v>
      </c>
      <c r="H442" s="70" t="s">
        <v>2194</v>
      </c>
      <c r="I442" s="148"/>
      <c r="J442" s="71">
        <v>42.434531140883053</v>
      </c>
      <c r="K442" s="71">
        <v>1.0326435174493671</v>
      </c>
      <c r="L442" s="71">
        <v>4.3002535278787439</v>
      </c>
      <c r="M442" s="71">
        <v>7.6438896765941804</v>
      </c>
      <c r="N442" s="71">
        <v>9.879519478355224</v>
      </c>
      <c r="O442" s="71">
        <v>9.6539412373356175</v>
      </c>
      <c r="P442" s="71">
        <v>11.712591332734311</v>
      </c>
      <c r="Q442" s="71">
        <v>0.56247308967739296</v>
      </c>
      <c r="R442" s="71">
        <v>0</v>
      </c>
      <c r="S442" s="71">
        <v>1.6572380368856736</v>
      </c>
      <c r="T442" s="72"/>
      <c r="U442" s="71">
        <v>3518210</v>
      </c>
      <c r="V442" s="71">
        <v>420</v>
      </c>
      <c r="W442" s="71">
        <v>72</v>
      </c>
      <c r="X442" s="71">
        <v>1893</v>
      </c>
      <c r="Y442" s="71">
        <v>2753</v>
      </c>
      <c r="Z442" s="71">
        <v>5772</v>
      </c>
      <c r="AA442" s="71">
        <v>2426</v>
      </c>
      <c r="AB442" s="71">
        <v>8235</v>
      </c>
      <c r="AC442" s="71">
        <v>0</v>
      </c>
      <c r="AD442" s="71">
        <v>1.6572380368856741</v>
      </c>
      <c r="AE442" s="72"/>
      <c r="AF442" s="71">
        <v>25152021.727772862</v>
      </c>
      <c r="AG442" s="71">
        <v>743993.47563556558</v>
      </c>
      <c r="AH442" s="71">
        <v>697474.22925058764</v>
      </c>
      <c r="AI442" s="71">
        <v>11231121.509119021</v>
      </c>
      <c r="AJ442" s="71">
        <v>12388831.66552382</v>
      </c>
      <c r="AK442" s="71">
        <v>0</v>
      </c>
      <c r="AL442" s="71">
        <v>0</v>
      </c>
      <c r="AM442" s="71">
        <v>1131216.274714659</v>
      </c>
      <c r="AN442" s="71">
        <v>0</v>
      </c>
      <c r="AO442" s="71">
        <v>0</v>
      </c>
      <c r="AP442" s="71">
        <v>51344658.88201651</v>
      </c>
      <c r="AQ442" s="72"/>
      <c r="AR442" s="71">
        <v>221</v>
      </c>
      <c r="AS442" s="71">
        <v>102</v>
      </c>
      <c r="AT442" s="71">
        <v>0</v>
      </c>
      <c r="AU442" s="71">
        <v>0</v>
      </c>
      <c r="AV442" s="71">
        <v>0</v>
      </c>
      <c r="AW442" s="71">
        <v>0</v>
      </c>
      <c r="AX442" s="71"/>
      <c r="AY442" s="72"/>
      <c r="AZ442" s="71">
        <v>1080.5</v>
      </c>
      <c r="BA442" s="71">
        <v>18209.900000000001</v>
      </c>
      <c r="BB442" s="71">
        <v>0</v>
      </c>
      <c r="BC442" s="71">
        <v>0</v>
      </c>
      <c r="BD442" s="71">
        <v>0</v>
      </c>
      <c r="BE442" s="71">
        <v>0</v>
      </c>
      <c r="BF442" s="71"/>
      <c r="BG442" s="72"/>
      <c r="BH442" s="71">
        <v>0</v>
      </c>
      <c r="BI442" s="71">
        <v>0</v>
      </c>
      <c r="BJ442" s="71">
        <v>51.753</v>
      </c>
      <c r="BK442" s="71">
        <v>0</v>
      </c>
      <c r="BL442" s="71">
        <v>4.0339999999999998</v>
      </c>
      <c r="BM442" s="71">
        <v>0</v>
      </c>
      <c r="BN442" s="72"/>
      <c r="BO442" s="71">
        <v>0</v>
      </c>
      <c r="BP442" s="71">
        <v>0</v>
      </c>
      <c r="BQ442" s="71">
        <v>2</v>
      </c>
      <c r="BR442" s="71">
        <v>0</v>
      </c>
      <c r="BS442" s="71">
        <v>1</v>
      </c>
      <c r="BT442" s="71">
        <v>0</v>
      </c>
      <c r="BU442"/>
      <c r="BV442" s="70">
        <v>55.786999999999999</v>
      </c>
      <c r="BW442" s="70">
        <v>0</v>
      </c>
      <c r="BX442" s="70">
        <v>0</v>
      </c>
      <c r="BY442" s="70">
        <v>0</v>
      </c>
      <c r="BZ442" s="70">
        <v>0</v>
      </c>
      <c r="CA442" s="70">
        <v>0</v>
      </c>
      <c r="CB442" s="70">
        <v>0</v>
      </c>
      <c r="CC442" s="70">
        <v>0</v>
      </c>
      <c r="CD442" s="70">
        <v>0</v>
      </c>
    </row>
    <row r="443" spans="1:82">
      <c r="A443" s="70" t="s">
        <v>2208</v>
      </c>
      <c r="B443" s="70">
        <v>491</v>
      </c>
      <c r="C443" s="70">
        <v>15</v>
      </c>
      <c r="D443" s="70">
        <v>29</v>
      </c>
      <c r="E443" s="70">
        <v>2018</v>
      </c>
      <c r="F443" s="70" t="s">
        <v>183</v>
      </c>
      <c r="G443" s="70" t="s">
        <v>2193</v>
      </c>
      <c r="H443" s="70" t="s">
        <v>2194</v>
      </c>
      <c r="I443" s="148"/>
      <c r="J443" s="71">
        <v>45.686392030301647</v>
      </c>
      <c r="K443" s="71">
        <v>0.95804435087734718</v>
      </c>
      <c r="L443" s="71">
        <v>3.9833804173163969</v>
      </c>
      <c r="M443" s="71">
        <v>8.1506771681619021</v>
      </c>
      <c r="N443" s="71">
        <v>9.32353920902532</v>
      </c>
      <c r="O443" s="71">
        <v>9.5037460968664025</v>
      </c>
      <c r="P443" s="71">
        <v>11.61034107404914</v>
      </c>
      <c r="Q443" s="71">
        <v>0.51503265204749804</v>
      </c>
      <c r="R443" s="71">
        <v>0</v>
      </c>
      <c r="S443" s="71">
        <v>1.9047360578571577</v>
      </c>
      <c r="T443" s="72"/>
      <c r="U443" s="71">
        <v>4031075</v>
      </c>
      <c r="V443" s="71">
        <v>420</v>
      </c>
      <c r="W443" s="71">
        <v>72</v>
      </c>
      <c r="X443" s="71">
        <v>1893</v>
      </c>
      <c r="Y443" s="71">
        <v>2784</v>
      </c>
      <c r="Z443" s="71">
        <v>5791</v>
      </c>
      <c r="AA443" s="71">
        <v>2429</v>
      </c>
      <c r="AB443" s="71">
        <v>8126</v>
      </c>
      <c r="AC443" s="71">
        <v>0</v>
      </c>
      <c r="AD443" s="71">
        <v>1.9047360578571579</v>
      </c>
      <c r="AE443" s="72"/>
      <c r="AF443" s="71">
        <v>25934822.051567171</v>
      </c>
      <c r="AG443" s="71">
        <v>656689.30673657812</v>
      </c>
      <c r="AH443" s="71">
        <v>655179.50433847692</v>
      </c>
      <c r="AI443" s="71">
        <v>10687887.407997159</v>
      </c>
      <c r="AJ443" s="71">
        <v>12099612.143264581</v>
      </c>
      <c r="AK443" s="71">
        <v>0</v>
      </c>
      <c r="AL443" s="71">
        <v>0</v>
      </c>
      <c r="AM443" s="71">
        <v>1118552.925642858</v>
      </c>
      <c r="AN443" s="71">
        <v>0</v>
      </c>
      <c r="AO443" s="71">
        <v>0</v>
      </c>
      <c r="AP443" s="71">
        <v>51152743.339546822</v>
      </c>
      <c r="AQ443" s="72"/>
      <c r="AR443" s="71">
        <v>239</v>
      </c>
      <c r="AS443" s="71">
        <v>116</v>
      </c>
      <c r="AT443" s="71">
        <v>0</v>
      </c>
      <c r="AU443" s="71">
        <v>0</v>
      </c>
      <c r="AV443" s="71">
        <v>0</v>
      </c>
      <c r="AW443" s="71">
        <v>0</v>
      </c>
      <c r="AX443" s="71"/>
      <c r="AY443" s="72"/>
      <c r="AZ443" s="71">
        <v>1173.4000000000001</v>
      </c>
      <c r="BA443" s="71">
        <v>22681</v>
      </c>
      <c r="BB443" s="71">
        <v>0</v>
      </c>
      <c r="BC443" s="71">
        <v>0</v>
      </c>
      <c r="BD443" s="71">
        <v>0</v>
      </c>
      <c r="BE443" s="71">
        <v>0</v>
      </c>
      <c r="BF443" s="71"/>
      <c r="BG443" s="72"/>
      <c r="BH443" s="71">
        <v>0</v>
      </c>
      <c r="BI443" s="71">
        <v>0</v>
      </c>
      <c r="BJ443" s="71">
        <v>51.597000000000001</v>
      </c>
      <c r="BK443" s="71">
        <v>0</v>
      </c>
      <c r="BL443" s="71">
        <v>4.1929999999999996</v>
      </c>
      <c r="BM443" s="71">
        <v>0</v>
      </c>
      <c r="BN443" s="72"/>
      <c r="BO443" s="71">
        <v>0</v>
      </c>
      <c r="BP443" s="71">
        <v>0</v>
      </c>
      <c r="BQ443" s="71">
        <v>2</v>
      </c>
      <c r="BR443" s="71">
        <v>0</v>
      </c>
      <c r="BS443" s="71">
        <v>1</v>
      </c>
      <c r="BT443" s="71">
        <v>0</v>
      </c>
      <c r="BU443"/>
      <c r="BV443" s="70">
        <v>55.79</v>
      </c>
      <c r="BW443" s="70">
        <v>0</v>
      </c>
      <c r="BX443" s="70">
        <v>0</v>
      </c>
      <c r="BY443" s="70">
        <v>0</v>
      </c>
      <c r="BZ443" s="70">
        <v>0</v>
      </c>
      <c r="CA443" s="70">
        <v>0</v>
      </c>
      <c r="CB443" s="70">
        <v>0</v>
      </c>
      <c r="CC443" s="70">
        <v>0</v>
      </c>
      <c r="CD443" s="70">
        <v>0</v>
      </c>
    </row>
    <row r="444" spans="1:82">
      <c r="A444" s="70" t="s">
        <v>2209</v>
      </c>
      <c r="B444" s="70">
        <v>492</v>
      </c>
      <c r="C444" s="70">
        <v>16</v>
      </c>
      <c r="D444" s="70">
        <v>29</v>
      </c>
      <c r="E444" s="70">
        <v>2019</v>
      </c>
      <c r="F444" s="70" t="s">
        <v>158</v>
      </c>
      <c r="G444" s="1064" t="s">
        <v>2193</v>
      </c>
      <c r="H444" s="70" t="s">
        <v>2194</v>
      </c>
      <c r="I444" s="148"/>
      <c r="J444" s="71">
        <v>39.782979553098329</v>
      </c>
      <c r="K444" s="71">
        <v>0.89211867361772257</v>
      </c>
      <c r="L444" s="71">
        <v>4.0266766538639454</v>
      </c>
      <c r="M444" s="71">
        <v>7.7932320898724905</v>
      </c>
      <c r="N444" s="71">
        <v>8.1611648336661204</v>
      </c>
      <c r="O444" s="71">
        <v>9.2801567023230813</v>
      </c>
      <c r="P444" s="71">
        <v>11.163332143817664</v>
      </c>
      <c r="Q444" s="71">
        <v>0.492941233717267</v>
      </c>
      <c r="R444" s="71">
        <v>0</v>
      </c>
      <c r="S444" s="71">
        <v>1.8417833551305576</v>
      </c>
      <c r="T444" s="72"/>
      <c r="U444" s="71">
        <v>3611028</v>
      </c>
      <c r="V444" s="71">
        <v>420</v>
      </c>
      <c r="W444" s="71">
        <v>72</v>
      </c>
      <c r="X444" s="71">
        <v>1893</v>
      </c>
      <c r="Y444" s="71">
        <v>2791</v>
      </c>
      <c r="Z444" s="71">
        <v>5810</v>
      </c>
      <c r="AA444" s="71">
        <v>2318</v>
      </c>
      <c r="AB444" s="71">
        <v>7988</v>
      </c>
      <c r="AC444" s="71">
        <v>0</v>
      </c>
      <c r="AD444" s="71">
        <v>1.841783355130558</v>
      </c>
      <c r="AE444" s="72"/>
      <c r="AF444" s="71">
        <v>23510299.472451668</v>
      </c>
      <c r="AG444" s="71">
        <v>640529.87505138328</v>
      </c>
      <c r="AH444" s="71">
        <v>710845.45930394391</v>
      </c>
      <c r="AI444" s="71">
        <v>10671083.973764479</v>
      </c>
      <c r="AJ444" s="71">
        <v>10854987.1197151</v>
      </c>
      <c r="AK444" s="71">
        <v>0</v>
      </c>
      <c r="AL444" s="71">
        <v>0</v>
      </c>
      <c r="AM444" s="71">
        <v>1087905.4663681954</v>
      </c>
      <c r="AN444" s="71">
        <v>0</v>
      </c>
      <c r="AO444" s="71">
        <v>0</v>
      </c>
      <c r="AP444" s="71">
        <v>47475651.366654776</v>
      </c>
      <c r="AQ444" s="72"/>
      <c r="AR444" s="71">
        <v>255</v>
      </c>
      <c r="AS444" s="71">
        <v>129</v>
      </c>
      <c r="AT444" s="71">
        <v>0</v>
      </c>
      <c r="AU444" s="71">
        <v>0</v>
      </c>
      <c r="AV444" s="71">
        <v>0</v>
      </c>
      <c r="AW444" s="71">
        <v>0</v>
      </c>
      <c r="AX444" s="71"/>
      <c r="AY444" s="72"/>
      <c r="AZ444" s="71">
        <v>1272.3</v>
      </c>
      <c r="BA444" s="71">
        <v>49663.1</v>
      </c>
      <c r="BB444" s="71">
        <v>0</v>
      </c>
      <c r="BC444" s="71">
        <v>0</v>
      </c>
      <c r="BD444" s="71">
        <v>0</v>
      </c>
      <c r="BE444" s="71">
        <v>0</v>
      </c>
      <c r="BF444" s="71"/>
      <c r="BG444" s="72"/>
      <c r="BH444" s="71">
        <v>0</v>
      </c>
      <c r="BI444" s="71">
        <v>0</v>
      </c>
      <c r="BJ444" s="71">
        <v>48.103000000000002</v>
      </c>
      <c r="BK444" s="71">
        <v>0</v>
      </c>
      <c r="BL444" s="71">
        <v>4.3239999999999998</v>
      </c>
      <c r="BM444" s="71">
        <v>0</v>
      </c>
      <c r="BN444" s="72"/>
      <c r="BO444" s="71">
        <v>0</v>
      </c>
      <c r="BP444" s="71">
        <v>0</v>
      </c>
      <c r="BQ444" s="71">
        <v>2</v>
      </c>
      <c r="BR444" s="71">
        <v>0</v>
      </c>
      <c r="BS444" s="71">
        <v>1</v>
      </c>
      <c r="BT444" s="71">
        <v>0</v>
      </c>
      <c r="BU444"/>
      <c r="BV444" s="70">
        <v>52.427</v>
      </c>
      <c r="BW444" s="70">
        <v>0</v>
      </c>
      <c r="BX444" s="70">
        <v>0</v>
      </c>
      <c r="BY444" s="70">
        <v>0</v>
      </c>
      <c r="BZ444" s="70">
        <v>0</v>
      </c>
      <c r="CA444" s="70">
        <v>0</v>
      </c>
      <c r="CB444" s="70">
        <v>0</v>
      </c>
      <c r="CC444" s="70">
        <v>0</v>
      </c>
      <c r="CD444" s="70">
        <v>0</v>
      </c>
    </row>
    <row r="445" spans="1:82">
      <c r="A445" s="70" t="s">
        <v>2210</v>
      </c>
      <c r="B445" s="70">
        <v>493</v>
      </c>
      <c r="C445" s="70">
        <v>17</v>
      </c>
      <c r="D445" s="70">
        <v>29</v>
      </c>
      <c r="E445" s="70">
        <v>2020</v>
      </c>
      <c r="F445" s="70" t="s">
        <v>159</v>
      </c>
      <c r="G445" s="1064" t="s">
        <v>2193</v>
      </c>
      <c r="H445" s="70" t="s">
        <v>2194</v>
      </c>
      <c r="I445" s="148"/>
      <c r="J445" s="71">
        <v>35.125154355151267</v>
      </c>
      <c r="K445" s="71">
        <v>0.94675625046519296</v>
      </c>
      <c r="L445" s="71">
        <v>6.8722563173535853</v>
      </c>
      <c r="M445" s="71">
        <v>7.2889168798146473</v>
      </c>
      <c r="N445" s="71">
        <v>8.5062212990239523</v>
      </c>
      <c r="O445" s="71">
        <v>8.1027405862718123</v>
      </c>
      <c r="P445" s="71">
        <v>10.53901193756723</v>
      </c>
      <c r="Q445" s="71">
        <v>0.467676458000232</v>
      </c>
      <c r="R445" s="71">
        <v>0</v>
      </c>
      <c r="S445" s="71">
        <v>1.4327216346311411</v>
      </c>
      <c r="T445" s="72"/>
      <c r="U445" s="71">
        <v>3426795</v>
      </c>
      <c r="V445" s="71">
        <v>428</v>
      </c>
      <c r="W445" s="71">
        <v>169</v>
      </c>
      <c r="X445" s="71">
        <v>2078</v>
      </c>
      <c r="Y445" s="71">
        <v>2827</v>
      </c>
      <c r="Z445" s="71">
        <v>5790</v>
      </c>
      <c r="AA445" s="71">
        <v>2326</v>
      </c>
      <c r="AB445" s="71">
        <v>7932</v>
      </c>
      <c r="AC445" s="71">
        <v>0</v>
      </c>
      <c r="AD445" s="71">
        <v>1.4327216346311411</v>
      </c>
      <c r="AE445" s="72"/>
      <c r="AF445" s="71">
        <v>21539277.833332479</v>
      </c>
      <c r="AG445" s="71">
        <v>661758.24999769882</v>
      </c>
      <c r="AH445" s="71">
        <v>1308165.4733368119</v>
      </c>
      <c r="AI445" s="71">
        <v>10539234.347521154</v>
      </c>
      <c r="AJ445" s="71">
        <v>11682660.24622637</v>
      </c>
      <c r="AK445" s="71"/>
      <c r="AL445" s="71"/>
      <c r="AM445" s="71">
        <v>1035214.1263580554</v>
      </c>
      <c r="AN445" s="71"/>
      <c r="AO445" s="71"/>
      <c r="AP445" s="71">
        <v>46766310.276772566</v>
      </c>
      <c r="AQ445" s="72"/>
      <c r="AR445" s="71">
        <v>272</v>
      </c>
      <c r="AS445" s="71">
        <v>145</v>
      </c>
      <c r="AT445" s="71">
        <v>0</v>
      </c>
      <c r="AU445" s="71">
        <v>0</v>
      </c>
      <c r="AV445" s="71">
        <v>0</v>
      </c>
      <c r="AW445" s="71">
        <v>0</v>
      </c>
      <c r="AX445" s="71"/>
      <c r="AY445" s="72"/>
      <c r="AZ445" s="71">
        <v>1359</v>
      </c>
      <c r="BA445" s="71">
        <v>51828.399999999987</v>
      </c>
      <c r="BB445" s="71">
        <v>0</v>
      </c>
      <c r="BC445" s="71">
        <v>0</v>
      </c>
      <c r="BD445" s="71">
        <v>0</v>
      </c>
      <c r="BE445" s="71">
        <v>0</v>
      </c>
      <c r="BF445" s="71"/>
      <c r="BG445" s="72"/>
      <c r="BH445" s="71">
        <v>0</v>
      </c>
      <c r="BI445" s="71">
        <v>0</v>
      </c>
      <c r="BJ445" s="71">
        <v>37.613</v>
      </c>
      <c r="BK445" s="71">
        <v>0</v>
      </c>
      <c r="BL445" s="71">
        <v>3.6669999999999998</v>
      </c>
      <c r="BM445" s="71">
        <v>0</v>
      </c>
      <c r="BN445" s="72"/>
      <c r="BO445" s="71">
        <v>0</v>
      </c>
      <c r="BP445" s="71">
        <v>0</v>
      </c>
      <c r="BQ445" s="71">
        <v>2</v>
      </c>
      <c r="BR445" s="71">
        <v>0</v>
      </c>
      <c r="BS445" s="71">
        <v>1</v>
      </c>
      <c r="BT445" s="71">
        <v>0</v>
      </c>
      <c r="BU445"/>
      <c r="BV445" s="70">
        <v>41.28</v>
      </c>
      <c r="BW445" s="70">
        <v>0</v>
      </c>
      <c r="BX445" s="70">
        <v>0</v>
      </c>
      <c r="BY445" s="70">
        <v>0</v>
      </c>
      <c r="BZ445" s="70">
        <v>0</v>
      </c>
      <c r="CA445" s="70">
        <v>0</v>
      </c>
      <c r="CB445" s="70">
        <v>0</v>
      </c>
      <c r="CC445" s="70">
        <v>0</v>
      </c>
      <c r="CD445" s="70">
        <v>0</v>
      </c>
    </row>
    <row r="446" spans="1:82">
      <c r="A446" s="70" t="s">
        <v>2211</v>
      </c>
      <c r="B446" s="70">
        <v>493</v>
      </c>
      <c r="C446" s="70">
        <v>18</v>
      </c>
      <c r="D446" s="70">
        <v>29</v>
      </c>
      <c r="E446" s="70">
        <v>2021</v>
      </c>
      <c r="F446" s="70" t="s">
        <v>160</v>
      </c>
      <c r="G446" s="70" t="s">
        <v>2193</v>
      </c>
      <c r="H446" s="70" t="s">
        <v>2194</v>
      </c>
      <c r="I446" s="148"/>
      <c r="J446" s="71">
        <v>28.917182350021413</v>
      </c>
      <c r="K446" s="71">
        <v>1.0129295030437242</v>
      </c>
      <c r="L446" s="71">
        <v>6.8537910510293854</v>
      </c>
      <c r="M446" s="71">
        <v>8.2590446634957662</v>
      </c>
      <c r="N446" s="71">
        <v>8.2430251763522158</v>
      </c>
      <c r="O446" s="71">
        <v>7.865318106362138</v>
      </c>
      <c r="P446" s="71">
        <v>10.840540900497999</v>
      </c>
      <c r="Q446" s="71">
        <v>0.45722943802932098</v>
      </c>
      <c r="R446" s="71">
        <v>0</v>
      </c>
      <c r="S446" s="71">
        <v>1.2843867414652581</v>
      </c>
      <c r="T446" s="72"/>
      <c r="U446" s="71">
        <v>2973761</v>
      </c>
      <c r="V446" s="71">
        <v>428</v>
      </c>
      <c r="W446" s="71">
        <v>169</v>
      </c>
      <c r="X446" s="71">
        <v>2078</v>
      </c>
      <c r="Y446" s="71">
        <v>2854</v>
      </c>
      <c r="Z446" s="71">
        <v>5787</v>
      </c>
      <c r="AA446" s="71">
        <v>2333</v>
      </c>
      <c r="AB446" s="71">
        <v>7831</v>
      </c>
      <c r="AC446" s="71">
        <v>0</v>
      </c>
      <c r="AD446" s="71">
        <v>1.2843867414652581</v>
      </c>
      <c r="AE446" s="72"/>
      <c r="AF446" s="71">
        <v>18589833.702284489</v>
      </c>
      <c r="AG446" s="71">
        <v>703868.12193685269</v>
      </c>
      <c r="AH446" s="71">
        <v>1096467.4273942958</v>
      </c>
      <c r="AI446" s="71">
        <v>12150866.723334683</v>
      </c>
      <c r="AJ446" s="71">
        <v>11021705.471518589</v>
      </c>
      <c r="AK446" s="71">
        <v>0</v>
      </c>
      <c r="AL446" s="71">
        <v>0</v>
      </c>
      <c r="AM446" s="71">
        <v>1027927.5054229046</v>
      </c>
      <c r="AN446" s="71">
        <v>0</v>
      </c>
      <c r="AO446" s="71">
        <v>0</v>
      </c>
      <c r="AP446" s="71">
        <v>44590668.951891817</v>
      </c>
      <c r="AQ446" s="72"/>
      <c r="AR446" s="71">
        <v>285</v>
      </c>
      <c r="AS446" s="71">
        <v>181</v>
      </c>
      <c r="AT446" s="71">
        <v>0</v>
      </c>
      <c r="AU446" s="71">
        <v>0</v>
      </c>
      <c r="AV446" s="71">
        <v>0</v>
      </c>
      <c r="AW446" s="71">
        <v>0</v>
      </c>
      <c r="AX446" s="71"/>
      <c r="AY446" s="72"/>
      <c r="AZ446" s="71">
        <v>1436.8</v>
      </c>
      <c r="BA446" s="71">
        <v>91061.299999999959</v>
      </c>
      <c r="BB446" s="71">
        <v>0</v>
      </c>
      <c r="BC446" s="71">
        <v>0</v>
      </c>
      <c r="BD446" s="71">
        <v>0</v>
      </c>
      <c r="BE446" s="71">
        <v>0</v>
      </c>
      <c r="BF446" s="71"/>
      <c r="BG446" s="72"/>
      <c r="BH446" s="71">
        <v>0</v>
      </c>
      <c r="BI446" s="71">
        <v>0</v>
      </c>
      <c r="BJ446" s="71">
        <v>41.738</v>
      </c>
      <c r="BK446" s="71">
        <v>0</v>
      </c>
      <c r="BL446" s="71">
        <v>4.032</v>
      </c>
      <c r="BM446" s="71">
        <v>0</v>
      </c>
      <c r="BN446" s="72"/>
      <c r="BO446" s="71">
        <v>0</v>
      </c>
      <c r="BP446" s="71">
        <v>0</v>
      </c>
      <c r="BQ446" s="71">
        <v>2</v>
      </c>
      <c r="BR446" s="71">
        <v>0</v>
      </c>
      <c r="BS446" s="71">
        <v>1</v>
      </c>
      <c r="BT446" s="71">
        <v>0</v>
      </c>
      <c r="BU446"/>
      <c r="BV446" s="70">
        <v>45.77</v>
      </c>
      <c r="BW446" s="70">
        <v>0</v>
      </c>
      <c r="BX446" s="70">
        <v>0</v>
      </c>
      <c r="BY446" s="70">
        <v>0</v>
      </c>
      <c r="BZ446" s="70">
        <v>0</v>
      </c>
      <c r="CA446" s="70">
        <v>0</v>
      </c>
      <c r="CB446" s="70">
        <v>0</v>
      </c>
      <c r="CC446" s="70">
        <v>0</v>
      </c>
      <c r="CD446" s="70">
        <v>0</v>
      </c>
    </row>
    <row r="447" spans="1:82">
      <c r="A447" s="70" t="s">
        <v>2212</v>
      </c>
      <c r="B447" s="70">
        <v>493</v>
      </c>
      <c r="C447" s="70">
        <v>19</v>
      </c>
      <c r="D447" s="70">
        <v>29</v>
      </c>
      <c r="E447" s="70">
        <v>2022</v>
      </c>
      <c r="F447" s="70" t="s">
        <v>161</v>
      </c>
      <c r="G447" s="70" t="s">
        <v>2193</v>
      </c>
      <c r="H447" s="70" t="s">
        <v>2194</v>
      </c>
      <c r="I447" s="148"/>
      <c r="J447" s="71">
        <v>26.092693479308281</v>
      </c>
      <c r="K447" s="71">
        <v>0.92517705966711283</v>
      </c>
      <c r="L447" s="71">
        <v>6.9507540343421761</v>
      </c>
      <c r="M447" s="71">
        <v>7.6273180984954125</v>
      </c>
      <c r="N447" s="71">
        <v>8.5991775408933613</v>
      </c>
      <c r="O447" s="71">
        <v>8.2969388932566819</v>
      </c>
      <c r="P447" s="71">
        <v>10.535882561680785</v>
      </c>
      <c r="Q447" s="71">
        <v>0.45494614289474722</v>
      </c>
      <c r="R447" s="71">
        <v>0</v>
      </c>
      <c r="S447" s="71">
        <v>1.605402511913373</v>
      </c>
      <c r="T447" s="72"/>
      <c r="U447" s="71">
        <v>3020977</v>
      </c>
      <c r="V447" s="71">
        <v>428</v>
      </c>
      <c r="W447" s="71">
        <v>169</v>
      </c>
      <c r="X447" s="71">
        <v>2078</v>
      </c>
      <c r="Y447" s="71">
        <v>2892</v>
      </c>
      <c r="Z447" s="71">
        <v>5800</v>
      </c>
      <c r="AA447" s="71">
        <v>2302</v>
      </c>
      <c r="AB447" s="71">
        <v>7728</v>
      </c>
      <c r="AC447" s="71">
        <v>0</v>
      </c>
      <c r="AD447" s="71">
        <v>1.605402511913373</v>
      </c>
      <c r="AE447" s="72"/>
      <c r="AF447" s="71">
        <v>16983243.522110034</v>
      </c>
      <c r="AG447" s="71">
        <v>691493.60407455335</v>
      </c>
      <c r="AH447" s="71">
        <v>1560914.2791592772</v>
      </c>
      <c r="AI447" s="71">
        <v>11596929.153319607</v>
      </c>
      <c r="AJ447" s="71">
        <v>12541905.31741422</v>
      </c>
      <c r="AK447" s="71">
        <v>0</v>
      </c>
      <c r="AL447" s="71">
        <v>0</v>
      </c>
      <c r="AM447" s="71">
        <v>997895.73117818905</v>
      </c>
      <c r="AN447" s="71">
        <v>0</v>
      </c>
      <c r="AO447" s="71">
        <v>0</v>
      </c>
      <c r="AP447" s="71">
        <v>44372381.607255884</v>
      </c>
      <c r="AQ447" s="72"/>
      <c r="AR447" s="71">
        <v>307</v>
      </c>
      <c r="AS447" s="71">
        <v>196</v>
      </c>
      <c r="AT447" s="71">
        <v>0</v>
      </c>
      <c r="AU447" s="71">
        <v>0</v>
      </c>
      <c r="AV447" s="71">
        <v>0</v>
      </c>
      <c r="AW447" s="71">
        <v>0</v>
      </c>
      <c r="AX447" s="71"/>
      <c r="AY447" s="72"/>
      <c r="AZ447" s="71">
        <v>1583.5999999999995</v>
      </c>
      <c r="BA447" s="71">
        <v>93247.799999999959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2213</v>
      </c>
      <c r="B448" s="70">
        <v>493</v>
      </c>
      <c r="C448" s="70">
        <v>20</v>
      </c>
      <c r="D448" s="70">
        <v>29</v>
      </c>
      <c r="E448" s="70">
        <v>2023</v>
      </c>
      <c r="F448" s="70" t="s">
        <v>1539</v>
      </c>
      <c r="G448" s="70" t="s">
        <v>2193</v>
      </c>
      <c r="H448" s="70" t="s">
        <v>2194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323</v>
      </c>
      <c r="AS448" s="71">
        <v>209</v>
      </c>
      <c r="AT448" s="71">
        <v>0</v>
      </c>
      <c r="AU448" s="71">
        <v>0</v>
      </c>
      <c r="AV448" s="71">
        <v>0</v>
      </c>
      <c r="AW448" s="71">
        <v>0</v>
      </c>
      <c r="AX448" s="71"/>
      <c r="AY448" s="72"/>
      <c r="AZ448" s="71">
        <v>1669</v>
      </c>
      <c r="BA448" s="71">
        <v>93875.199999999953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2214</v>
      </c>
      <c r="B449" s="70">
        <v>493</v>
      </c>
      <c r="C449" s="70">
        <v>21</v>
      </c>
      <c r="D449" s="70">
        <v>29</v>
      </c>
      <c r="E449" s="70">
        <v>2024</v>
      </c>
      <c r="F449" s="70" t="s">
        <v>1554</v>
      </c>
      <c r="G449" s="70" t="s">
        <v>2193</v>
      </c>
      <c r="H449" s="70" t="s">
        <v>2194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2215</v>
      </c>
      <c r="B450" s="70">
        <v>52</v>
      </c>
      <c r="C450" s="70">
        <v>1</v>
      </c>
      <c r="D450" s="70">
        <v>4</v>
      </c>
      <c r="E450" s="70">
        <v>1990</v>
      </c>
      <c r="F450" s="70" t="s">
        <v>787</v>
      </c>
      <c r="G450" s="70" t="s">
        <v>2216</v>
      </c>
      <c r="H450" s="70" t="s">
        <v>2217</v>
      </c>
      <c r="I450" s="148"/>
      <c r="J450" s="71">
        <v>7.4166649633623676</v>
      </c>
      <c r="K450" s="71">
        <v>2.7077770632897482</v>
      </c>
      <c r="L450" s="71">
        <v>1.948400140221386</v>
      </c>
      <c r="M450" s="71">
        <v>3.6623284855099358</v>
      </c>
      <c r="N450" s="71">
        <v>6.2874838369216564</v>
      </c>
      <c r="O450" s="71">
        <v>5.9079283107488756</v>
      </c>
      <c r="P450" s="71">
        <v>9.3488315054477926</v>
      </c>
      <c r="Q450" s="71">
        <v>0.54839040207063905</v>
      </c>
      <c r="R450" s="71">
        <v>0</v>
      </c>
      <c r="S450" s="71">
        <v>0.54025401223730529</v>
      </c>
      <c r="T450" s="72"/>
      <c r="U450" s="71">
        <v>771210</v>
      </c>
      <c r="V450" s="71">
        <v>833</v>
      </c>
      <c r="W450" s="71">
        <v>22</v>
      </c>
      <c r="X450" s="71">
        <v>1263</v>
      </c>
      <c r="Y450" s="71">
        <v>2154</v>
      </c>
      <c r="Z450" s="71">
        <v>2430</v>
      </c>
      <c r="AA450" s="71">
        <v>2270</v>
      </c>
      <c r="AB450" s="71">
        <v>8904</v>
      </c>
      <c r="AC450" s="71">
        <v>0</v>
      </c>
      <c r="AD450" s="71">
        <v>0.54025401223730529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2218</v>
      </c>
      <c r="B451" s="70">
        <v>53</v>
      </c>
      <c r="C451" s="70">
        <v>2</v>
      </c>
      <c r="D451" s="70">
        <v>4</v>
      </c>
      <c r="E451" s="70">
        <v>2005</v>
      </c>
      <c r="F451" s="70" t="s">
        <v>789</v>
      </c>
      <c r="G451" s="70" t="s">
        <v>2216</v>
      </c>
      <c r="H451" s="70" t="s">
        <v>2217</v>
      </c>
      <c r="I451" s="148"/>
      <c r="J451" s="71">
        <v>10.290785404344181</v>
      </c>
      <c r="K451" s="71">
        <v>1.3723243634459881</v>
      </c>
      <c r="L451" s="71">
        <v>5.9468320438595637</v>
      </c>
      <c r="M451" s="71">
        <v>8.4971308780126389</v>
      </c>
      <c r="N451" s="71">
        <v>11.655965046575741</v>
      </c>
      <c r="O451" s="71">
        <v>9.5700102066536061</v>
      </c>
      <c r="P451" s="71">
        <v>10.5953940114281</v>
      </c>
      <c r="Q451" s="71">
        <v>0.51267238601603005</v>
      </c>
      <c r="R451" s="71">
        <v>0</v>
      </c>
      <c r="S451" s="71">
        <v>0.61086570113222771</v>
      </c>
      <c r="T451" s="72"/>
      <c r="U451" s="71">
        <v>1113831</v>
      </c>
      <c r="V451" s="71">
        <v>523</v>
      </c>
      <c r="W451" s="71">
        <v>71</v>
      </c>
      <c r="X451" s="71">
        <v>1375</v>
      </c>
      <c r="Y451" s="71">
        <v>2572</v>
      </c>
      <c r="Z451" s="71">
        <v>4555</v>
      </c>
      <c r="AA451" s="71">
        <v>2107</v>
      </c>
      <c r="AB451" s="71">
        <v>8702</v>
      </c>
      <c r="AC451" s="71">
        <v>0</v>
      </c>
      <c r="AD451" s="71">
        <v>0.61086570113222771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2219</v>
      </c>
      <c r="B452" s="70">
        <v>54</v>
      </c>
      <c r="C452" s="70">
        <v>3</v>
      </c>
      <c r="D452" s="70">
        <v>4</v>
      </c>
      <c r="E452" s="70">
        <v>2006</v>
      </c>
      <c r="F452" s="70" t="s">
        <v>790</v>
      </c>
      <c r="G452" s="70" t="s">
        <v>2216</v>
      </c>
      <c r="H452" s="70" t="s">
        <v>2217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2220</v>
      </c>
      <c r="B453" s="70">
        <v>55</v>
      </c>
      <c r="C453" s="70">
        <v>4</v>
      </c>
      <c r="D453" s="70">
        <v>4</v>
      </c>
      <c r="E453" s="70">
        <v>2007</v>
      </c>
      <c r="F453" s="70" t="s">
        <v>791</v>
      </c>
      <c r="G453" s="70" t="s">
        <v>2216</v>
      </c>
      <c r="H453" s="70" t="s">
        <v>2217</v>
      </c>
      <c r="I453" s="148"/>
      <c r="J453" s="71">
        <v>10.682031093858059</v>
      </c>
      <c r="K453" s="71">
        <v>1.1621531031632171</v>
      </c>
      <c r="L453" s="71">
        <v>4.0096209028102079</v>
      </c>
      <c r="M453" s="71">
        <v>7.8657684237226224</v>
      </c>
      <c r="N453" s="71">
        <v>12.06099995203722</v>
      </c>
      <c r="O453" s="71">
        <v>9.3554599440576656</v>
      </c>
      <c r="P453" s="71">
        <v>10.41726287719108</v>
      </c>
      <c r="Q453" s="71">
        <v>0.53439134784375497</v>
      </c>
      <c r="R453" s="71">
        <v>0</v>
      </c>
      <c r="S453" s="71">
        <v>0.55151317506320008</v>
      </c>
      <c r="T453" s="72"/>
      <c r="U453" s="71">
        <v>1364220</v>
      </c>
      <c r="V453" s="71">
        <v>463</v>
      </c>
      <c r="W453" s="71">
        <v>60</v>
      </c>
      <c r="X453" s="71">
        <v>1714</v>
      </c>
      <c r="Y453" s="71">
        <v>2610</v>
      </c>
      <c r="Z453" s="71">
        <v>4629</v>
      </c>
      <c r="AA453" s="71">
        <v>2040</v>
      </c>
      <c r="AB453" s="71">
        <v>8591</v>
      </c>
      <c r="AC453" s="71">
        <v>0</v>
      </c>
      <c r="AD453" s="71">
        <v>0.55151317506320008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2221</v>
      </c>
      <c r="B454" s="70">
        <v>56</v>
      </c>
      <c r="C454" s="70">
        <v>5</v>
      </c>
      <c r="D454" s="70">
        <v>4</v>
      </c>
      <c r="E454" s="70">
        <v>2008</v>
      </c>
      <c r="F454" s="70" t="s">
        <v>792</v>
      </c>
      <c r="G454" s="70" t="s">
        <v>2216</v>
      </c>
      <c r="H454" s="70" t="s">
        <v>2217</v>
      </c>
      <c r="I454" s="148"/>
      <c r="J454" s="71">
        <v>10.59445398821291</v>
      </c>
      <c r="K454" s="71">
        <v>0.9207089097940353</v>
      </c>
      <c r="L454" s="71">
        <v>3.917088211169045</v>
      </c>
      <c r="M454" s="71">
        <v>8.8144394103349608</v>
      </c>
      <c r="N454" s="71">
        <v>11.596550929987981</v>
      </c>
      <c r="O454" s="71">
        <v>9.0714266864710229</v>
      </c>
      <c r="P454" s="71">
        <v>9.9922356386805653</v>
      </c>
      <c r="Q454" s="71">
        <v>0.52048103299737303</v>
      </c>
      <c r="R454" s="71">
        <v>0</v>
      </c>
      <c r="S454" s="71">
        <v>0.60934479534056418</v>
      </c>
      <c r="T454" s="72"/>
      <c r="U454" s="71">
        <v>1409997</v>
      </c>
      <c r="V454" s="71">
        <v>463</v>
      </c>
      <c r="W454" s="71">
        <v>60</v>
      </c>
      <c r="X454" s="71">
        <v>1714</v>
      </c>
      <c r="Y454" s="71">
        <v>2630</v>
      </c>
      <c r="Z454" s="71">
        <v>4646</v>
      </c>
      <c r="AA454" s="71">
        <v>1959</v>
      </c>
      <c r="AB454" s="71">
        <v>8505</v>
      </c>
      <c r="AC454" s="71">
        <v>0</v>
      </c>
      <c r="AD454" s="71">
        <v>0.60934479534056418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2222</v>
      </c>
      <c r="B455" s="70">
        <v>57</v>
      </c>
      <c r="C455" s="70">
        <v>6</v>
      </c>
      <c r="D455" s="70">
        <v>4</v>
      </c>
      <c r="E455" s="70">
        <v>2009</v>
      </c>
      <c r="F455" s="70" t="s">
        <v>176</v>
      </c>
      <c r="G455" s="70" t="s">
        <v>2216</v>
      </c>
      <c r="H455" s="70" t="s">
        <v>2217</v>
      </c>
      <c r="I455" s="148"/>
      <c r="J455" s="71">
        <v>8.2017321247693395</v>
      </c>
      <c r="K455" s="71">
        <v>0.75450517429524666</v>
      </c>
      <c r="L455" s="71">
        <v>5.3071320530352706</v>
      </c>
      <c r="M455" s="71">
        <v>9.0999651253200966</v>
      </c>
      <c r="N455" s="71">
        <v>10.6885714190865</v>
      </c>
      <c r="O455" s="71">
        <v>9.2636473666909467</v>
      </c>
      <c r="P455" s="71">
        <v>9.6139640596633118</v>
      </c>
      <c r="Q455" s="71">
        <v>0.49255438075486602</v>
      </c>
      <c r="R455" s="71">
        <v>0</v>
      </c>
      <c r="S455" s="71">
        <v>0.73798310875782669</v>
      </c>
      <c r="T455" s="72"/>
      <c r="U455" s="71">
        <v>944892</v>
      </c>
      <c r="V455" s="71">
        <v>387</v>
      </c>
      <c r="W455" s="71">
        <v>112</v>
      </c>
      <c r="X455" s="71">
        <v>1753</v>
      </c>
      <c r="Y455" s="71">
        <v>2648</v>
      </c>
      <c r="Z455" s="71">
        <v>4683</v>
      </c>
      <c r="AA455" s="71">
        <v>1935</v>
      </c>
      <c r="AB455" s="71">
        <v>8449</v>
      </c>
      <c r="AC455" s="71">
        <v>0</v>
      </c>
      <c r="AD455" s="71">
        <v>0.73798310875782669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658.97199999999998</v>
      </c>
      <c r="BL455" s="71">
        <v>0</v>
      </c>
      <c r="BM455" s="71">
        <v>0</v>
      </c>
      <c r="BN455" s="72"/>
      <c r="BO455" s="71">
        <v>0</v>
      </c>
      <c r="BP455" s="71">
        <v>0</v>
      </c>
      <c r="BQ455" s="71">
        <v>0</v>
      </c>
      <c r="BR455" s="71">
        <v>1</v>
      </c>
      <c r="BS455" s="71">
        <v>0</v>
      </c>
      <c r="BT455" s="71">
        <v>0</v>
      </c>
      <c r="BU455"/>
      <c r="BV455" s="70">
        <v>637.49099999999999</v>
      </c>
      <c r="BW455" s="70">
        <v>0</v>
      </c>
      <c r="BX455" s="70">
        <v>0</v>
      </c>
      <c r="BY455" s="70">
        <v>0</v>
      </c>
      <c r="BZ455" s="70">
        <v>21.481000000000002</v>
      </c>
      <c r="CA455" s="70">
        <v>0</v>
      </c>
      <c r="CB455" s="70">
        <v>0</v>
      </c>
      <c r="CC455" s="70">
        <v>0</v>
      </c>
      <c r="CD455" s="70">
        <v>0</v>
      </c>
    </row>
    <row r="456" spans="1:82">
      <c r="A456" s="70" t="s">
        <v>2223</v>
      </c>
      <c r="B456" s="70">
        <v>58</v>
      </c>
      <c r="C456" s="70">
        <v>7</v>
      </c>
      <c r="D456" s="70">
        <v>4</v>
      </c>
      <c r="E456" s="70">
        <v>2010</v>
      </c>
      <c r="F456" s="70" t="s">
        <v>177</v>
      </c>
      <c r="G456" s="70" t="s">
        <v>2216</v>
      </c>
      <c r="H456" s="70" t="s">
        <v>2217</v>
      </c>
      <c r="I456" s="148"/>
      <c r="J456" s="71">
        <v>8.3798503210396191</v>
      </c>
      <c r="K456" s="71">
        <v>0.76903437868538327</v>
      </c>
      <c r="L456" s="71">
        <v>5.0244589965763851</v>
      </c>
      <c r="M456" s="71">
        <v>8.8749240318630349</v>
      </c>
      <c r="N456" s="71">
        <v>10.658638423233279</v>
      </c>
      <c r="O456" s="71">
        <v>9.2483660765800906</v>
      </c>
      <c r="P456" s="71">
        <v>9.7073384086574688</v>
      </c>
      <c r="Q456" s="71">
        <v>0.50356412324599797</v>
      </c>
      <c r="R456" s="71">
        <v>0</v>
      </c>
      <c r="S456" s="71">
        <v>0.54392545174341445</v>
      </c>
      <c r="T456" s="72"/>
      <c r="U456" s="71">
        <v>1032799</v>
      </c>
      <c r="V456" s="71">
        <v>387</v>
      </c>
      <c r="W456" s="71">
        <v>112</v>
      </c>
      <c r="X456" s="71">
        <v>1753</v>
      </c>
      <c r="Y456" s="71">
        <v>2636</v>
      </c>
      <c r="Z456" s="71">
        <v>4697</v>
      </c>
      <c r="AA456" s="71">
        <v>1905</v>
      </c>
      <c r="AB456" s="71">
        <v>8277</v>
      </c>
      <c r="AC456" s="71">
        <v>0</v>
      </c>
      <c r="AD456" s="71">
        <v>0.54392545174341445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2.867</v>
      </c>
      <c r="BK456" s="71">
        <v>614.95399999999995</v>
      </c>
      <c r="BL456" s="71">
        <v>0</v>
      </c>
      <c r="BM456" s="71">
        <v>0</v>
      </c>
      <c r="BN456" s="72"/>
      <c r="BO456" s="71">
        <v>0</v>
      </c>
      <c r="BP456" s="71">
        <v>0</v>
      </c>
      <c r="BQ456" s="71">
        <v>1</v>
      </c>
      <c r="BR456" s="71">
        <v>1</v>
      </c>
      <c r="BS456" s="71">
        <v>0</v>
      </c>
      <c r="BT456" s="71">
        <v>0</v>
      </c>
      <c r="BU456"/>
      <c r="BV456" s="70">
        <v>597.93200000000002</v>
      </c>
      <c r="BW456" s="70">
        <v>0</v>
      </c>
      <c r="BX456" s="70">
        <v>0</v>
      </c>
      <c r="BY456" s="70">
        <v>0</v>
      </c>
      <c r="BZ456" s="70">
        <v>19.888999999999999</v>
      </c>
      <c r="CA456" s="70">
        <v>0</v>
      </c>
      <c r="CB456" s="70">
        <v>0</v>
      </c>
      <c r="CC456" s="70">
        <v>0</v>
      </c>
      <c r="CD456" s="70">
        <v>0</v>
      </c>
    </row>
    <row r="457" spans="1:82">
      <c r="A457" s="70" t="s">
        <v>2224</v>
      </c>
      <c r="B457" s="70">
        <v>59</v>
      </c>
      <c r="C457" s="70">
        <v>8</v>
      </c>
      <c r="D457" s="70">
        <v>4</v>
      </c>
      <c r="E457" s="70">
        <v>2011</v>
      </c>
      <c r="F457" s="70" t="s">
        <v>178</v>
      </c>
      <c r="G457" s="70" t="s">
        <v>2216</v>
      </c>
      <c r="H457" s="70" t="s">
        <v>2217</v>
      </c>
      <c r="I457" s="148"/>
      <c r="J457" s="71">
        <v>7.0962310733626026</v>
      </c>
      <c r="K457" s="71">
        <v>1.033016406839669</v>
      </c>
      <c r="L457" s="71">
        <v>4.6905825442400362</v>
      </c>
      <c r="M457" s="71">
        <v>10.328665326912461</v>
      </c>
      <c r="N457" s="71">
        <v>12.225058416259669</v>
      </c>
      <c r="O457" s="71">
        <v>9.1307297517465962</v>
      </c>
      <c r="P457" s="71">
        <v>9.3921727870906739</v>
      </c>
      <c r="Q457" s="71">
        <v>0.56359182272507502</v>
      </c>
      <c r="R457" s="71">
        <v>0</v>
      </c>
      <c r="S457" s="71">
        <v>0.67677463610738642</v>
      </c>
      <c r="T457" s="72"/>
      <c r="U457" s="71">
        <v>721201</v>
      </c>
      <c r="V457" s="71">
        <v>387</v>
      </c>
      <c r="W457" s="71">
        <v>112</v>
      </c>
      <c r="X457" s="71">
        <v>1753</v>
      </c>
      <c r="Y457" s="71">
        <v>2583</v>
      </c>
      <c r="Z457" s="71">
        <v>4738</v>
      </c>
      <c r="AA457" s="71">
        <v>1898</v>
      </c>
      <c r="AB457" s="71">
        <v>8031</v>
      </c>
      <c r="AC457" s="71">
        <v>0</v>
      </c>
      <c r="AD457" s="71">
        <v>0.67677463610738642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2.609</v>
      </c>
      <c r="BK457" s="71">
        <v>195.36099999999999</v>
      </c>
      <c r="BL457" s="71">
        <v>0</v>
      </c>
      <c r="BM457" s="71">
        <v>0</v>
      </c>
      <c r="BN457" s="72"/>
      <c r="BO457" s="71">
        <v>0</v>
      </c>
      <c r="BP457" s="71">
        <v>0</v>
      </c>
      <c r="BQ457" s="71">
        <v>1</v>
      </c>
      <c r="BR457" s="71">
        <v>1</v>
      </c>
      <c r="BS457" s="71">
        <v>0</v>
      </c>
      <c r="BT457" s="71">
        <v>0</v>
      </c>
      <c r="BU457"/>
      <c r="BV457" s="70">
        <v>193.37799999999999</v>
      </c>
      <c r="BW457" s="70">
        <v>0</v>
      </c>
      <c r="BX457" s="70">
        <v>0</v>
      </c>
      <c r="BY457" s="70">
        <v>0</v>
      </c>
      <c r="BZ457" s="70">
        <v>4.5919999999999996</v>
      </c>
      <c r="CA457" s="70">
        <v>0</v>
      </c>
      <c r="CB457" s="70">
        <v>0</v>
      </c>
      <c r="CC457" s="70">
        <v>0</v>
      </c>
      <c r="CD457" s="70">
        <v>0</v>
      </c>
    </row>
    <row r="458" spans="1:82">
      <c r="A458" s="70" t="s">
        <v>2225</v>
      </c>
      <c r="B458" s="70">
        <v>60</v>
      </c>
      <c r="C458" s="70">
        <v>9</v>
      </c>
      <c r="D458" s="70">
        <v>4</v>
      </c>
      <c r="E458" s="70">
        <v>2012</v>
      </c>
      <c r="F458" s="70" t="s">
        <v>179</v>
      </c>
      <c r="G458" s="70" t="s">
        <v>2216</v>
      </c>
      <c r="H458" s="70" t="s">
        <v>2217</v>
      </c>
      <c r="I458" s="148"/>
      <c r="J458" s="71">
        <v>8.3052802495848042</v>
      </c>
      <c r="K458" s="71">
        <v>0.96976496719372629</v>
      </c>
      <c r="L458" s="71">
        <v>4.7045915494951016</v>
      </c>
      <c r="M458" s="71">
        <v>11.620996975422541</v>
      </c>
      <c r="N458" s="71">
        <v>12.98898149356102</v>
      </c>
      <c r="O458" s="71">
        <v>9.3743524640489451</v>
      </c>
      <c r="P458" s="71">
        <v>9.9681538555177838</v>
      </c>
      <c r="Q458" s="71">
        <v>0.60920507540554603</v>
      </c>
      <c r="R458" s="71">
        <v>0</v>
      </c>
      <c r="S458" s="71">
        <v>0.66344329426988657</v>
      </c>
      <c r="T458" s="72"/>
      <c r="U458" s="71">
        <v>774100</v>
      </c>
      <c r="V458" s="71">
        <v>387</v>
      </c>
      <c r="W458" s="71">
        <v>112</v>
      </c>
      <c r="X458" s="71">
        <v>1753</v>
      </c>
      <c r="Y458" s="71">
        <v>2581</v>
      </c>
      <c r="Z458" s="71">
        <v>4903</v>
      </c>
      <c r="AA458" s="71">
        <v>2003</v>
      </c>
      <c r="AB458" s="71">
        <v>7990</v>
      </c>
      <c r="AC458" s="71">
        <v>0</v>
      </c>
      <c r="AD458" s="71">
        <v>0.66344329426988657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3.1240000000000001</v>
      </c>
      <c r="BK458" s="71">
        <v>765.77099999999996</v>
      </c>
      <c r="BL458" s="71">
        <v>0</v>
      </c>
      <c r="BM458" s="71">
        <v>0</v>
      </c>
      <c r="BN458" s="72"/>
      <c r="BO458" s="71">
        <v>0</v>
      </c>
      <c r="BP458" s="71">
        <v>0</v>
      </c>
      <c r="BQ458" s="71">
        <v>1</v>
      </c>
      <c r="BR458" s="71">
        <v>1</v>
      </c>
      <c r="BS458" s="71">
        <v>0</v>
      </c>
      <c r="BT458" s="71">
        <v>0</v>
      </c>
      <c r="BU458"/>
      <c r="BV458" s="70">
        <v>743.89400000000001</v>
      </c>
      <c r="BW458" s="70">
        <v>0</v>
      </c>
      <c r="BX458" s="70">
        <v>0</v>
      </c>
      <c r="BY458" s="70">
        <v>0</v>
      </c>
      <c r="BZ458" s="70">
        <v>25.001000000000001</v>
      </c>
      <c r="CA458" s="70">
        <v>0</v>
      </c>
      <c r="CB458" s="70">
        <v>0</v>
      </c>
      <c r="CC458" s="70">
        <v>0</v>
      </c>
      <c r="CD458" s="70">
        <v>0</v>
      </c>
    </row>
    <row r="459" spans="1:82">
      <c r="A459" s="70" t="s">
        <v>2226</v>
      </c>
      <c r="B459" s="70">
        <v>61</v>
      </c>
      <c r="C459" s="70">
        <v>10</v>
      </c>
      <c r="D459" s="70">
        <v>4</v>
      </c>
      <c r="E459" s="70">
        <v>2013</v>
      </c>
      <c r="F459" s="70" t="s">
        <v>180</v>
      </c>
      <c r="G459" s="70" t="s">
        <v>2216</v>
      </c>
      <c r="H459" s="70" t="s">
        <v>2217</v>
      </c>
      <c r="I459" s="148"/>
      <c r="J459" s="71">
        <v>9.3097410116024299</v>
      </c>
      <c r="K459" s="71">
        <v>0.82330564520434224</v>
      </c>
      <c r="L459" s="71">
        <v>3.412932622884183</v>
      </c>
      <c r="M459" s="71">
        <v>10.02965359390026</v>
      </c>
      <c r="N459" s="71">
        <v>12.85003644394679</v>
      </c>
      <c r="O459" s="71">
        <v>9.2866655612060178</v>
      </c>
      <c r="P459" s="71">
        <v>11.404415829102776</v>
      </c>
      <c r="Q459" s="71">
        <v>0.61551288995069697</v>
      </c>
      <c r="R459" s="71">
        <v>0</v>
      </c>
      <c r="S459" s="71">
        <v>0.86581472304484974</v>
      </c>
      <c r="T459" s="72"/>
      <c r="U459" s="71">
        <v>954008</v>
      </c>
      <c r="V459" s="71">
        <v>387</v>
      </c>
      <c r="W459" s="71">
        <v>112</v>
      </c>
      <c r="X459" s="71">
        <v>1753</v>
      </c>
      <c r="Y459" s="71">
        <v>2596</v>
      </c>
      <c r="Z459" s="71">
        <v>5074</v>
      </c>
      <c r="AA459" s="71">
        <v>2283</v>
      </c>
      <c r="AB459" s="71">
        <v>7957</v>
      </c>
      <c r="AC459" s="71">
        <v>0</v>
      </c>
      <c r="AD459" s="71">
        <v>0.86581472304484974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3.5510000000000002</v>
      </c>
      <c r="BK459" s="71">
        <v>609.048</v>
      </c>
      <c r="BL459" s="71">
        <v>0</v>
      </c>
      <c r="BM459" s="71">
        <v>0</v>
      </c>
      <c r="BN459" s="72"/>
      <c r="BO459" s="71">
        <v>0</v>
      </c>
      <c r="BP459" s="71">
        <v>0</v>
      </c>
      <c r="BQ459" s="71">
        <v>1</v>
      </c>
      <c r="BR459" s="71">
        <v>1</v>
      </c>
      <c r="BS459" s="71">
        <v>0</v>
      </c>
      <c r="BT459" s="71">
        <v>0</v>
      </c>
      <c r="BU459"/>
      <c r="BV459" s="70">
        <v>593.07500000000005</v>
      </c>
      <c r="BW459" s="70">
        <v>0</v>
      </c>
      <c r="BX459" s="70">
        <v>0</v>
      </c>
      <c r="BY459" s="70">
        <v>0</v>
      </c>
      <c r="BZ459" s="70">
        <v>19.524000000000001</v>
      </c>
      <c r="CA459" s="70">
        <v>0</v>
      </c>
      <c r="CB459" s="70">
        <v>0</v>
      </c>
      <c r="CC459" s="70">
        <v>0</v>
      </c>
      <c r="CD459" s="70">
        <v>0</v>
      </c>
    </row>
    <row r="460" spans="1:82">
      <c r="A460" s="70" t="s">
        <v>2227</v>
      </c>
      <c r="B460" s="70">
        <v>62</v>
      </c>
      <c r="C460" s="70">
        <v>11</v>
      </c>
      <c r="D460" s="70">
        <v>4</v>
      </c>
      <c r="E460" s="70">
        <v>2014</v>
      </c>
      <c r="F460" s="70" t="s">
        <v>181</v>
      </c>
      <c r="G460" s="70" t="s">
        <v>2216</v>
      </c>
      <c r="H460" s="70" t="s">
        <v>2217</v>
      </c>
      <c r="I460" s="148"/>
      <c r="J460" s="71">
        <v>9.5710999559536223</v>
      </c>
      <c r="K460" s="71">
        <v>1.1461988442270901</v>
      </c>
      <c r="L460" s="71">
        <v>5.0943615648579694</v>
      </c>
      <c r="M460" s="71">
        <v>11.3035258781675</v>
      </c>
      <c r="N460" s="71">
        <v>12.97113301436155</v>
      </c>
      <c r="O460" s="71">
        <v>8.9494516037300631</v>
      </c>
      <c r="P460" s="71">
        <v>12.7491544797999</v>
      </c>
      <c r="Q460" s="71">
        <v>0.59143856488303903</v>
      </c>
      <c r="R460" s="71">
        <v>0</v>
      </c>
      <c r="S460" s="71">
        <v>0.84519806606517944</v>
      </c>
      <c r="T460" s="72"/>
      <c r="U460" s="71">
        <v>1054858</v>
      </c>
      <c r="V460" s="71">
        <v>496</v>
      </c>
      <c r="W460" s="71">
        <v>111</v>
      </c>
      <c r="X460" s="71">
        <v>1767</v>
      </c>
      <c r="Y460" s="71">
        <v>2683</v>
      </c>
      <c r="Z460" s="71">
        <v>5150</v>
      </c>
      <c r="AA460" s="71">
        <v>2539</v>
      </c>
      <c r="AB460" s="71">
        <v>7969</v>
      </c>
      <c r="AC460" s="71">
        <v>0</v>
      </c>
      <c r="AD460" s="71">
        <v>0.84519806606517944</v>
      </c>
      <c r="AE460" s="72"/>
      <c r="AF460" s="71"/>
      <c r="AG460" s="71"/>
      <c r="AH460" s="71"/>
      <c r="AI460" s="71"/>
      <c r="AJ460" s="71"/>
      <c r="AK460" s="71"/>
      <c r="AL460" s="71"/>
      <c r="AM460" s="71"/>
      <c r="AN460" s="71"/>
      <c r="AO460" s="71"/>
      <c r="AP460" s="71"/>
      <c r="AQ460" s="72"/>
      <c r="AR460" s="71">
        <v>289</v>
      </c>
      <c r="AS460" s="71">
        <v>21</v>
      </c>
      <c r="AT460" s="71">
        <v>0</v>
      </c>
      <c r="AU460" s="71">
        <v>0</v>
      </c>
      <c r="AV460" s="71">
        <v>0</v>
      </c>
      <c r="AW460" s="71">
        <v>0</v>
      </c>
      <c r="AX460" s="71"/>
      <c r="AY460" s="72"/>
      <c r="AZ460" s="71">
        <v>1244</v>
      </c>
      <c r="BA460" s="71">
        <v>444.7</v>
      </c>
      <c r="BB460" s="71">
        <v>0</v>
      </c>
      <c r="BC460" s="71">
        <v>0</v>
      </c>
      <c r="BD460" s="71">
        <v>0</v>
      </c>
      <c r="BE460" s="71">
        <v>0</v>
      </c>
      <c r="BF460" s="71"/>
      <c r="BG460" s="72"/>
      <c r="BH460" s="71">
        <v>0</v>
      </c>
      <c r="BI460" s="71">
        <v>0</v>
      </c>
      <c r="BJ460" s="71">
        <v>0</v>
      </c>
      <c r="BK460" s="71">
        <v>673.14499999999998</v>
      </c>
      <c r="BL460" s="71">
        <v>0</v>
      </c>
      <c r="BM460" s="71">
        <v>0</v>
      </c>
      <c r="BN460" s="72"/>
      <c r="BO460" s="71">
        <v>0</v>
      </c>
      <c r="BP460" s="71">
        <v>0</v>
      </c>
      <c r="BQ460" s="71">
        <v>0</v>
      </c>
      <c r="BR460" s="71">
        <v>1</v>
      </c>
      <c r="BS460" s="71">
        <v>0</v>
      </c>
      <c r="BT460" s="71">
        <v>0</v>
      </c>
      <c r="BU460"/>
      <c r="BV460" s="70">
        <v>650.97900000000004</v>
      </c>
      <c r="BW460" s="70">
        <v>0</v>
      </c>
      <c r="BX460" s="70">
        <v>0</v>
      </c>
      <c r="BY460" s="70">
        <v>0</v>
      </c>
      <c r="BZ460" s="70">
        <v>22.166</v>
      </c>
      <c r="CA460" s="70">
        <v>0</v>
      </c>
      <c r="CB460" s="70">
        <v>0</v>
      </c>
      <c r="CC460" s="70">
        <v>0</v>
      </c>
      <c r="CD460" s="70">
        <v>0</v>
      </c>
    </row>
    <row r="461" spans="1:82">
      <c r="A461" s="70" t="s">
        <v>2228</v>
      </c>
      <c r="B461" s="70">
        <v>63</v>
      </c>
      <c r="C461" s="70">
        <v>12</v>
      </c>
      <c r="D461" s="70">
        <v>4</v>
      </c>
      <c r="E461" s="70">
        <v>2015</v>
      </c>
      <c r="F461" s="70" t="s">
        <v>182</v>
      </c>
      <c r="G461" s="70" t="s">
        <v>2216</v>
      </c>
      <c r="H461" s="70" t="s">
        <v>2217</v>
      </c>
      <c r="I461" s="148"/>
      <c r="J461" s="71">
        <v>9.6801319422592904</v>
      </c>
      <c r="K461" s="71">
        <v>1.1583573765738611</v>
      </c>
      <c r="L461" s="71">
        <v>5.1820239996554731</v>
      </c>
      <c r="M461" s="71">
        <v>11.120393765265529</v>
      </c>
      <c r="N461" s="71">
        <v>11.90323460463561</v>
      </c>
      <c r="O461" s="71">
        <v>9.005281648153364</v>
      </c>
      <c r="P461" s="71">
        <v>12.653695836609041</v>
      </c>
      <c r="Q461" s="71">
        <v>0.58399336792856205</v>
      </c>
      <c r="R461" s="71">
        <v>0</v>
      </c>
      <c r="S461" s="71">
        <v>0.80042282257762765</v>
      </c>
      <c r="T461" s="72"/>
      <c r="U461" s="71">
        <v>1181260</v>
      </c>
      <c r="V461" s="71">
        <v>496</v>
      </c>
      <c r="W461" s="71">
        <v>111</v>
      </c>
      <c r="X461" s="71">
        <v>1767</v>
      </c>
      <c r="Y461" s="71">
        <v>2746</v>
      </c>
      <c r="Z461" s="71">
        <v>5232</v>
      </c>
      <c r="AA461" s="71">
        <v>2518</v>
      </c>
      <c r="AB461" s="71">
        <v>8038</v>
      </c>
      <c r="AC461" s="71">
        <v>0</v>
      </c>
      <c r="AD461" s="71">
        <v>0.80042282257762765</v>
      </c>
      <c r="AE461" s="72"/>
      <c r="AF461" s="71">
        <v>10296661.430627311</v>
      </c>
      <c r="AG461" s="71">
        <v>851804.87362490327</v>
      </c>
      <c r="AH461" s="71">
        <v>901328.93370958383</v>
      </c>
      <c r="AI461" s="71">
        <v>12450494.409387739</v>
      </c>
      <c r="AJ461" s="71">
        <v>15841283.908997741</v>
      </c>
      <c r="AK461" s="71">
        <v>0</v>
      </c>
      <c r="AL461" s="71">
        <v>0</v>
      </c>
      <c r="AM461" s="71">
        <v>1101574.181858164</v>
      </c>
      <c r="AN461" s="71">
        <v>0</v>
      </c>
      <c r="AO461" s="71">
        <v>0</v>
      </c>
      <c r="AP461" s="71">
        <v>41443147.738205448</v>
      </c>
      <c r="AQ461" s="72"/>
      <c r="AR461" s="71">
        <v>349</v>
      </c>
      <c r="AS461" s="71">
        <v>46</v>
      </c>
      <c r="AT461" s="71">
        <v>0</v>
      </c>
      <c r="AU461" s="71">
        <v>0</v>
      </c>
      <c r="AV461" s="71">
        <v>0</v>
      </c>
      <c r="AW461" s="71">
        <v>0</v>
      </c>
      <c r="AX461" s="71"/>
      <c r="AY461" s="72"/>
      <c r="AZ461" s="71">
        <v>1517.2</v>
      </c>
      <c r="BA461" s="71">
        <v>5735.7</v>
      </c>
      <c r="BB461" s="71">
        <v>0</v>
      </c>
      <c r="BC461" s="71">
        <v>0</v>
      </c>
      <c r="BD461" s="71">
        <v>0</v>
      </c>
      <c r="BE461" s="71">
        <v>0</v>
      </c>
      <c r="BF461" s="71"/>
      <c r="BG461" s="72"/>
      <c r="BH461" s="71">
        <v>0</v>
      </c>
      <c r="BI461" s="71">
        <v>0</v>
      </c>
      <c r="BJ461" s="71">
        <v>3.5680000000000001</v>
      </c>
      <c r="BK461" s="71">
        <v>616.34299999999996</v>
      </c>
      <c r="BL461" s="71">
        <v>0</v>
      </c>
      <c r="BM461" s="71">
        <v>0</v>
      </c>
      <c r="BN461" s="72"/>
      <c r="BO461" s="71">
        <v>0</v>
      </c>
      <c r="BP461" s="71">
        <v>0</v>
      </c>
      <c r="BQ461" s="71">
        <v>1</v>
      </c>
      <c r="BR461" s="71">
        <v>1</v>
      </c>
      <c r="BS461" s="71">
        <v>0</v>
      </c>
      <c r="BT461" s="71">
        <v>0</v>
      </c>
      <c r="BU461"/>
      <c r="BV461" s="70">
        <v>600.91200000000003</v>
      </c>
      <c r="BW461" s="70">
        <v>0</v>
      </c>
      <c r="BX461" s="70">
        <v>0</v>
      </c>
      <c r="BY461" s="70">
        <v>0</v>
      </c>
      <c r="BZ461" s="70">
        <v>18.998999999999999</v>
      </c>
      <c r="CA461" s="70">
        <v>0</v>
      </c>
      <c r="CB461" s="70">
        <v>0</v>
      </c>
      <c r="CC461" s="70">
        <v>0</v>
      </c>
      <c r="CD461" s="70">
        <v>0</v>
      </c>
    </row>
    <row r="462" spans="1:82">
      <c r="A462" s="70" t="s">
        <v>2229</v>
      </c>
      <c r="B462" s="70">
        <v>64</v>
      </c>
      <c r="C462" s="70">
        <v>13</v>
      </c>
      <c r="D462" s="70">
        <v>4</v>
      </c>
      <c r="E462" s="70">
        <v>2016</v>
      </c>
      <c r="F462" s="70" t="s">
        <v>155</v>
      </c>
      <c r="G462" s="1064" t="s">
        <v>2216</v>
      </c>
      <c r="H462" s="70" t="s">
        <v>2217</v>
      </c>
      <c r="I462" s="148"/>
      <c r="J462" s="71">
        <v>11.04456336425141</v>
      </c>
      <c r="K462" s="71">
        <v>1.1898969394642067</v>
      </c>
      <c r="L462" s="71">
        <v>5.6815375346990367</v>
      </c>
      <c r="M462" s="71">
        <v>8.1242752285305126</v>
      </c>
      <c r="N462" s="71">
        <v>11.264400443683284</v>
      </c>
      <c r="O462" s="71">
        <v>8.9792404736046176</v>
      </c>
      <c r="P462" s="71">
        <v>12.049630396470581</v>
      </c>
      <c r="Q462" s="71">
        <v>0.56879972028656789</v>
      </c>
      <c r="R462" s="71">
        <v>0</v>
      </c>
      <c r="S462" s="71">
        <v>0.82410704909988874</v>
      </c>
      <c r="T462" s="72"/>
      <c r="U462" s="71">
        <v>1328100</v>
      </c>
      <c r="V462" s="71">
        <v>496</v>
      </c>
      <c r="W462" s="71">
        <v>111</v>
      </c>
      <c r="X462" s="71">
        <v>1767</v>
      </c>
      <c r="Y462" s="71">
        <v>2793</v>
      </c>
      <c r="Z462" s="71">
        <v>5281</v>
      </c>
      <c r="AA462" s="71">
        <v>2480</v>
      </c>
      <c r="AB462" s="71">
        <v>8053</v>
      </c>
      <c r="AC462" s="71">
        <v>0</v>
      </c>
      <c r="AD462" s="71">
        <v>0.82410704909988874</v>
      </c>
      <c r="AE462" s="72"/>
      <c r="AF462" s="71">
        <v>12265182.3594868</v>
      </c>
      <c r="AG462" s="71">
        <v>839646.33178829495</v>
      </c>
      <c r="AH462" s="71">
        <v>792998.47049283539</v>
      </c>
      <c r="AI462" s="71">
        <v>11089912.051488999</v>
      </c>
      <c r="AJ462" s="71">
        <v>14359923.685842181</v>
      </c>
      <c r="AK462" s="71">
        <v>0</v>
      </c>
      <c r="AL462" s="71">
        <v>0</v>
      </c>
      <c r="AM462" s="71">
        <v>1104487.281056501</v>
      </c>
      <c r="AN462" s="71">
        <v>0</v>
      </c>
      <c r="AO462" s="71">
        <v>0</v>
      </c>
      <c r="AP462" s="71">
        <v>40452150.180155613</v>
      </c>
      <c r="AQ462" s="72"/>
      <c r="AR462" s="71">
        <v>387</v>
      </c>
      <c r="AS462" s="71">
        <v>56</v>
      </c>
      <c r="AT462" s="71">
        <v>0</v>
      </c>
      <c r="AU462" s="71">
        <v>0</v>
      </c>
      <c r="AV462" s="71">
        <v>0</v>
      </c>
      <c r="AW462" s="71">
        <v>0</v>
      </c>
      <c r="AX462" s="71"/>
      <c r="AY462" s="72"/>
      <c r="AZ462" s="71">
        <v>1710.8</v>
      </c>
      <c r="BA462" s="71">
        <v>6349.5</v>
      </c>
      <c r="BB462" s="71">
        <v>0</v>
      </c>
      <c r="BC462" s="71">
        <v>0</v>
      </c>
      <c r="BD462" s="71">
        <v>0</v>
      </c>
      <c r="BE462" s="71">
        <v>0</v>
      </c>
      <c r="BF462" s="71"/>
      <c r="BG462" s="72"/>
      <c r="BH462" s="71">
        <v>0</v>
      </c>
      <c r="BI462" s="71">
        <v>0</v>
      </c>
      <c r="BJ462" s="71">
        <v>3.669</v>
      </c>
      <c r="BK462" s="71">
        <v>733.43799999999999</v>
      </c>
      <c r="BL462" s="71">
        <v>0</v>
      </c>
      <c r="BM462" s="71">
        <v>0</v>
      </c>
      <c r="BN462" s="72"/>
      <c r="BO462" s="71">
        <v>0</v>
      </c>
      <c r="BP462" s="71">
        <v>0</v>
      </c>
      <c r="BQ462" s="71">
        <v>1</v>
      </c>
      <c r="BR462" s="71">
        <v>1</v>
      </c>
      <c r="BS462" s="71">
        <v>0</v>
      </c>
      <c r="BT462" s="71">
        <v>0</v>
      </c>
      <c r="BU462"/>
      <c r="BV462" s="70">
        <v>714.12800000000004</v>
      </c>
      <c r="BW462" s="70">
        <v>0</v>
      </c>
      <c r="BX462" s="70">
        <v>0</v>
      </c>
      <c r="BY462" s="70">
        <v>0</v>
      </c>
      <c r="BZ462" s="70">
        <v>22.978999999999999</v>
      </c>
      <c r="CA462" s="70">
        <v>0</v>
      </c>
      <c r="CB462" s="70">
        <v>0</v>
      </c>
      <c r="CC462" s="70">
        <v>0</v>
      </c>
      <c r="CD462" s="70">
        <v>0</v>
      </c>
    </row>
    <row r="463" spans="1:82">
      <c r="A463" s="70" t="s">
        <v>2230</v>
      </c>
      <c r="B463" s="70">
        <v>65</v>
      </c>
      <c r="C463" s="70">
        <v>14</v>
      </c>
      <c r="D463" s="70">
        <v>4</v>
      </c>
      <c r="E463" s="70">
        <v>2017</v>
      </c>
      <c r="F463" s="70" t="s">
        <v>156</v>
      </c>
      <c r="G463" s="1064" t="s">
        <v>2216</v>
      </c>
      <c r="H463" s="70" t="s">
        <v>2217</v>
      </c>
      <c r="I463" s="148"/>
      <c r="J463" s="71">
        <v>10.525612912369429</v>
      </c>
      <c r="K463" s="71">
        <v>1.2230478808380176</v>
      </c>
      <c r="L463" s="71">
        <v>5.8862497817837784</v>
      </c>
      <c r="M463" s="71">
        <v>7.5302481767288203</v>
      </c>
      <c r="N463" s="71">
        <v>12.283019441200667</v>
      </c>
      <c r="O463" s="71">
        <v>8.9464538597554082</v>
      </c>
      <c r="P463" s="71">
        <v>11.49533386778252</v>
      </c>
      <c r="Q463" s="71">
        <v>0.55168125626281805</v>
      </c>
      <c r="R463" s="71">
        <v>0</v>
      </c>
      <c r="S463" s="71">
        <v>0.78704684728022622</v>
      </c>
      <c r="T463" s="72"/>
      <c r="U463" s="71">
        <v>1338104</v>
      </c>
      <c r="V463" s="71">
        <v>496</v>
      </c>
      <c r="W463" s="71">
        <v>111</v>
      </c>
      <c r="X463" s="71">
        <v>1767</v>
      </c>
      <c r="Y463" s="71">
        <v>2870</v>
      </c>
      <c r="Z463" s="71">
        <v>5349</v>
      </c>
      <c r="AA463" s="71">
        <v>2381</v>
      </c>
      <c r="AB463" s="71">
        <v>8077</v>
      </c>
      <c r="AC463" s="71">
        <v>0</v>
      </c>
      <c r="AD463" s="71">
        <v>0.78704684728022622</v>
      </c>
      <c r="AE463" s="72"/>
      <c r="AF463" s="71">
        <v>11945807.547288461</v>
      </c>
      <c r="AG463" s="71">
        <v>879544.30277122301</v>
      </c>
      <c r="AH463" s="71">
        <v>1110480.429974928</v>
      </c>
      <c r="AI463" s="71">
        <v>10878600.576726761</v>
      </c>
      <c r="AJ463" s="71">
        <v>16235446.640000939</v>
      </c>
      <c r="AK463" s="71">
        <v>0</v>
      </c>
      <c r="AL463" s="71">
        <v>0</v>
      </c>
      <c r="AM463" s="71">
        <v>1109512.3073309411</v>
      </c>
      <c r="AN463" s="71">
        <v>0</v>
      </c>
      <c r="AO463" s="71">
        <v>0</v>
      </c>
      <c r="AP463" s="71">
        <v>42159391.804093257</v>
      </c>
      <c r="AQ463" s="72"/>
      <c r="AR463" s="71">
        <v>401</v>
      </c>
      <c r="AS463" s="71">
        <v>59</v>
      </c>
      <c r="AT463" s="71">
        <v>0</v>
      </c>
      <c r="AU463" s="71">
        <v>0</v>
      </c>
      <c r="AV463" s="71">
        <v>0</v>
      </c>
      <c r="AW463" s="71">
        <v>0</v>
      </c>
      <c r="AX463" s="71"/>
      <c r="AY463" s="72"/>
      <c r="AZ463" s="71">
        <v>1775.8</v>
      </c>
      <c r="BA463" s="71">
        <v>6420</v>
      </c>
      <c r="BB463" s="71">
        <v>0</v>
      </c>
      <c r="BC463" s="71">
        <v>0</v>
      </c>
      <c r="BD463" s="71">
        <v>0</v>
      </c>
      <c r="BE463" s="71">
        <v>0</v>
      </c>
      <c r="BF463" s="71"/>
      <c r="BG463" s="72"/>
      <c r="BH463" s="71">
        <v>0</v>
      </c>
      <c r="BI463" s="71">
        <v>0</v>
      </c>
      <c r="BJ463" s="71">
        <v>3.7639999999999998</v>
      </c>
      <c r="BK463" s="71">
        <v>828.09299999999996</v>
      </c>
      <c r="BL463" s="71">
        <v>0</v>
      </c>
      <c r="BM463" s="71">
        <v>0</v>
      </c>
      <c r="BN463" s="72"/>
      <c r="BO463" s="71">
        <v>0</v>
      </c>
      <c r="BP463" s="71">
        <v>0</v>
      </c>
      <c r="BQ463" s="71">
        <v>1</v>
      </c>
      <c r="BR463" s="71">
        <v>2</v>
      </c>
      <c r="BS463" s="71">
        <v>0</v>
      </c>
      <c r="BT463" s="71">
        <v>0</v>
      </c>
      <c r="BU463"/>
      <c r="BV463" s="70">
        <v>660.76800000000003</v>
      </c>
      <c r="BW463" s="70">
        <v>0</v>
      </c>
      <c r="BX463" s="70">
        <v>20.227</v>
      </c>
      <c r="BY463" s="70">
        <v>130.053</v>
      </c>
      <c r="BZ463" s="70">
        <v>20.809000000000001</v>
      </c>
      <c r="CA463" s="70">
        <v>0</v>
      </c>
      <c r="CB463" s="70">
        <v>0</v>
      </c>
      <c r="CC463" s="70">
        <v>0</v>
      </c>
      <c r="CD463" s="70">
        <v>0</v>
      </c>
    </row>
    <row r="464" spans="1:82">
      <c r="A464" s="70" t="s">
        <v>2231</v>
      </c>
      <c r="B464" s="70">
        <v>66</v>
      </c>
      <c r="C464" s="70">
        <v>15</v>
      </c>
      <c r="D464" s="70">
        <v>4</v>
      </c>
      <c r="E464" s="70">
        <v>2018</v>
      </c>
      <c r="F464" s="70" t="s">
        <v>183</v>
      </c>
      <c r="G464" s="70" t="s">
        <v>2216</v>
      </c>
      <c r="H464" s="70" t="s">
        <v>2217</v>
      </c>
      <c r="I464" s="148"/>
      <c r="J464" s="71">
        <v>14.090799279008095</v>
      </c>
      <c r="K464" s="71">
        <v>1.1624968845030721</v>
      </c>
      <c r="L464" s="71">
        <v>5.3376149807162703</v>
      </c>
      <c r="M464" s="71">
        <v>7.9869957092329775</v>
      </c>
      <c r="N464" s="71">
        <v>11.341247262523542</v>
      </c>
      <c r="O464" s="71">
        <v>8.8029863691230137</v>
      </c>
      <c r="P464" s="71">
        <v>11.165811753387729</v>
      </c>
      <c r="Q464" s="71">
        <v>0.507870617875536</v>
      </c>
      <c r="R464" s="71">
        <v>0</v>
      </c>
      <c r="S464" s="71">
        <v>0.83706049958129247</v>
      </c>
      <c r="T464" s="72"/>
      <c r="U464" s="71">
        <v>1727570</v>
      </c>
      <c r="V464" s="71">
        <v>496</v>
      </c>
      <c r="W464" s="71">
        <v>111</v>
      </c>
      <c r="X464" s="71">
        <v>1767</v>
      </c>
      <c r="Y464" s="71">
        <v>2887</v>
      </c>
      <c r="Z464" s="71">
        <v>5364</v>
      </c>
      <c r="AA464" s="71">
        <v>2336</v>
      </c>
      <c r="AB464" s="71">
        <v>8013</v>
      </c>
      <c r="AC464" s="71">
        <v>0</v>
      </c>
      <c r="AD464" s="71">
        <v>0.83706049958129247</v>
      </c>
      <c r="AE464" s="72"/>
      <c r="AF464" s="71">
        <v>16137726.05923911</v>
      </c>
      <c r="AG464" s="71">
        <v>781722.12263790099</v>
      </c>
      <c r="AH464" s="71">
        <v>1052882.1319772359</v>
      </c>
      <c r="AI464" s="71">
        <v>10851069.98771143</v>
      </c>
      <c r="AJ464" s="71">
        <v>14354932.915958511</v>
      </c>
      <c r="AK464" s="71">
        <v>0</v>
      </c>
      <c r="AL464" s="71">
        <v>0</v>
      </c>
      <c r="AM464" s="71">
        <v>1102998.3501324421</v>
      </c>
      <c r="AN464" s="71">
        <v>0</v>
      </c>
      <c r="AO464" s="71">
        <v>0</v>
      </c>
      <c r="AP464" s="71">
        <v>44281331.567656629</v>
      </c>
      <c r="AQ464" s="72"/>
      <c r="AR464" s="71">
        <v>432</v>
      </c>
      <c r="AS464" s="71">
        <v>65</v>
      </c>
      <c r="AT464" s="71">
        <v>0</v>
      </c>
      <c r="AU464" s="71">
        <v>0</v>
      </c>
      <c r="AV464" s="71">
        <v>0</v>
      </c>
      <c r="AW464" s="71">
        <v>0</v>
      </c>
      <c r="AX464" s="71"/>
      <c r="AY464" s="72"/>
      <c r="AZ464" s="71">
        <v>1940.6999999999998</v>
      </c>
      <c r="BA464" s="71">
        <v>6662</v>
      </c>
      <c r="BB464" s="71">
        <v>0</v>
      </c>
      <c r="BC464" s="71">
        <v>0</v>
      </c>
      <c r="BD464" s="71">
        <v>0</v>
      </c>
      <c r="BE464" s="71">
        <v>0</v>
      </c>
      <c r="BF464" s="71"/>
      <c r="BG464" s="72"/>
      <c r="BH464" s="71">
        <v>0</v>
      </c>
      <c r="BI464" s="71">
        <v>0</v>
      </c>
      <c r="BJ464" s="71">
        <v>4.0469999999999997</v>
      </c>
      <c r="BK464" s="71">
        <v>756.64499999999998</v>
      </c>
      <c r="BL464" s="71">
        <v>0</v>
      </c>
      <c r="BM464" s="71">
        <v>0</v>
      </c>
      <c r="BN464" s="72"/>
      <c r="BO464" s="71">
        <v>0</v>
      </c>
      <c r="BP464" s="71">
        <v>0</v>
      </c>
      <c r="BQ464" s="71">
        <v>1</v>
      </c>
      <c r="BR464" s="71">
        <v>2</v>
      </c>
      <c r="BS464" s="71">
        <v>0</v>
      </c>
      <c r="BT464" s="71">
        <v>0</v>
      </c>
      <c r="BU464"/>
      <c r="BV464" s="70">
        <v>702.85599999999999</v>
      </c>
      <c r="BW464" s="70">
        <v>0</v>
      </c>
      <c r="BX464" s="70">
        <v>2.4540000000000002</v>
      </c>
      <c r="BY464" s="70">
        <v>33.618000000000002</v>
      </c>
      <c r="BZ464" s="70">
        <v>21.763999999999999</v>
      </c>
      <c r="CA464" s="70">
        <v>0</v>
      </c>
      <c r="CB464" s="70">
        <v>0</v>
      </c>
      <c r="CC464" s="70">
        <v>0</v>
      </c>
      <c r="CD464" s="70">
        <v>0</v>
      </c>
    </row>
    <row r="465" spans="1:82">
      <c r="A465" s="70" t="s">
        <v>2232</v>
      </c>
      <c r="B465" s="70">
        <v>67</v>
      </c>
      <c r="C465" s="70">
        <v>16</v>
      </c>
      <c r="D465" s="70">
        <v>4</v>
      </c>
      <c r="E465" s="70">
        <v>2019</v>
      </c>
      <c r="F465" s="70" t="s">
        <v>158</v>
      </c>
      <c r="G465" s="70" t="s">
        <v>2216</v>
      </c>
      <c r="H465" s="70" t="s">
        <v>2217</v>
      </c>
      <c r="I465" s="148"/>
      <c r="J465" s="71">
        <v>11.581589105490075</v>
      </c>
      <c r="K465" s="71">
        <v>1.0760891846099978</v>
      </c>
      <c r="L465" s="71">
        <v>5.3902043208962951</v>
      </c>
      <c r="M465" s="71">
        <v>7.9961837779204821</v>
      </c>
      <c r="N465" s="71">
        <v>11.176443114553825</v>
      </c>
      <c r="O465" s="71">
        <v>8.6540256477085133</v>
      </c>
      <c r="P465" s="71">
        <v>10.90808770739733</v>
      </c>
      <c r="Q465" s="71">
        <v>0.492447551960915</v>
      </c>
      <c r="R465" s="71">
        <v>0</v>
      </c>
      <c r="S465" s="71">
        <v>0.85833052578202718</v>
      </c>
      <c r="T465" s="72"/>
      <c r="U465" s="71">
        <v>1422437</v>
      </c>
      <c r="V465" s="71">
        <v>496</v>
      </c>
      <c r="W465" s="71">
        <v>111</v>
      </c>
      <c r="X465" s="71">
        <v>1767</v>
      </c>
      <c r="Y465" s="71">
        <v>2922</v>
      </c>
      <c r="Z465" s="71">
        <v>5418</v>
      </c>
      <c r="AA465" s="71">
        <v>2265</v>
      </c>
      <c r="AB465" s="71">
        <v>7980</v>
      </c>
      <c r="AC465" s="71">
        <v>0</v>
      </c>
      <c r="AD465" s="71">
        <v>0.85833052578202718</v>
      </c>
      <c r="AE465" s="72"/>
      <c r="AF465" s="71">
        <v>14034561.761992561</v>
      </c>
      <c r="AG465" s="71">
        <v>756937.83871835645</v>
      </c>
      <c r="AH465" s="71">
        <v>1105272.9070051319</v>
      </c>
      <c r="AI465" s="71">
        <v>11592619.453426979</v>
      </c>
      <c r="AJ465" s="71">
        <v>15111163.24841325</v>
      </c>
      <c r="AK465" s="71">
        <v>0</v>
      </c>
      <c r="AL465" s="71">
        <v>0</v>
      </c>
      <c r="AM465" s="71">
        <v>1086815.926592163</v>
      </c>
      <c r="AN465" s="71">
        <v>0</v>
      </c>
      <c r="AO465" s="71">
        <v>0</v>
      </c>
      <c r="AP465" s="71">
        <v>43687371.136148445</v>
      </c>
      <c r="AQ465" s="72"/>
      <c r="AR465" s="71">
        <v>447</v>
      </c>
      <c r="AS465" s="71">
        <v>68</v>
      </c>
      <c r="AT465" s="71">
        <v>0</v>
      </c>
      <c r="AU465" s="71">
        <v>0</v>
      </c>
      <c r="AV465" s="71">
        <v>0</v>
      </c>
      <c r="AW465" s="71">
        <v>0</v>
      </c>
      <c r="AX465" s="71"/>
      <c r="AY465" s="72"/>
      <c r="AZ465" s="71">
        <v>2023.5</v>
      </c>
      <c r="BA465" s="71">
        <v>6733.2</v>
      </c>
      <c r="BB465" s="71">
        <v>0</v>
      </c>
      <c r="BC465" s="71">
        <v>0</v>
      </c>
      <c r="BD465" s="71">
        <v>0</v>
      </c>
      <c r="BE465" s="71">
        <v>0</v>
      </c>
      <c r="BF465" s="71"/>
      <c r="BG465" s="72"/>
      <c r="BH465" s="71">
        <v>0</v>
      </c>
      <c r="BI465" s="71">
        <v>30.2</v>
      </c>
      <c r="BJ465" s="71">
        <v>4.3230000000000004</v>
      </c>
      <c r="BK465" s="71">
        <v>780.596</v>
      </c>
      <c r="BL465" s="71">
        <v>0</v>
      </c>
      <c r="BM465" s="71">
        <v>0</v>
      </c>
      <c r="BN465" s="72"/>
      <c r="BO465" s="71">
        <v>0</v>
      </c>
      <c r="BP465" s="71">
        <v>1</v>
      </c>
      <c r="BQ465" s="71">
        <v>1</v>
      </c>
      <c r="BR465" s="71">
        <v>2</v>
      </c>
      <c r="BS465" s="71">
        <v>0</v>
      </c>
      <c r="BT465" s="71">
        <v>0</v>
      </c>
      <c r="BU465"/>
      <c r="BV465" s="70">
        <v>761.22199999999998</v>
      </c>
      <c r="BW465" s="70">
        <v>0</v>
      </c>
      <c r="BX465" s="70">
        <v>0</v>
      </c>
      <c r="BY465" s="70">
        <v>30.2</v>
      </c>
      <c r="BZ465" s="70">
        <v>23.696999999999999</v>
      </c>
      <c r="CA465" s="70">
        <v>0</v>
      </c>
      <c r="CB465" s="70">
        <v>0</v>
      </c>
      <c r="CC465" s="70">
        <v>0</v>
      </c>
      <c r="CD465" s="70">
        <v>0</v>
      </c>
    </row>
    <row r="466" spans="1:82">
      <c r="A466" s="70" t="s">
        <v>2233</v>
      </c>
      <c r="B466" s="70">
        <v>68</v>
      </c>
      <c r="C466" s="70">
        <v>17</v>
      </c>
      <c r="D466" s="70">
        <v>4</v>
      </c>
      <c r="E466" s="70">
        <v>2020</v>
      </c>
      <c r="F466" s="70" t="s">
        <v>159</v>
      </c>
      <c r="G466" s="70" t="s">
        <v>2216</v>
      </c>
      <c r="H466" s="70" t="s">
        <v>2217</v>
      </c>
      <c r="I466" s="148"/>
      <c r="J466" s="71">
        <v>9.5374031513715654</v>
      </c>
      <c r="K466" s="71">
        <v>0.98247732081029393</v>
      </c>
      <c r="L466" s="71">
        <v>3.5734358808469544</v>
      </c>
      <c r="M466" s="71">
        <v>8.4487884279069529</v>
      </c>
      <c r="N466" s="71">
        <v>9.9371631784970109</v>
      </c>
      <c r="O466" s="71">
        <v>7.5723539399510837</v>
      </c>
      <c r="P466" s="71">
        <v>10.067792143282194</v>
      </c>
      <c r="Q466" s="71">
        <v>0.46349024663890898</v>
      </c>
      <c r="R466" s="71">
        <v>0</v>
      </c>
      <c r="S466" s="71">
        <v>0.1061381308732631</v>
      </c>
      <c r="T466" s="72"/>
      <c r="U466" s="71">
        <v>1236613</v>
      </c>
      <c r="V466" s="71">
        <v>449</v>
      </c>
      <c r="W466" s="71">
        <v>90</v>
      </c>
      <c r="X466" s="71">
        <v>2235</v>
      </c>
      <c r="Y466" s="71">
        <v>2913</v>
      </c>
      <c r="Z466" s="71">
        <v>5411</v>
      </c>
      <c r="AA466" s="71">
        <v>2222</v>
      </c>
      <c r="AB466" s="71">
        <v>7861</v>
      </c>
      <c r="AC466" s="71">
        <v>0</v>
      </c>
      <c r="AD466" s="71">
        <v>0.1061381308732631</v>
      </c>
      <c r="AE466" s="72"/>
      <c r="AF466" s="71">
        <v>11586478.564547351</v>
      </c>
      <c r="AG466" s="71">
        <v>672272.14143055887</v>
      </c>
      <c r="AH466" s="71">
        <v>738332.21242001199</v>
      </c>
      <c r="AI466" s="71">
        <v>12545422.434753556</v>
      </c>
      <c r="AJ466" s="71">
        <v>14709345.073171061</v>
      </c>
      <c r="AK466" s="71"/>
      <c r="AL466" s="71"/>
      <c r="AM466" s="71">
        <v>1025947.8375316029</v>
      </c>
      <c r="AN466" s="71"/>
      <c r="AO466" s="71"/>
      <c r="AP466" s="71">
        <v>41277798.263854139</v>
      </c>
      <c r="AQ466" s="72"/>
      <c r="AR466" s="71">
        <v>468</v>
      </c>
      <c r="AS466" s="71">
        <v>71</v>
      </c>
      <c r="AT466" s="71">
        <v>0</v>
      </c>
      <c r="AU466" s="71">
        <v>0</v>
      </c>
      <c r="AV466" s="71">
        <v>0</v>
      </c>
      <c r="AW466" s="71">
        <v>0</v>
      </c>
      <c r="AX466" s="71"/>
      <c r="AY466" s="72"/>
      <c r="AZ466" s="71">
        <v>2150.8000000000011</v>
      </c>
      <c r="BA466" s="71">
        <v>6876.2000000000007</v>
      </c>
      <c r="BB466" s="71">
        <v>0</v>
      </c>
      <c r="BC466" s="71">
        <v>0</v>
      </c>
      <c r="BD466" s="71">
        <v>0</v>
      </c>
      <c r="BE466" s="71">
        <v>0</v>
      </c>
      <c r="BF466" s="71"/>
      <c r="BG466" s="72"/>
      <c r="BH466" s="71">
        <v>0</v>
      </c>
      <c r="BI466" s="71">
        <v>0</v>
      </c>
      <c r="BJ466" s="71">
        <v>4.2249999999999996</v>
      </c>
      <c r="BK466" s="71">
        <v>611.15300000000002</v>
      </c>
      <c r="BL466" s="71">
        <v>0</v>
      </c>
      <c r="BM466" s="71">
        <v>0</v>
      </c>
      <c r="BN466" s="72"/>
      <c r="BO466" s="71">
        <v>0</v>
      </c>
      <c r="BP466" s="71">
        <v>0</v>
      </c>
      <c r="BQ466" s="71">
        <v>1</v>
      </c>
      <c r="BR466" s="71">
        <v>3</v>
      </c>
      <c r="BS466" s="71">
        <v>0</v>
      </c>
      <c r="BT466" s="71">
        <v>0</v>
      </c>
      <c r="BU466"/>
      <c r="BV466" s="70">
        <v>590.14599999999996</v>
      </c>
      <c r="BW466" s="70">
        <v>0</v>
      </c>
      <c r="BX466" s="70">
        <v>7.1210000000000004</v>
      </c>
      <c r="BY466" s="70">
        <v>0</v>
      </c>
      <c r="BZ466" s="70">
        <v>18.111000000000001</v>
      </c>
      <c r="CA466" s="70">
        <v>0</v>
      </c>
      <c r="CB466" s="70">
        <v>0</v>
      </c>
      <c r="CC466" s="70">
        <v>0</v>
      </c>
      <c r="CD466" s="70">
        <v>0</v>
      </c>
    </row>
    <row r="467" spans="1:82">
      <c r="A467" s="70" t="s">
        <v>2234</v>
      </c>
      <c r="B467" s="70">
        <v>68</v>
      </c>
      <c r="C467" s="70">
        <v>18</v>
      </c>
      <c r="D467" s="70">
        <v>4</v>
      </c>
      <c r="E467" s="70">
        <v>2021</v>
      </c>
      <c r="F467" s="70" t="s">
        <v>160</v>
      </c>
      <c r="G467" s="70" t="s">
        <v>2216</v>
      </c>
      <c r="H467" s="70" t="s">
        <v>2217</v>
      </c>
      <c r="I467" s="148"/>
      <c r="J467" s="71">
        <v>10.949997891531234</v>
      </c>
      <c r="K467" s="71">
        <v>1.075971272586399</v>
      </c>
      <c r="L467" s="71">
        <v>2.9427379962208913</v>
      </c>
      <c r="M467" s="71">
        <v>9.2675273773506834</v>
      </c>
      <c r="N467" s="71">
        <v>11.179769778811066</v>
      </c>
      <c r="O467" s="71">
        <v>7.3977754368289466</v>
      </c>
      <c r="P467" s="71">
        <v>10.176075684565202</v>
      </c>
      <c r="Q467" s="71">
        <v>0.45612008298876999</v>
      </c>
      <c r="R467" s="71">
        <v>0</v>
      </c>
      <c r="S467" s="71">
        <v>0.74725794221098696</v>
      </c>
      <c r="T467" s="72"/>
      <c r="U467" s="71">
        <v>1472577</v>
      </c>
      <c r="V467" s="71">
        <v>449</v>
      </c>
      <c r="W467" s="71">
        <v>90</v>
      </c>
      <c r="X467" s="71">
        <v>2235</v>
      </c>
      <c r="Y467" s="71">
        <v>2941</v>
      </c>
      <c r="Z467" s="71">
        <v>5443</v>
      </c>
      <c r="AA467" s="71">
        <v>2190</v>
      </c>
      <c r="AB467" s="71">
        <v>7812</v>
      </c>
      <c r="AC467" s="71">
        <v>0</v>
      </c>
      <c r="AD467" s="71">
        <v>0.74725794221098696</v>
      </c>
      <c r="AE467" s="72"/>
      <c r="AF467" s="71">
        <v>13467560.172496142</v>
      </c>
      <c r="AG467" s="71">
        <v>719873.40736722085</v>
      </c>
      <c r="AH467" s="71">
        <v>589563.73169279424</v>
      </c>
      <c r="AI467" s="71">
        <v>13896169.86086724</v>
      </c>
      <c r="AJ467" s="71">
        <v>15340546.41530115</v>
      </c>
      <c r="AK467" s="71">
        <v>0</v>
      </c>
      <c r="AL467" s="71">
        <v>0</v>
      </c>
      <c r="AM467" s="71">
        <v>1025433.4915545564</v>
      </c>
      <c r="AN467" s="71">
        <v>0</v>
      </c>
      <c r="AO467" s="71">
        <v>0</v>
      </c>
      <c r="AP467" s="71">
        <v>45039147.079279102</v>
      </c>
      <c r="AQ467" s="72"/>
      <c r="AR467" s="71">
        <v>485</v>
      </c>
      <c r="AS467" s="71">
        <v>74</v>
      </c>
      <c r="AT467" s="71">
        <v>0</v>
      </c>
      <c r="AU467" s="71">
        <v>0</v>
      </c>
      <c r="AV467" s="71">
        <v>0</v>
      </c>
      <c r="AW467" s="71">
        <v>0</v>
      </c>
      <c r="AX467" s="71"/>
      <c r="AY467" s="72"/>
      <c r="AZ467" s="71">
        <v>2268.5000000000018</v>
      </c>
      <c r="BA467" s="71">
        <v>7025.3000000000011</v>
      </c>
      <c r="BB467" s="71">
        <v>0</v>
      </c>
      <c r="BC467" s="71">
        <v>0</v>
      </c>
      <c r="BD467" s="71">
        <v>0</v>
      </c>
      <c r="BE467" s="71">
        <v>0</v>
      </c>
      <c r="BF467" s="71"/>
      <c r="BG467" s="72"/>
      <c r="BH467" s="71">
        <v>0</v>
      </c>
      <c r="BI467" s="71">
        <v>0</v>
      </c>
      <c r="BJ467" s="71">
        <v>4.1539999999999999</v>
      </c>
      <c r="BK467" s="71">
        <v>378.71100000000001</v>
      </c>
      <c r="BL467" s="71">
        <v>0</v>
      </c>
      <c r="BM467" s="71">
        <v>0</v>
      </c>
      <c r="BN467" s="72"/>
      <c r="BO467" s="71">
        <v>0</v>
      </c>
      <c r="BP467" s="71">
        <v>0</v>
      </c>
      <c r="BQ467" s="71">
        <v>1</v>
      </c>
      <c r="BR467" s="71">
        <v>3</v>
      </c>
      <c r="BS467" s="71">
        <v>0</v>
      </c>
      <c r="BT467" s="71">
        <v>0</v>
      </c>
      <c r="BU467"/>
      <c r="BV467" s="70">
        <v>372.512</v>
      </c>
      <c r="BW467" s="70">
        <v>0</v>
      </c>
      <c r="BX467" s="70">
        <v>0</v>
      </c>
      <c r="BY467" s="70">
        <v>0</v>
      </c>
      <c r="BZ467" s="70">
        <v>10.353</v>
      </c>
      <c r="CA467" s="70">
        <v>0</v>
      </c>
      <c r="CB467" s="70">
        <v>0</v>
      </c>
      <c r="CC467" s="70">
        <v>0</v>
      </c>
      <c r="CD467" s="70">
        <v>0</v>
      </c>
    </row>
    <row r="468" spans="1:82">
      <c r="A468" s="70" t="s">
        <v>2235</v>
      </c>
      <c r="B468" s="70">
        <v>68</v>
      </c>
      <c r="C468" s="70">
        <v>19</v>
      </c>
      <c r="D468" s="70">
        <v>4</v>
      </c>
      <c r="E468" s="70">
        <v>2022</v>
      </c>
      <c r="F468" s="70" t="s">
        <v>161</v>
      </c>
      <c r="G468" s="70" t="s">
        <v>2216</v>
      </c>
      <c r="H468" s="70" t="s">
        <v>2217</v>
      </c>
      <c r="I468" s="148"/>
      <c r="J468" s="71">
        <v>9.5986593960223825</v>
      </c>
      <c r="K468" s="71">
        <v>0.96405727844928446</v>
      </c>
      <c r="L468" s="71">
        <v>2.6956687762131075</v>
      </c>
      <c r="M468" s="71">
        <v>9.2230174229890043</v>
      </c>
      <c r="N468" s="71">
        <v>10.774139078638685</v>
      </c>
      <c r="O468" s="71">
        <v>7.8434682675390306</v>
      </c>
      <c r="P468" s="71">
        <v>9.9134325059081583</v>
      </c>
      <c r="Q468" s="71">
        <v>0.45423970478466219</v>
      </c>
      <c r="R468" s="71">
        <v>0</v>
      </c>
      <c r="S468" s="71">
        <v>0.61696794856176029</v>
      </c>
      <c r="T468" s="72"/>
      <c r="U468" s="71">
        <v>1559122</v>
      </c>
      <c r="V468" s="71">
        <v>449</v>
      </c>
      <c r="W468" s="71">
        <v>90</v>
      </c>
      <c r="X468" s="71">
        <v>2235</v>
      </c>
      <c r="Y468" s="71">
        <v>2937</v>
      </c>
      <c r="Z468" s="71">
        <v>5483</v>
      </c>
      <c r="AA468" s="71">
        <v>2166</v>
      </c>
      <c r="AB468" s="71">
        <v>7716</v>
      </c>
      <c r="AC468" s="71">
        <v>0</v>
      </c>
      <c r="AD468" s="71">
        <v>0.61696794856176029</v>
      </c>
      <c r="AE468" s="72"/>
      <c r="AF468" s="71">
        <v>10973378.369473709</v>
      </c>
      <c r="AG468" s="71">
        <v>700072.61917656986</v>
      </c>
      <c r="AH468" s="71">
        <v>617086.01184038259</v>
      </c>
      <c r="AI468" s="71">
        <v>13257786.194962978</v>
      </c>
      <c r="AJ468" s="71">
        <v>15446097.856375217</v>
      </c>
      <c r="AK468" s="71">
        <v>0</v>
      </c>
      <c r="AL468" s="71">
        <v>0</v>
      </c>
      <c r="AM468" s="71">
        <v>996346.20364530373</v>
      </c>
      <c r="AN468" s="71">
        <v>0</v>
      </c>
      <c r="AO468" s="71">
        <v>0</v>
      </c>
      <c r="AP468" s="71">
        <v>41990767.255474165</v>
      </c>
      <c r="AQ468" s="72"/>
      <c r="AR468" s="71">
        <v>506</v>
      </c>
      <c r="AS468" s="71">
        <v>75</v>
      </c>
      <c r="AT468" s="71">
        <v>0</v>
      </c>
      <c r="AU468" s="71">
        <v>0</v>
      </c>
      <c r="AV468" s="71">
        <v>0</v>
      </c>
      <c r="AW468" s="71">
        <v>0</v>
      </c>
      <c r="AX468" s="71"/>
      <c r="AY468" s="72"/>
      <c r="AZ468" s="71">
        <v>2380.2000000000021</v>
      </c>
      <c r="BA468" s="71">
        <v>7074.8000000000011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2236</v>
      </c>
      <c r="B469" s="70">
        <v>68</v>
      </c>
      <c r="C469" s="70">
        <v>20</v>
      </c>
      <c r="D469" s="70">
        <v>4</v>
      </c>
      <c r="E469" s="70">
        <v>2023</v>
      </c>
      <c r="F469" s="70" t="s">
        <v>1539</v>
      </c>
      <c r="G469" s="70" t="s">
        <v>2216</v>
      </c>
      <c r="H469" s="70" t="s">
        <v>2217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524</v>
      </c>
      <c r="AS469" s="71">
        <v>75</v>
      </c>
      <c r="AT469" s="71">
        <v>0</v>
      </c>
      <c r="AU469" s="71">
        <v>0</v>
      </c>
      <c r="AV469" s="71">
        <v>0</v>
      </c>
      <c r="AW469" s="71">
        <v>0</v>
      </c>
      <c r="AX469" s="71"/>
      <c r="AY469" s="72"/>
      <c r="AZ469" s="71">
        <v>2492.8000000000029</v>
      </c>
      <c r="BA469" s="71">
        <v>7074.8000000000011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2237</v>
      </c>
      <c r="B470" s="70">
        <v>68</v>
      </c>
      <c r="C470" s="70">
        <v>21</v>
      </c>
      <c r="D470" s="70">
        <v>4</v>
      </c>
      <c r="E470" s="70">
        <v>2024</v>
      </c>
      <c r="F470" s="70" t="s">
        <v>1554</v>
      </c>
      <c r="G470" s="70" t="s">
        <v>2216</v>
      </c>
      <c r="H470" s="70" t="s">
        <v>2217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2238</v>
      </c>
      <c r="B471" s="70">
        <v>290</v>
      </c>
      <c r="C471" s="70">
        <v>1</v>
      </c>
      <c r="D471" s="70">
        <v>18</v>
      </c>
      <c r="E471" s="70">
        <v>1990</v>
      </c>
      <c r="F471" s="70" t="s">
        <v>787</v>
      </c>
      <c r="G471" s="70" t="s">
        <v>2239</v>
      </c>
      <c r="H471" s="70" t="s">
        <v>2240</v>
      </c>
      <c r="I471" s="148"/>
      <c r="J471" s="71">
        <v>2.2087479392150891</v>
      </c>
      <c r="K471" s="71">
        <v>1.787985486396749</v>
      </c>
      <c r="L471" s="71">
        <v>3.5500333550774599</v>
      </c>
      <c r="M471" s="71">
        <v>10.98158104457092</v>
      </c>
      <c r="N471" s="71">
        <v>11.007343091077709</v>
      </c>
      <c r="O471" s="71">
        <v>7.0968077115538968</v>
      </c>
      <c r="P471" s="71">
        <v>11.099163395234269</v>
      </c>
      <c r="Q471" s="71">
        <v>0.68979924788759595</v>
      </c>
      <c r="R471" s="71">
        <v>0.20633157404396349</v>
      </c>
      <c r="S471" s="71">
        <v>0.78621684845975315</v>
      </c>
      <c r="T471" s="72"/>
      <c r="U471" s="71">
        <v>262934</v>
      </c>
      <c r="V471" s="71">
        <v>638</v>
      </c>
      <c r="W471" s="71">
        <v>35</v>
      </c>
      <c r="X471" s="71">
        <v>3827</v>
      </c>
      <c r="Y471" s="71">
        <v>3503</v>
      </c>
      <c r="Z471" s="71">
        <v>2919</v>
      </c>
      <c r="AA471" s="71">
        <v>2695</v>
      </c>
      <c r="AB471" s="71">
        <v>11200</v>
      </c>
      <c r="AC471" s="71">
        <v>35737</v>
      </c>
      <c r="AD471" s="71">
        <v>0.78621684845975315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2241</v>
      </c>
      <c r="B472" s="70">
        <v>291</v>
      </c>
      <c r="C472" s="70">
        <v>2</v>
      </c>
      <c r="D472" s="70">
        <v>18</v>
      </c>
      <c r="E472" s="70">
        <v>2005</v>
      </c>
      <c r="F472" s="70" t="s">
        <v>789</v>
      </c>
      <c r="G472" s="70" t="s">
        <v>2239</v>
      </c>
      <c r="H472" s="70" t="s">
        <v>2240</v>
      </c>
      <c r="I472" s="148"/>
      <c r="J472" s="71">
        <v>1.4277137058250959</v>
      </c>
      <c r="K472" s="71">
        <v>1.2077753492577521</v>
      </c>
      <c r="L472" s="71">
        <v>5.6137944069952166</v>
      </c>
      <c r="M472" s="71">
        <v>13.492782784906421</v>
      </c>
      <c r="N472" s="71">
        <v>14.117731360696141</v>
      </c>
      <c r="O472" s="71">
        <v>9.4040319835305262</v>
      </c>
      <c r="P472" s="71">
        <v>13.325958296290681</v>
      </c>
      <c r="Q472" s="71">
        <v>0.595152429732697</v>
      </c>
      <c r="R472" s="71">
        <v>0.18039431848517651</v>
      </c>
      <c r="S472" s="71">
        <v>0.85971509999999984</v>
      </c>
      <c r="T472" s="72"/>
      <c r="U472" s="71">
        <v>191118</v>
      </c>
      <c r="V472" s="71">
        <v>517</v>
      </c>
      <c r="W472" s="71">
        <v>49</v>
      </c>
      <c r="X472" s="71">
        <v>2520</v>
      </c>
      <c r="Y472" s="71">
        <v>4027</v>
      </c>
      <c r="Z472" s="71">
        <v>4476</v>
      </c>
      <c r="AA472" s="71">
        <v>2650</v>
      </c>
      <c r="AB472" s="71">
        <v>10102</v>
      </c>
      <c r="AC472" s="71">
        <v>31899</v>
      </c>
      <c r="AD472" s="71">
        <v>0.85971509999999984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2242</v>
      </c>
      <c r="B473" s="70">
        <v>292</v>
      </c>
      <c r="C473" s="70">
        <v>3</v>
      </c>
      <c r="D473" s="70">
        <v>18</v>
      </c>
      <c r="E473" s="70">
        <v>2006</v>
      </c>
      <c r="F473" s="70" t="s">
        <v>790</v>
      </c>
      <c r="G473" s="70" t="s">
        <v>2239</v>
      </c>
      <c r="H473" s="70" t="s">
        <v>2240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2243</v>
      </c>
      <c r="B474" s="70">
        <v>293</v>
      </c>
      <c r="C474" s="70">
        <v>4</v>
      </c>
      <c r="D474" s="70">
        <v>18</v>
      </c>
      <c r="E474" s="70">
        <v>2007</v>
      </c>
      <c r="F474" s="70" t="s">
        <v>791</v>
      </c>
      <c r="G474" s="70" t="s">
        <v>2239</v>
      </c>
      <c r="H474" s="70" t="s">
        <v>2240</v>
      </c>
      <c r="I474" s="148"/>
      <c r="J474" s="71">
        <v>1.3858699162071859</v>
      </c>
      <c r="K474" s="71">
        <v>1.2293562571517209</v>
      </c>
      <c r="L474" s="71">
        <v>5.7334035299731214</v>
      </c>
      <c r="M474" s="71">
        <v>13.389504534885409</v>
      </c>
      <c r="N474" s="71">
        <v>14.506723435482471</v>
      </c>
      <c r="O474" s="71">
        <v>9.1715440108303472</v>
      </c>
      <c r="P474" s="71">
        <v>13.220732151493969</v>
      </c>
      <c r="Q474" s="71">
        <v>0.61426080316110898</v>
      </c>
      <c r="R474" s="71">
        <v>0.17247655729011549</v>
      </c>
      <c r="S474" s="71">
        <v>0.80440139999999993</v>
      </c>
      <c r="T474" s="72"/>
      <c r="U474" s="71">
        <v>218506</v>
      </c>
      <c r="V474" s="71">
        <v>519</v>
      </c>
      <c r="W474" s="71">
        <v>56</v>
      </c>
      <c r="X474" s="71">
        <v>3005</v>
      </c>
      <c r="Y474" s="71">
        <v>4029</v>
      </c>
      <c r="Z474" s="71">
        <v>4538</v>
      </c>
      <c r="AA474" s="71">
        <v>2589</v>
      </c>
      <c r="AB474" s="71">
        <v>9875</v>
      </c>
      <c r="AC474" s="71">
        <v>31374</v>
      </c>
      <c r="AD474" s="71">
        <v>0.80440139999999993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2244</v>
      </c>
      <c r="B475" s="70">
        <v>294</v>
      </c>
      <c r="C475" s="70">
        <v>5</v>
      </c>
      <c r="D475" s="70">
        <v>18</v>
      </c>
      <c r="E475" s="70">
        <v>2008</v>
      </c>
      <c r="F475" s="70" t="s">
        <v>792</v>
      </c>
      <c r="G475" s="70" t="s">
        <v>2239</v>
      </c>
      <c r="H475" s="70" t="s">
        <v>2240</v>
      </c>
      <c r="I475" s="148"/>
      <c r="J475" s="71">
        <v>0.80488749221910161</v>
      </c>
      <c r="K475" s="71">
        <v>0.91490816159211663</v>
      </c>
      <c r="L475" s="71">
        <v>4.6768576888526816</v>
      </c>
      <c r="M475" s="71">
        <v>14.682795945922001</v>
      </c>
      <c r="N475" s="71">
        <v>14.95836353741984</v>
      </c>
      <c r="O475" s="71">
        <v>8.915224763329034</v>
      </c>
      <c r="P475" s="71">
        <v>13.006738580212071</v>
      </c>
      <c r="Q475" s="71">
        <v>0.597283348860007</v>
      </c>
      <c r="R475" s="71">
        <v>0.14641617018672881</v>
      </c>
      <c r="S475" s="71">
        <v>0.74300299360000011</v>
      </c>
      <c r="T475" s="72"/>
      <c r="U475" s="71">
        <v>131522</v>
      </c>
      <c r="V475" s="71">
        <v>519</v>
      </c>
      <c r="W475" s="71">
        <v>56</v>
      </c>
      <c r="X475" s="71">
        <v>3005</v>
      </c>
      <c r="Y475" s="71">
        <v>4024</v>
      </c>
      <c r="Z475" s="71">
        <v>4566</v>
      </c>
      <c r="AA475" s="71">
        <v>2550</v>
      </c>
      <c r="AB475" s="71">
        <v>9760</v>
      </c>
      <c r="AC475" s="71">
        <v>27656</v>
      </c>
      <c r="AD475" s="71">
        <v>0.74300299360000011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2245</v>
      </c>
      <c r="B476" s="70">
        <v>295</v>
      </c>
      <c r="C476" s="70">
        <v>6</v>
      </c>
      <c r="D476" s="70">
        <v>18</v>
      </c>
      <c r="E476" s="70">
        <v>2009</v>
      </c>
      <c r="F476" s="70" t="s">
        <v>176</v>
      </c>
      <c r="G476" s="70" t="s">
        <v>2239</v>
      </c>
      <c r="H476" s="70" t="s">
        <v>2240</v>
      </c>
      <c r="I476" s="148"/>
      <c r="J476" s="71">
        <v>1.022093067945131</v>
      </c>
      <c r="K476" s="71">
        <v>0.75165759454367209</v>
      </c>
      <c r="L476" s="71">
        <v>4.2814614089797036</v>
      </c>
      <c r="M476" s="71">
        <v>14.78996755082165</v>
      </c>
      <c r="N476" s="71">
        <v>13.40904578289733</v>
      </c>
      <c r="O476" s="71">
        <v>9.1093521511022448</v>
      </c>
      <c r="P476" s="71">
        <v>12.48076367848798</v>
      </c>
      <c r="Q476" s="71">
        <v>0.56157845304907394</v>
      </c>
      <c r="R476" s="71">
        <v>0.14685766156135199</v>
      </c>
      <c r="S476" s="71">
        <v>0.75846641324999997</v>
      </c>
      <c r="T476" s="72"/>
      <c r="U476" s="71">
        <v>143520</v>
      </c>
      <c r="V476" s="71">
        <v>453</v>
      </c>
      <c r="W476" s="71">
        <v>69</v>
      </c>
      <c r="X476" s="71">
        <v>3246</v>
      </c>
      <c r="Y476" s="71">
        <v>4044</v>
      </c>
      <c r="Z476" s="71">
        <v>4605</v>
      </c>
      <c r="AA476" s="71">
        <v>2512</v>
      </c>
      <c r="AB476" s="71">
        <v>9633</v>
      </c>
      <c r="AC476" s="71">
        <v>27062</v>
      </c>
      <c r="AD476" s="71">
        <v>0.75846641324999997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2246</v>
      </c>
      <c r="B477" s="70">
        <v>296</v>
      </c>
      <c r="C477" s="70">
        <v>7</v>
      </c>
      <c r="D477" s="70">
        <v>18</v>
      </c>
      <c r="E477" s="70">
        <v>2010</v>
      </c>
      <c r="F477" s="70" t="s">
        <v>177</v>
      </c>
      <c r="G477" s="70" t="s">
        <v>2239</v>
      </c>
      <c r="H477" s="70" t="s">
        <v>2240</v>
      </c>
      <c r="I477" s="148"/>
      <c r="J477" s="71">
        <v>0.89650376504260898</v>
      </c>
      <c r="K477" s="71">
        <v>0.80578129277438593</v>
      </c>
      <c r="L477" s="71">
        <v>4.0026901055030812</v>
      </c>
      <c r="M477" s="71">
        <v>14.85327245983631</v>
      </c>
      <c r="N477" s="71">
        <v>14.631788416668311</v>
      </c>
      <c r="O477" s="71">
        <v>9.1105364778233078</v>
      </c>
      <c r="P477" s="71">
        <v>12.479407749502441</v>
      </c>
      <c r="Q477" s="71">
        <v>0.57772682304506395</v>
      </c>
      <c r="R477" s="71">
        <v>0.13959342720040599</v>
      </c>
      <c r="S477" s="71">
        <v>0.73394298899999988</v>
      </c>
      <c r="T477" s="72"/>
      <c r="U477" s="71">
        <v>136836</v>
      </c>
      <c r="V477" s="71">
        <v>453</v>
      </c>
      <c r="W477" s="71">
        <v>69</v>
      </c>
      <c r="X477" s="71">
        <v>3246</v>
      </c>
      <c r="Y477" s="71">
        <v>4037</v>
      </c>
      <c r="Z477" s="71">
        <v>4627</v>
      </c>
      <c r="AA477" s="71">
        <v>2449</v>
      </c>
      <c r="AB477" s="71">
        <v>9496</v>
      </c>
      <c r="AC477" s="71">
        <v>24377</v>
      </c>
      <c r="AD477" s="71">
        <v>0.73394298899999988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2247</v>
      </c>
      <c r="B478" s="70">
        <v>297</v>
      </c>
      <c r="C478" s="70">
        <v>8</v>
      </c>
      <c r="D478" s="70">
        <v>18</v>
      </c>
      <c r="E478" s="70">
        <v>2011</v>
      </c>
      <c r="F478" s="70" t="s">
        <v>178</v>
      </c>
      <c r="G478" s="70" t="s">
        <v>2239</v>
      </c>
      <c r="H478" s="70" t="s">
        <v>2240</v>
      </c>
      <c r="I478" s="148"/>
      <c r="J478" s="71">
        <v>0.97591287836913176</v>
      </c>
      <c r="K478" s="71">
        <v>1.1338348830662961</v>
      </c>
      <c r="L478" s="71">
        <v>4.0141577041669407</v>
      </c>
      <c r="M478" s="71">
        <v>16.864574665133389</v>
      </c>
      <c r="N478" s="71">
        <v>16.1755649798287</v>
      </c>
      <c r="O478" s="71">
        <v>8.885984568447352</v>
      </c>
      <c r="P478" s="71">
        <v>12.019803846071255</v>
      </c>
      <c r="Q478" s="71">
        <v>0.65475180002801103</v>
      </c>
      <c r="R478" s="71">
        <v>0.14413236064243731</v>
      </c>
      <c r="S478" s="71">
        <v>1.10252159791</v>
      </c>
      <c r="T478" s="72"/>
      <c r="U478" s="71">
        <v>137457</v>
      </c>
      <c r="V478" s="71">
        <v>453</v>
      </c>
      <c r="W478" s="71">
        <v>69</v>
      </c>
      <c r="X478" s="71">
        <v>3246</v>
      </c>
      <c r="Y478" s="71">
        <v>4004</v>
      </c>
      <c r="Z478" s="71">
        <v>4611</v>
      </c>
      <c r="AA478" s="71">
        <v>2429</v>
      </c>
      <c r="AB478" s="71">
        <v>9330</v>
      </c>
      <c r="AC478" s="71">
        <v>25128</v>
      </c>
      <c r="AD478" s="71">
        <v>1.10252159791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2248</v>
      </c>
      <c r="B479" s="70">
        <v>298</v>
      </c>
      <c r="C479" s="70">
        <v>9</v>
      </c>
      <c r="D479" s="70">
        <v>18</v>
      </c>
      <c r="E479" s="70">
        <v>2012</v>
      </c>
      <c r="F479" s="70" t="s">
        <v>179</v>
      </c>
      <c r="G479" s="70" t="s">
        <v>2239</v>
      </c>
      <c r="H479" s="70" t="s">
        <v>2240</v>
      </c>
      <c r="I479" s="148"/>
      <c r="J479" s="71">
        <v>0.66343429394685782</v>
      </c>
      <c r="K479" s="71">
        <v>1.0453647719111689</v>
      </c>
      <c r="L479" s="71">
        <v>4.0046535365403129</v>
      </c>
      <c r="M479" s="71">
        <v>17.336927905190361</v>
      </c>
      <c r="N479" s="71">
        <v>15.96871528210646</v>
      </c>
      <c r="O479" s="71">
        <v>8.8141474320345985</v>
      </c>
      <c r="P479" s="71">
        <v>11.565646310645695</v>
      </c>
      <c r="Q479" s="71">
        <v>0.69681166259465299</v>
      </c>
      <c r="R479" s="71">
        <v>0.16099588972750201</v>
      </c>
      <c r="S479" s="71">
        <v>0.87375987761999996</v>
      </c>
      <c r="T479" s="72"/>
      <c r="U479" s="71">
        <v>95636</v>
      </c>
      <c r="V479" s="71">
        <v>453</v>
      </c>
      <c r="W479" s="71">
        <v>69</v>
      </c>
      <c r="X479" s="71">
        <v>3246</v>
      </c>
      <c r="Y479" s="71">
        <v>3969</v>
      </c>
      <c r="Z479" s="71">
        <v>4610</v>
      </c>
      <c r="AA479" s="71">
        <v>2324</v>
      </c>
      <c r="AB479" s="71">
        <v>9139</v>
      </c>
      <c r="AC479" s="71">
        <v>27341</v>
      </c>
      <c r="AD479" s="71">
        <v>0.87375987761999996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2249</v>
      </c>
      <c r="B480" s="70">
        <v>299</v>
      </c>
      <c r="C480" s="70">
        <v>10</v>
      </c>
      <c r="D480" s="70">
        <v>18</v>
      </c>
      <c r="E480" s="70">
        <v>2013</v>
      </c>
      <c r="F480" s="70" t="s">
        <v>180</v>
      </c>
      <c r="G480" s="70" t="s">
        <v>2239</v>
      </c>
      <c r="H480" s="70" t="s">
        <v>2240</v>
      </c>
      <c r="I480" s="148"/>
      <c r="J480" s="71">
        <v>0.68170351147982899</v>
      </c>
      <c r="K480" s="71">
        <v>0.90333221457830237</v>
      </c>
      <c r="L480" s="71">
        <v>3.9453364358832932</v>
      </c>
      <c r="M480" s="71">
        <v>16.65907200497924</v>
      </c>
      <c r="N480" s="71">
        <v>15.394117029987219</v>
      </c>
      <c r="O480" s="71">
        <v>8.4557341136720137</v>
      </c>
      <c r="P480" s="71">
        <v>11.344471462064128</v>
      </c>
      <c r="Q480" s="71">
        <v>0.70068062802229703</v>
      </c>
      <c r="R480" s="71">
        <v>0.20081822147391501</v>
      </c>
      <c r="S480" s="71">
        <v>0.72299819568000001</v>
      </c>
      <c r="T480" s="72"/>
      <c r="U480" s="71">
        <v>100654</v>
      </c>
      <c r="V480" s="71">
        <v>453</v>
      </c>
      <c r="W480" s="71">
        <v>69</v>
      </c>
      <c r="X480" s="71">
        <v>3246</v>
      </c>
      <c r="Y480" s="71">
        <v>3976</v>
      </c>
      <c r="Z480" s="71">
        <v>4620</v>
      </c>
      <c r="AA480" s="71">
        <v>2271</v>
      </c>
      <c r="AB480" s="71">
        <v>9058</v>
      </c>
      <c r="AC480" s="71">
        <v>33290</v>
      </c>
      <c r="AD480" s="71">
        <v>0.72299819568000001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2250</v>
      </c>
      <c r="B481" s="70">
        <v>300</v>
      </c>
      <c r="C481" s="70">
        <v>11</v>
      </c>
      <c r="D481" s="70">
        <v>18</v>
      </c>
      <c r="E481" s="70">
        <v>2014</v>
      </c>
      <c r="F481" s="70" t="s">
        <v>181</v>
      </c>
      <c r="G481" s="70" t="s">
        <v>2239</v>
      </c>
      <c r="H481" s="70" t="s">
        <v>2240</v>
      </c>
      <c r="I481" s="148"/>
      <c r="J481" s="71">
        <v>0.68215997895500358</v>
      </c>
      <c r="K481" s="71">
        <v>0.68679739366274917</v>
      </c>
      <c r="L481" s="71">
        <v>3.5385609924866781</v>
      </c>
      <c r="M481" s="71">
        <v>12.659994458914539</v>
      </c>
      <c r="N481" s="71">
        <v>14.125477942877611</v>
      </c>
      <c r="O481" s="71">
        <v>8.0075869883472084</v>
      </c>
      <c r="P481" s="71">
        <v>11.237734433159581</v>
      </c>
      <c r="Q481" s="71">
        <v>0.66164823766247804</v>
      </c>
      <c r="R481" s="71">
        <v>0.20240171367134349</v>
      </c>
      <c r="S481" s="71">
        <v>0.64732350430000007</v>
      </c>
      <c r="T481" s="72"/>
      <c r="U481" s="71">
        <v>106232</v>
      </c>
      <c r="V481" s="71">
        <v>297</v>
      </c>
      <c r="W481" s="71">
        <v>68</v>
      </c>
      <c r="X481" s="71">
        <v>2627</v>
      </c>
      <c r="Y481" s="71">
        <v>3959</v>
      </c>
      <c r="Z481" s="71">
        <v>4608</v>
      </c>
      <c r="AA481" s="71">
        <v>2238</v>
      </c>
      <c r="AB481" s="71">
        <v>8915</v>
      </c>
      <c r="AC481" s="71">
        <v>33658</v>
      </c>
      <c r="AD481" s="71">
        <v>0.64732350430000007</v>
      </c>
      <c r="AE481" s="72"/>
      <c r="AF481" s="71"/>
      <c r="AG481" s="71"/>
      <c r="AH481" s="71"/>
      <c r="AI481" s="71"/>
      <c r="AJ481" s="71"/>
      <c r="AK481" s="71"/>
      <c r="AL481" s="71"/>
      <c r="AM481" s="71"/>
      <c r="AN481" s="71"/>
      <c r="AO481" s="71"/>
      <c r="AP481" s="71"/>
      <c r="AQ481" s="72"/>
      <c r="AR481" s="71">
        <v>44</v>
      </c>
      <c r="AS481" s="71">
        <v>16</v>
      </c>
      <c r="AT481" s="71">
        <v>2</v>
      </c>
      <c r="AU481" s="71">
        <v>0</v>
      </c>
      <c r="AV481" s="71">
        <v>0</v>
      </c>
      <c r="AW481" s="71">
        <v>0</v>
      </c>
      <c r="AX481" s="71"/>
      <c r="AY481" s="72"/>
      <c r="AZ481" s="71">
        <v>206.6</v>
      </c>
      <c r="BA481" s="71">
        <v>546.9</v>
      </c>
      <c r="BB481" s="71">
        <v>34800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2251</v>
      </c>
      <c r="B482" s="70">
        <v>301</v>
      </c>
      <c r="C482" s="70">
        <v>12</v>
      </c>
      <c r="D482" s="70">
        <v>18</v>
      </c>
      <c r="E482" s="70">
        <v>2015</v>
      </c>
      <c r="F482" s="70" t="s">
        <v>182</v>
      </c>
      <c r="G482" s="1064" t="s">
        <v>2239</v>
      </c>
      <c r="H482" s="70" t="s">
        <v>2240</v>
      </c>
      <c r="I482" s="148"/>
      <c r="J482" s="71">
        <v>0.74490088773230223</v>
      </c>
      <c r="K482" s="71">
        <v>0.63586759473342713</v>
      </c>
      <c r="L482" s="71">
        <v>3.8018084770971532</v>
      </c>
      <c r="M482" s="71">
        <v>11.43098111711374</v>
      </c>
      <c r="N482" s="71">
        <v>13.37821681932127</v>
      </c>
      <c r="O482" s="71">
        <v>7.9725658628146752</v>
      </c>
      <c r="P482" s="71">
        <v>11.02047457096252</v>
      </c>
      <c r="Q482" s="71">
        <v>0.63797533761889902</v>
      </c>
      <c r="R482" s="71">
        <v>0.19469538939079536</v>
      </c>
      <c r="S482" s="71">
        <v>0.64752390780000024</v>
      </c>
      <c r="T482" s="72"/>
      <c r="U482" s="71">
        <v>130262</v>
      </c>
      <c r="V482" s="71">
        <v>297</v>
      </c>
      <c r="W482" s="71">
        <v>68</v>
      </c>
      <c r="X482" s="71">
        <v>2627</v>
      </c>
      <c r="Y482" s="71">
        <v>3954</v>
      </c>
      <c r="Z482" s="71">
        <v>4632</v>
      </c>
      <c r="AA482" s="71">
        <v>2193</v>
      </c>
      <c r="AB482" s="71">
        <v>8781</v>
      </c>
      <c r="AC482" s="71">
        <v>33280</v>
      </c>
      <c r="AD482" s="71">
        <v>0.64752390780000024</v>
      </c>
      <c r="AE482" s="72"/>
      <c r="AF482" s="71">
        <v>864951.78465330275</v>
      </c>
      <c r="AG482" s="71">
        <v>504101.46481736499</v>
      </c>
      <c r="AH482" s="71">
        <v>522819.49601156643</v>
      </c>
      <c r="AI482" s="71">
        <v>16416189.706320159</v>
      </c>
      <c r="AJ482" s="71">
        <v>21682986.426267639</v>
      </c>
      <c r="AK482" s="71">
        <v>0</v>
      </c>
      <c r="AL482" s="71">
        <v>0</v>
      </c>
      <c r="AM482" s="71">
        <v>1203399.215090388</v>
      </c>
      <c r="AN482" s="71">
        <v>0</v>
      </c>
      <c r="AO482" s="71">
        <v>0</v>
      </c>
      <c r="AP482" s="71">
        <v>41194448.093160421</v>
      </c>
      <c r="AQ482" s="72"/>
      <c r="AR482" s="71">
        <v>59</v>
      </c>
      <c r="AS482" s="71">
        <v>35</v>
      </c>
      <c r="AT482" s="71">
        <v>2</v>
      </c>
      <c r="AU482" s="71">
        <v>0</v>
      </c>
      <c r="AV482" s="71">
        <v>0</v>
      </c>
      <c r="AW482" s="71">
        <v>0</v>
      </c>
      <c r="AX482" s="71"/>
      <c r="AY482" s="72"/>
      <c r="AZ482" s="71">
        <v>284.39999999999998</v>
      </c>
      <c r="BA482" s="71">
        <v>2163.6</v>
      </c>
      <c r="BB482" s="71">
        <v>34800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2252</v>
      </c>
      <c r="B483" s="70">
        <v>302</v>
      </c>
      <c r="C483" s="70">
        <v>13</v>
      </c>
      <c r="D483" s="70">
        <v>18</v>
      </c>
      <c r="E483" s="70">
        <v>2016</v>
      </c>
      <c r="F483" s="70" t="s">
        <v>155</v>
      </c>
      <c r="G483" s="1064" t="s">
        <v>2239</v>
      </c>
      <c r="H483" s="70" t="s">
        <v>2240</v>
      </c>
      <c r="I483" s="148"/>
      <c r="J483" s="71">
        <v>0.53061071186127839</v>
      </c>
      <c r="K483" s="71">
        <v>0.62449775310729694</v>
      </c>
      <c r="L483" s="71">
        <v>3.9886698533334966</v>
      </c>
      <c r="M483" s="71">
        <v>10.926873550196863</v>
      </c>
      <c r="N483" s="71">
        <v>13.355436066309194</v>
      </c>
      <c r="O483" s="71">
        <v>7.802638616430901</v>
      </c>
      <c r="P483" s="71">
        <v>10.426817270494302</v>
      </c>
      <c r="Q483" s="71">
        <v>0.61230904944297238</v>
      </c>
      <c r="R483" s="71">
        <v>0.1907249004464405</v>
      </c>
      <c r="S483" s="71">
        <v>0.644412702</v>
      </c>
      <c r="T483" s="72"/>
      <c r="U483" s="71">
        <v>94410</v>
      </c>
      <c r="V483" s="71">
        <v>297</v>
      </c>
      <c r="W483" s="71">
        <v>68</v>
      </c>
      <c r="X483" s="71">
        <v>2627</v>
      </c>
      <c r="Y483" s="71">
        <v>3970</v>
      </c>
      <c r="Z483" s="71">
        <v>4589</v>
      </c>
      <c r="AA483" s="71">
        <v>2146</v>
      </c>
      <c r="AB483" s="71">
        <v>8669</v>
      </c>
      <c r="AC483" s="71">
        <v>32573.93559949995</v>
      </c>
      <c r="AD483" s="71">
        <v>0.644412702</v>
      </c>
      <c r="AE483" s="72"/>
      <c r="AF483" s="71">
        <v>621970.62691121863</v>
      </c>
      <c r="AG483" s="71">
        <v>472970.01486009359</v>
      </c>
      <c r="AH483" s="71">
        <v>398956.52083357697</v>
      </c>
      <c r="AI483" s="71">
        <v>16928916.076788738</v>
      </c>
      <c r="AJ483" s="71">
        <v>20909755.770777971</v>
      </c>
      <c r="AK483" s="71">
        <v>0</v>
      </c>
      <c r="AL483" s="71">
        <v>0</v>
      </c>
      <c r="AM483" s="71">
        <v>1188973.0832582649</v>
      </c>
      <c r="AN483" s="71">
        <v>0</v>
      </c>
      <c r="AO483" s="71">
        <v>0</v>
      </c>
      <c r="AP483" s="71">
        <v>40521542.093429863</v>
      </c>
      <c r="AQ483" s="72"/>
      <c r="AR483" s="71">
        <v>65</v>
      </c>
      <c r="AS483" s="71">
        <v>48</v>
      </c>
      <c r="AT483" s="71">
        <v>2</v>
      </c>
      <c r="AU483" s="71">
        <v>0</v>
      </c>
      <c r="AV483" s="71">
        <v>0</v>
      </c>
      <c r="AW483" s="71">
        <v>0</v>
      </c>
      <c r="AX483" s="71"/>
      <c r="AY483" s="72"/>
      <c r="AZ483" s="71">
        <v>310.10000000000002</v>
      </c>
      <c r="BA483" s="71">
        <v>2572.1</v>
      </c>
      <c r="BB483" s="71">
        <v>34800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2253</v>
      </c>
      <c r="B484" s="70">
        <v>303</v>
      </c>
      <c r="C484" s="70">
        <v>14</v>
      </c>
      <c r="D484" s="70">
        <v>18</v>
      </c>
      <c r="E484" s="70">
        <v>2017</v>
      </c>
      <c r="F484" s="70" t="s">
        <v>156</v>
      </c>
      <c r="G484" s="70" t="s">
        <v>2239</v>
      </c>
      <c r="H484" s="70" t="s">
        <v>2240</v>
      </c>
      <c r="I484" s="148"/>
      <c r="J484" s="71">
        <v>0.58604495829234038</v>
      </c>
      <c r="K484" s="71">
        <v>0.62508148461624902</v>
      </c>
      <c r="L484" s="71">
        <v>3.6092255268584301</v>
      </c>
      <c r="M484" s="71">
        <v>10.487695967454894</v>
      </c>
      <c r="N484" s="71">
        <v>12.647429413521982</v>
      </c>
      <c r="O484" s="71">
        <v>7.6937161628107829</v>
      </c>
      <c r="P484" s="71">
        <v>10.215928796399753</v>
      </c>
      <c r="Q484" s="71">
        <v>0.58180276598324598</v>
      </c>
      <c r="R484" s="71">
        <v>0.17066926498092155</v>
      </c>
      <c r="S484" s="71">
        <v>0.86727978819999985</v>
      </c>
      <c r="T484" s="72"/>
      <c r="U484" s="71">
        <v>106537</v>
      </c>
      <c r="V484" s="71">
        <v>297</v>
      </c>
      <c r="W484" s="71">
        <v>68</v>
      </c>
      <c r="X484" s="71">
        <v>2627</v>
      </c>
      <c r="Y484" s="71">
        <v>3924</v>
      </c>
      <c r="Z484" s="71">
        <v>4600</v>
      </c>
      <c r="AA484" s="71">
        <v>2116</v>
      </c>
      <c r="AB484" s="71">
        <v>8518</v>
      </c>
      <c r="AC484" s="71">
        <v>29726.999999999989</v>
      </c>
      <c r="AD484" s="71">
        <v>0.86727978819999985</v>
      </c>
      <c r="AE484" s="72"/>
      <c r="AF484" s="71">
        <v>719455.69538812188</v>
      </c>
      <c r="AG484" s="71">
        <v>478132.72729724692</v>
      </c>
      <c r="AH484" s="71">
        <v>496462.21199357038</v>
      </c>
      <c r="AI484" s="71">
        <v>16888603.99632613</v>
      </c>
      <c r="AJ484" s="71">
        <v>19823813.545862962</v>
      </c>
      <c r="AK484" s="71">
        <v>0</v>
      </c>
      <c r="AL484" s="71">
        <v>0</v>
      </c>
      <c r="AM484" s="71">
        <v>1170091.102370305</v>
      </c>
      <c r="AN484" s="71">
        <v>0</v>
      </c>
      <c r="AO484" s="71">
        <v>0</v>
      </c>
      <c r="AP484" s="71">
        <v>39576559.279238343</v>
      </c>
      <c r="AQ484" s="72"/>
      <c r="AR484" s="71">
        <v>69</v>
      </c>
      <c r="AS484" s="71">
        <v>55</v>
      </c>
      <c r="AT484" s="71">
        <v>3</v>
      </c>
      <c r="AU484" s="71">
        <v>0</v>
      </c>
      <c r="AV484" s="71">
        <v>0</v>
      </c>
      <c r="AW484" s="71">
        <v>0</v>
      </c>
      <c r="AX484" s="71"/>
      <c r="AY484" s="72"/>
      <c r="AZ484" s="71">
        <v>330.1</v>
      </c>
      <c r="BA484" s="71">
        <v>3008.5</v>
      </c>
      <c r="BB484" s="71">
        <v>34810.400000000001</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2254</v>
      </c>
      <c r="B485" s="70">
        <v>304</v>
      </c>
      <c r="C485" s="70">
        <v>15</v>
      </c>
      <c r="D485" s="70">
        <v>18</v>
      </c>
      <c r="E485" s="70">
        <v>2018</v>
      </c>
      <c r="F485" s="70" t="s">
        <v>183</v>
      </c>
      <c r="G485" s="70" t="s">
        <v>2239</v>
      </c>
      <c r="H485" s="70" t="s">
        <v>2240</v>
      </c>
      <c r="I485" s="148"/>
      <c r="J485" s="71">
        <v>0.53340068189164036</v>
      </c>
      <c r="K485" s="71">
        <v>0.58714052935374739</v>
      </c>
      <c r="L485" s="71">
        <v>3.218620295031787</v>
      </c>
      <c r="M485" s="71">
        <v>10.235403313699548</v>
      </c>
      <c r="N485" s="71">
        <v>11.760457814756821</v>
      </c>
      <c r="O485" s="71">
        <v>7.5245511749494813</v>
      </c>
      <c r="P485" s="71">
        <v>9.9230416096031373</v>
      </c>
      <c r="Q485" s="71">
        <v>0.52739191455663703</v>
      </c>
      <c r="R485" s="71">
        <v>0.22915754911512495</v>
      </c>
      <c r="S485" s="71">
        <v>1.0491225176600001</v>
      </c>
      <c r="T485" s="72"/>
      <c r="U485" s="71">
        <v>101078</v>
      </c>
      <c r="V485" s="71">
        <v>297</v>
      </c>
      <c r="W485" s="71">
        <v>68</v>
      </c>
      <c r="X485" s="71">
        <v>2627</v>
      </c>
      <c r="Y485" s="71">
        <v>3901</v>
      </c>
      <c r="Z485" s="71">
        <v>4585</v>
      </c>
      <c r="AA485" s="71">
        <v>2076</v>
      </c>
      <c r="AB485" s="71">
        <v>8321</v>
      </c>
      <c r="AC485" s="71">
        <v>39758</v>
      </c>
      <c r="AD485" s="71">
        <v>1.0491225176600001</v>
      </c>
      <c r="AE485" s="72"/>
      <c r="AF485" s="71">
        <v>663548.69685192092</v>
      </c>
      <c r="AG485" s="71">
        <v>424582.67244432168</v>
      </c>
      <c r="AH485" s="71">
        <v>449000.39978769881</v>
      </c>
      <c r="AI485" s="71">
        <v>16244840.10938081</v>
      </c>
      <c r="AJ485" s="71">
        <v>19471104.910609089</v>
      </c>
      <c r="AK485" s="71">
        <v>0</v>
      </c>
      <c r="AL485" s="71">
        <v>0</v>
      </c>
      <c r="AM485" s="71">
        <v>1145394.8922316299</v>
      </c>
      <c r="AN485" s="71">
        <v>0</v>
      </c>
      <c r="AO485" s="71">
        <v>0</v>
      </c>
      <c r="AP485" s="71">
        <v>38398471.681305468</v>
      </c>
      <c r="AQ485" s="72"/>
      <c r="AR485" s="71">
        <v>71</v>
      </c>
      <c r="AS485" s="71">
        <v>63</v>
      </c>
      <c r="AT485" s="71">
        <v>3</v>
      </c>
      <c r="AU485" s="71">
        <v>0</v>
      </c>
      <c r="AV485" s="71">
        <v>0</v>
      </c>
      <c r="AW485" s="71">
        <v>0</v>
      </c>
      <c r="AX485" s="71"/>
      <c r="AY485" s="72"/>
      <c r="AZ485" s="71">
        <v>344.3</v>
      </c>
      <c r="BA485" s="71">
        <v>3250</v>
      </c>
      <c r="BB485" s="71">
        <v>34810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2255</v>
      </c>
      <c r="B486" s="70">
        <v>305</v>
      </c>
      <c r="C486" s="70">
        <v>16</v>
      </c>
      <c r="D486" s="70">
        <v>18</v>
      </c>
      <c r="E486" s="70">
        <v>2019</v>
      </c>
      <c r="F486" s="70" t="s">
        <v>158</v>
      </c>
      <c r="G486" s="70" t="s">
        <v>2239</v>
      </c>
      <c r="H486" s="70" t="s">
        <v>2240</v>
      </c>
      <c r="I486" s="148"/>
      <c r="J486" s="71">
        <v>1.5046211143469232</v>
      </c>
      <c r="K486" s="71">
        <v>0.53255980115808965</v>
      </c>
      <c r="L486" s="71">
        <v>3.2466332409412</v>
      </c>
      <c r="M486" s="71">
        <v>9.4247610776907127</v>
      </c>
      <c r="N486" s="71">
        <v>10.246900658060822</v>
      </c>
      <c r="O486" s="71">
        <v>7.2596062327122901</v>
      </c>
      <c r="P486" s="71">
        <v>9.8148709702762726</v>
      </c>
      <c r="Q486" s="71">
        <v>0.50398736301563896</v>
      </c>
      <c r="R486" s="71">
        <v>0.19490975286804615</v>
      </c>
      <c r="S486" s="71">
        <v>1.0261722796000001</v>
      </c>
      <c r="T486" s="72"/>
      <c r="U486" s="71">
        <v>295545</v>
      </c>
      <c r="V486" s="71">
        <v>297</v>
      </c>
      <c r="W486" s="71">
        <v>68</v>
      </c>
      <c r="X486" s="71">
        <v>2627</v>
      </c>
      <c r="Y486" s="71">
        <v>3883</v>
      </c>
      <c r="Z486" s="71">
        <v>4545</v>
      </c>
      <c r="AA486" s="71">
        <v>2038</v>
      </c>
      <c r="AB486" s="71">
        <v>8167</v>
      </c>
      <c r="AC486" s="71">
        <v>34370</v>
      </c>
      <c r="AD486" s="71">
        <v>1.0261722795999999</v>
      </c>
      <c r="AE486" s="72"/>
      <c r="AF486" s="71">
        <v>1874490.4203538459</v>
      </c>
      <c r="AG486" s="71">
        <v>409850.0616521514</v>
      </c>
      <c r="AH486" s="71">
        <v>488315.72864885622</v>
      </c>
      <c r="AI486" s="71">
        <v>15854005.92176087</v>
      </c>
      <c r="AJ486" s="71">
        <v>18086010.855876449</v>
      </c>
      <c r="AK486" s="71">
        <v>0</v>
      </c>
      <c r="AL486" s="71">
        <v>0</v>
      </c>
      <c r="AM486" s="71">
        <v>1112283.9188569169</v>
      </c>
      <c r="AN486" s="71">
        <v>0</v>
      </c>
      <c r="AO486" s="71">
        <v>0</v>
      </c>
      <c r="AP486" s="71">
        <v>37824956.907149091</v>
      </c>
      <c r="AQ486" s="72"/>
      <c r="AR486" s="71">
        <v>77</v>
      </c>
      <c r="AS486" s="71">
        <v>66</v>
      </c>
      <c r="AT486" s="71">
        <v>3</v>
      </c>
      <c r="AU486" s="71">
        <v>0</v>
      </c>
      <c r="AV486" s="71">
        <v>0</v>
      </c>
      <c r="AW486" s="71">
        <v>0</v>
      </c>
      <c r="AX486" s="71"/>
      <c r="AY486" s="72"/>
      <c r="AZ486" s="71">
        <v>373.2</v>
      </c>
      <c r="BA486" s="71">
        <v>3513.5</v>
      </c>
      <c r="BB486" s="71">
        <v>34810.400000000001</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2256</v>
      </c>
      <c r="B487" s="70">
        <v>306</v>
      </c>
      <c r="C487" s="70">
        <v>17</v>
      </c>
      <c r="D487" s="70">
        <v>18</v>
      </c>
      <c r="E487" s="70">
        <v>2020</v>
      </c>
      <c r="F487" s="70" t="s">
        <v>159</v>
      </c>
      <c r="G487" s="70" t="s">
        <v>2239</v>
      </c>
      <c r="H487" s="70" t="s">
        <v>2240</v>
      </c>
      <c r="I487" s="148"/>
      <c r="J487" s="71">
        <v>1.3706904233374699</v>
      </c>
      <c r="K487" s="71">
        <v>0.59139771404883412</v>
      </c>
      <c r="L487" s="71">
        <v>3.3548079631710377</v>
      </c>
      <c r="M487" s="71">
        <v>8.330187539106868</v>
      </c>
      <c r="N487" s="71">
        <v>10.549203016214575</v>
      </c>
      <c r="O487" s="71">
        <v>6.3618408817256764</v>
      </c>
      <c r="P487" s="71">
        <v>9.2114407863603525</v>
      </c>
      <c r="Q487" s="71">
        <v>0.47298292310613499</v>
      </c>
      <c r="R487" s="71">
        <v>0.22297090336590655</v>
      </c>
      <c r="S487" s="71">
        <v>1.0141197372499999</v>
      </c>
      <c r="T487" s="72"/>
      <c r="U487" s="71">
        <v>290756</v>
      </c>
      <c r="V487" s="71">
        <v>290</v>
      </c>
      <c r="W487" s="71">
        <v>68</v>
      </c>
      <c r="X487" s="71">
        <v>2519</v>
      </c>
      <c r="Y487" s="71">
        <v>3905</v>
      </c>
      <c r="Z487" s="71">
        <v>4546</v>
      </c>
      <c r="AA487" s="71">
        <v>2033</v>
      </c>
      <c r="AB487" s="71">
        <v>8022</v>
      </c>
      <c r="AC487" s="71">
        <v>39525.999999999993</v>
      </c>
      <c r="AD487" s="71">
        <v>1.0141197372499999</v>
      </c>
      <c r="AE487" s="72"/>
      <c r="AF487" s="71">
        <v>1800920.3490511649</v>
      </c>
      <c r="AG487" s="71">
        <v>431812.43385073449</v>
      </c>
      <c r="AH487" s="71">
        <v>496916.64001891081</v>
      </c>
      <c r="AI487" s="71">
        <v>14358660.237208763</v>
      </c>
      <c r="AJ487" s="71">
        <v>19243549.360626109</v>
      </c>
      <c r="AK487" s="71"/>
      <c r="AL487" s="71"/>
      <c r="AM487" s="71">
        <v>1046960.126278911</v>
      </c>
      <c r="AN487" s="71"/>
      <c r="AO487" s="71"/>
      <c r="AP487" s="71">
        <v>37378819.147034593</v>
      </c>
      <c r="AQ487" s="72"/>
      <c r="AR487" s="71">
        <v>80</v>
      </c>
      <c r="AS487" s="71">
        <v>88</v>
      </c>
      <c r="AT487" s="71">
        <v>3</v>
      </c>
      <c r="AU487" s="71">
        <v>0</v>
      </c>
      <c r="AV487" s="71">
        <v>0</v>
      </c>
      <c r="AW487" s="71">
        <v>0</v>
      </c>
      <c r="AX487" s="71"/>
      <c r="AY487" s="72"/>
      <c r="AZ487" s="71">
        <v>392.1</v>
      </c>
      <c r="BA487" s="71">
        <v>5116.4999999999991</v>
      </c>
      <c r="BB487" s="71">
        <v>34810.400000000001</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2257</v>
      </c>
      <c r="B488" s="70">
        <v>306</v>
      </c>
      <c r="C488" s="70">
        <v>18</v>
      </c>
      <c r="D488" s="70">
        <v>18</v>
      </c>
      <c r="E488" s="70">
        <v>2021</v>
      </c>
      <c r="F488" s="70" t="s">
        <v>160</v>
      </c>
      <c r="G488" s="70" t="s">
        <v>2239</v>
      </c>
      <c r="H488" s="70" t="s">
        <v>2240</v>
      </c>
      <c r="I488" s="148"/>
      <c r="J488" s="71">
        <v>1.6375306972793275</v>
      </c>
      <c r="K488" s="71">
        <v>0.64190094799262876</v>
      </c>
      <c r="L488" s="71">
        <v>3.0242638081574826</v>
      </c>
      <c r="M488" s="71">
        <v>9.5349112974447507</v>
      </c>
      <c r="N488" s="71">
        <v>10.580855269687088</v>
      </c>
      <c r="O488" s="71">
        <v>6.0889277892694622</v>
      </c>
      <c r="P488" s="71">
        <v>9.4837308092226387</v>
      </c>
      <c r="Q488" s="71">
        <v>0.45868911571425702</v>
      </c>
      <c r="R488" s="71">
        <v>0.20564920103281381</v>
      </c>
      <c r="S488" s="71">
        <v>0.98739846884000015</v>
      </c>
      <c r="T488" s="72"/>
      <c r="U488" s="71">
        <v>345113</v>
      </c>
      <c r="V488" s="71">
        <v>290</v>
      </c>
      <c r="W488" s="71">
        <v>68</v>
      </c>
      <c r="X488" s="71">
        <v>2519</v>
      </c>
      <c r="Y488" s="71">
        <v>3903</v>
      </c>
      <c r="Z488" s="71">
        <v>4480</v>
      </c>
      <c r="AA488" s="71">
        <v>2041</v>
      </c>
      <c r="AB488" s="71">
        <v>7856</v>
      </c>
      <c r="AC488" s="71">
        <v>35365.999999999993</v>
      </c>
      <c r="AD488" s="71">
        <v>0.98739846884000015</v>
      </c>
      <c r="AE488" s="72"/>
      <c r="AF488" s="71">
        <v>2100859.5575990663</v>
      </c>
      <c r="AG488" s="71">
        <v>458496.22634623206</v>
      </c>
      <c r="AH488" s="71">
        <v>466957.52786045813</v>
      </c>
      <c r="AI488" s="71">
        <v>15738214.170298072</v>
      </c>
      <c r="AJ488" s="71">
        <v>18702443.56987606</v>
      </c>
      <c r="AK488" s="71">
        <v>0</v>
      </c>
      <c r="AL488" s="71">
        <v>0</v>
      </c>
      <c r="AM488" s="71">
        <v>1031209.1026180999</v>
      </c>
      <c r="AN488" s="71">
        <v>0</v>
      </c>
      <c r="AO488" s="71">
        <v>0</v>
      </c>
      <c r="AP488" s="71">
        <v>38498180.154597983</v>
      </c>
      <c r="AQ488" s="72"/>
      <c r="AR488" s="71">
        <v>87</v>
      </c>
      <c r="AS488" s="71">
        <v>90</v>
      </c>
      <c r="AT488" s="71">
        <v>3</v>
      </c>
      <c r="AU488" s="71">
        <v>0</v>
      </c>
      <c r="AV488" s="71">
        <v>0</v>
      </c>
      <c r="AW488" s="71">
        <v>0</v>
      </c>
      <c r="AX488" s="71"/>
      <c r="AY488" s="72"/>
      <c r="AZ488" s="71">
        <v>435.3</v>
      </c>
      <c r="BA488" s="71">
        <v>25133</v>
      </c>
      <c r="BB488" s="71">
        <v>34810.400000000001</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2258</v>
      </c>
      <c r="B489" s="70">
        <v>306</v>
      </c>
      <c r="C489" s="70">
        <v>19</v>
      </c>
      <c r="D489" s="70">
        <v>18</v>
      </c>
      <c r="E489" s="70">
        <v>2022</v>
      </c>
      <c r="F489" s="70" t="s">
        <v>161</v>
      </c>
      <c r="G489" s="70" t="s">
        <v>2239</v>
      </c>
      <c r="H489" s="70" t="s">
        <v>2240</v>
      </c>
      <c r="I489" s="148"/>
      <c r="J489" s="71">
        <v>1.7090242745407052</v>
      </c>
      <c r="K489" s="71">
        <v>0.58832706768593079</v>
      </c>
      <c r="L489" s="71">
        <v>2.8023581934345012</v>
      </c>
      <c r="M489" s="71">
        <v>9.0972181933568059</v>
      </c>
      <c r="N489" s="71">
        <v>11.33991450637561</v>
      </c>
      <c r="O489" s="71">
        <v>6.3400057198126909</v>
      </c>
      <c r="P489" s="71">
        <v>9.2726750955539838</v>
      </c>
      <c r="Q489" s="71">
        <v>0.45482840320973306</v>
      </c>
      <c r="R489" s="71">
        <v>0.26858881612302232</v>
      </c>
      <c r="S489" s="71">
        <v>0.79148591581000005</v>
      </c>
      <c r="T489" s="72"/>
      <c r="U489" s="71">
        <v>435495</v>
      </c>
      <c r="V489" s="71">
        <v>290</v>
      </c>
      <c r="W489" s="71">
        <v>68</v>
      </c>
      <c r="X489" s="71">
        <v>2519</v>
      </c>
      <c r="Y489" s="71">
        <v>3884</v>
      </c>
      <c r="Z489" s="71">
        <v>4432</v>
      </c>
      <c r="AA489" s="71">
        <v>2026</v>
      </c>
      <c r="AB489" s="71">
        <v>7726</v>
      </c>
      <c r="AC489" s="71">
        <v>46769.999999999993</v>
      </c>
      <c r="AD489" s="71">
        <v>0.79148591581000005</v>
      </c>
      <c r="AE489" s="72"/>
      <c r="AF489" s="71">
        <v>2210856.0248526731</v>
      </c>
      <c r="AG489" s="71">
        <v>446160.8426427095</v>
      </c>
      <c r="AH489" s="71">
        <v>527628.89562715951</v>
      </c>
      <c r="AI489" s="71">
        <v>14667668.786259724</v>
      </c>
      <c r="AJ489" s="71">
        <v>21045067.806372117</v>
      </c>
      <c r="AK489" s="71">
        <v>0</v>
      </c>
      <c r="AL489" s="71">
        <v>0</v>
      </c>
      <c r="AM489" s="71">
        <v>997637.47658937483</v>
      </c>
      <c r="AN489" s="71">
        <v>0</v>
      </c>
      <c r="AO489" s="71">
        <v>0</v>
      </c>
      <c r="AP489" s="71">
        <v>39895019.832343757</v>
      </c>
      <c r="AQ489" s="72"/>
      <c r="AR489" s="71">
        <v>91</v>
      </c>
      <c r="AS489" s="71">
        <v>90</v>
      </c>
      <c r="AT489" s="71">
        <v>3</v>
      </c>
      <c r="AU489" s="71">
        <v>0</v>
      </c>
      <c r="AV489" s="71">
        <v>0</v>
      </c>
      <c r="AW489" s="71">
        <v>0</v>
      </c>
      <c r="AX489" s="71"/>
      <c r="AY489" s="72"/>
      <c r="AZ489" s="71">
        <v>453.40000000000003</v>
      </c>
      <c r="BA489" s="71">
        <v>25132.999999999996</v>
      </c>
      <c r="BB489" s="71">
        <v>34810.400000000001</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2259</v>
      </c>
      <c r="B490" s="70">
        <v>306</v>
      </c>
      <c r="C490" s="70">
        <v>20</v>
      </c>
      <c r="D490" s="70">
        <v>18</v>
      </c>
      <c r="E490" s="70">
        <v>2023</v>
      </c>
      <c r="F490" s="70" t="s">
        <v>1539</v>
      </c>
      <c r="G490" s="70" t="s">
        <v>2239</v>
      </c>
      <c r="H490" s="70" t="s">
        <v>2240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99</v>
      </c>
      <c r="AS490" s="71">
        <v>91</v>
      </c>
      <c r="AT490" s="71">
        <v>3</v>
      </c>
      <c r="AU490" s="71">
        <v>0</v>
      </c>
      <c r="AV490" s="71">
        <v>0</v>
      </c>
      <c r="AW490" s="71">
        <v>0</v>
      </c>
      <c r="AX490" s="71"/>
      <c r="AY490" s="72"/>
      <c r="AZ490" s="71">
        <v>499.59999999999997</v>
      </c>
      <c r="BA490" s="71">
        <v>25182.499999999996</v>
      </c>
      <c r="BB490" s="71">
        <v>34810.400000000001</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2260</v>
      </c>
      <c r="B491" s="70">
        <v>306</v>
      </c>
      <c r="C491" s="70">
        <v>21</v>
      </c>
      <c r="D491" s="70">
        <v>18</v>
      </c>
      <c r="E491" s="70">
        <v>2024</v>
      </c>
      <c r="F491" s="70" t="s">
        <v>1554</v>
      </c>
      <c r="G491" s="70" t="s">
        <v>2239</v>
      </c>
      <c r="H491" s="70" t="s">
        <v>2240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2261</v>
      </c>
      <c r="B492" s="70">
        <v>154</v>
      </c>
      <c r="C492" s="70">
        <v>1</v>
      </c>
      <c r="D492" s="70">
        <v>10</v>
      </c>
      <c r="E492" s="70">
        <v>1990</v>
      </c>
      <c r="F492" s="70" t="s">
        <v>787</v>
      </c>
      <c r="G492" s="70" t="s">
        <v>1581</v>
      </c>
      <c r="H492" s="70" t="s">
        <v>1582</v>
      </c>
      <c r="I492" s="148"/>
      <c r="J492" s="71">
        <v>79.488391842853957</v>
      </c>
      <c r="K492" s="71">
        <v>5.0117478142655552</v>
      </c>
      <c r="L492" s="71">
        <v>11.11442016482466</v>
      </c>
      <c r="M492" s="71">
        <v>10.1006251725728</v>
      </c>
      <c r="N492" s="71">
        <v>30.982640690404629</v>
      </c>
      <c r="O492" s="71">
        <v>11.83530659124507</v>
      </c>
      <c r="P492" s="71">
        <v>9.0317125512982432</v>
      </c>
      <c r="Q492" s="71">
        <v>1.05003458725318</v>
      </c>
      <c r="R492" s="71">
        <v>0</v>
      </c>
      <c r="S492" s="71">
        <v>0.85505623737983605</v>
      </c>
      <c r="T492" s="72"/>
      <c r="U492" s="71">
        <v>2231752</v>
      </c>
      <c r="V492" s="71">
        <v>917</v>
      </c>
      <c r="W492" s="71">
        <v>130</v>
      </c>
      <c r="X492" s="71">
        <v>3387</v>
      </c>
      <c r="Y492" s="71">
        <v>6628</v>
      </c>
      <c r="Z492" s="71">
        <v>4868</v>
      </c>
      <c r="AA492" s="71">
        <v>2193</v>
      </c>
      <c r="AB492" s="71">
        <v>17049</v>
      </c>
      <c r="AC492" s="71">
        <v>0</v>
      </c>
      <c r="AD492" s="71">
        <v>0.85505623737983605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2262</v>
      </c>
      <c r="B493" s="70">
        <v>155</v>
      </c>
      <c r="C493" s="70">
        <v>2</v>
      </c>
      <c r="D493" s="70">
        <v>10</v>
      </c>
      <c r="E493" s="70">
        <v>2005</v>
      </c>
      <c r="F493" s="70" t="s">
        <v>789</v>
      </c>
      <c r="G493" s="70" t="s">
        <v>1581</v>
      </c>
      <c r="H493" s="70" t="s">
        <v>1582</v>
      </c>
      <c r="I493" s="148"/>
      <c r="J493" s="71">
        <v>68.667999967098879</v>
      </c>
      <c r="K493" s="71">
        <v>1.760443159412767</v>
      </c>
      <c r="L493" s="71">
        <v>10.13526579980717</v>
      </c>
      <c r="M493" s="71">
        <v>12.11844172665665</v>
      </c>
      <c r="N493" s="71">
        <v>29.60098342986257</v>
      </c>
      <c r="O493" s="71">
        <v>10.691938955358991</v>
      </c>
      <c r="P493" s="71">
        <v>7.1004728733443203</v>
      </c>
      <c r="Q493" s="71">
        <v>0.70815008962453196</v>
      </c>
      <c r="R493" s="71">
        <v>0</v>
      </c>
      <c r="S493" s="71">
        <v>0</v>
      </c>
      <c r="T493" s="72"/>
      <c r="U493" s="71">
        <v>2120837</v>
      </c>
      <c r="V493" s="71">
        <v>537</v>
      </c>
      <c r="W493" s="71">
        <v>90</v>
      </c>
      <c r="X493" s="71">
        <v>1968</v>
      </c>
      <c r="Y493" s="71">
        <v>6035</v>
      </c>
      <c r="Z493" s="71">
        <v>5089</v>
      </c>
      <c r="AA493" s="71">
        <v>1412</v>
      </c>
      <c r="AB493" s="71">
        <v>12020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2263</v>
      </c>
      <c r="B494" s="70">
        <v>156</v>
      </c>
      <c r="C494" s="70">
        <v>3</v>
      </c>
      <c r="D494" s="70">
        <v>10</v>
      </c>
      <c r="E494" s="70">
        <v>2006</v>
      </c>
      <c r="F494" s="70" t="s">
        <v>790</v>
      </c>
      <c r="G494" s="70" t="s">
        <v>1581</v>
      </c>
      <c r="H494" s="70" t="s">
        <v>1582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2264</v>
      </c>
      <c r="B495" s="70">
        <v>157</v>
      </c>
      <c r="C495" s="70">
        <v>4</v>
      </c>
      <c r="D495" s="70">
        <v>10</v>
      </c>
      <c r="E495" s="70">
        <v>2007</v>
      </c>
      <c r="F495" s="70" t="s">
        <v>791</v>
      </c>
      <c r="G495" s="70" t="s">
        <v>1581</v>
      </c>
      <c r="H495" s="70" t="s">
        <v>1582</v>
      </c>
      <c r="I495" s="148"/>
      <c r="J495" s="71">
        <v>40.292976956045308</v>
      </c>
      <c r="K495" s="71">
        <v>1.701150925654219</v>
      </c>
      <c r="L495" s="71">
        <v>8.6172257403835992</v>
      </c>
      <c r="M495" s="71">
        <v>15.190953010336409</v>
      </c>
      <c r="N495" s="71">
        <v>28.588917742902328</v>
      </c>
      <c r="O495" s="71">
        <v>10.0587868095863</v>
      </c>
      <c r="P495" s="71">
        <v>6.8886704026131218</v>
      </c>
      <c r="Q495" s="71">
        <v>0.70557572559559001</v>
      </c>
      <c r="R495" s="71">
        <v>0</v>
      </c>
      <c r="S495" s="71">
        <v>0</v>
      </c>
      <c r="T495" s="72"/>
      <c r="U495" s="71">
        <v>1323230</v>
      </c>
      <c r="V495" s="71">
        <v>566</v>
      </c>
      <c r="W495" s="71">
        <v>105</v>
      </c>
      <c r="X495" s="71">
        <v>3090</v>
      </c>
      <c r="Y495" s="71">
        <v>5844</v>
      </c>
      <c r="Z495" s="71">
        <v>4977</v>
      </c>
      <c r="AA495" s="71">
        <v>1349</v>
      </c>
      <c r="AB495" s="71">
        <v>11343</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2265</v>
      </c>
      <c r="B496" s="70">
        <v>158</v>
      </c>
      <c r="C496" s="70">
        <v>5</v>
      </c>
      <c r="D496" s="70">
        <v>10</v>
      </c>
      <c r="E496" s="70">
        <v>2008</v>
      </c>
      <c r="F496" s="70" t="s">
        <v>792</v>
      </c>
      <c r="G496" s="70" t="s">
        <v>1581</v>
      </c>
      <c r="H496" s="70" t="s">
        <v>1582</v>
      </c>
      <c r="I496" s="148"/>
      <c r="J496" s="71">
        <v>45.853200016215617</v>
      </c>
      <c r="K496" s="71">
        <v>1.493027825033616</v>
      </c>
      <c r="L496" s="71">
        <v>7.440649196094328</v>
      </c>
      <c r="M496" s="71">
        <v>17.774886045246639</v>
      </c>
      <c r="N496" s="71">
        <v>28.49776884585533</v>
      </c>
      <c r="O496" s="71">
        <v>9.6278960376643585</v>
      </c>
      <c r="P496" s="71">
        <v>6.6767924711755278</v>
      </c>
      <c r="Q496" s="71">
        <v>0.67408566472264098</v>
      </c>
      <c r="R496" s="71">
        <v>0</v>
      </c>
      <c r="S496" s="71">
        <v>0</v>
      </c>
      <c r="T496" s="72"/>
      <c r="U496" s="71">
        <v>1582159</v>
      </c>
      <c r="V496" s="71">
        <v>566</v>
      </c>
      <c r="W496" s="71">
        <v>105</v>
      </c>
      <c r="X496" s="71">
        <v>3090</v>
      </c>
      <c r="Y496" s="71">
        <v>5748</v>
      </c>
      <c r="Z496" s="71">
        <v>4931</v>
      </c>
      <c r="AA496" s="71">
        <v>1309</v>
      </c>
      <c r="AB496" s="71">
        <v>11015</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2266</v>
      </c>
      <c r="B497" s="70">
        <v>159</v>
      </c>
      <c r="C497" s="70">
        <v>6</v>
      </c>
      <c r="D497" s="70">
        <v>10</v>
      </c>
      <c r="E497" s="70">
        <v>2009</v>
      </c>
      <c r="F497" s="70" t="s">
        <v>176</v>
      </c>
      <c r="G497" s="70" t="s">
        <v>1581</v>
      </c>
      <c r="H497" s="70" t="s">
        <v>1582</v>
      </c>
      <c r="I497" s="148"/>
      <c r="J497" s="71">
        <v>53.472050517274617</v>
      </c>
      <c r="K497" s="71">
        <v>1.038118661949428</v>
      </c>
      <c r="L497" s="71">
        <v>6.6786655637672947</v>
      </c>
      <c r="M497" s="71">
        <v>13.514344340654761</v>
      </c>
      <c r="N497" s="71">
        <v>24.107081194219418</v>
      </c>
      <c r="O497" s="71">
        <v>9.6810357062962851</v>
      </c>
      <c r="P497" s="71">
        <v>6.2354133823656106</v>
      </c>
      <c r="Q497" s="71">
        <v>0.622207705739932</v>
      </c>
      <c r="R497" s="71">
        <v>0</v>
      </c>
      <c r="S497" s="71">
        <v>0</v>
      </c>
      <c r="T497" s="72"/>
      <c r="U497" s="71">
        <v>1863238</v>
      </c>
      <c r="V497" s="71">
        <v>482</v>
      </c>
      <c r="W497" s="71">
        <v>108</v>
      </c>
      <c r="X497" s="71">
        <v>2967</v>
      </c>
      <c r="Y497" s="71">
        <v>5661</v>
      </c>
      <c r="Z497" s="71">
        <v>4894</v>
      </c>
      <c r="AA497" s="71">
        <v>1255</v>
      </c>
      <c r="AB497" s="71">
        <v>10673</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5.45</v>
      </c>
      <c r="BK497" s="71">
        <v>0</v>
      </c>
      <c r="BL497" s="71">
        <v>0</v>
      </c>
      <c r="BM497" s="71">
        <v>0</v>
      </c>
      <c r="BN497" s="72"/>
      <c r="BO497" s="71">
        <v>0</v>
      </c>
      <c r="BP497" s="71">
        <v>0</v>
      </c>
      <c r="BQ497" s="71">
        <v>1</v>
      </c>
      <c r="BR497" s="71">
        <v>0</v>
      </c>
      <c r="BS497" s="71">
        <v>0</v>
      </c>
      <c r="BT497" s="71">
        <v>0</v>
      </c>
      <c r="BU497"/>
      <c r="BV497" s="70">
        <v>5.45</v>
      </c>
      <c r="BW497" s="70">
        <v>0</v>
      </c>
      <c r="BX497" s="70">
        <v>0</v>
      </c>
      <c r="BY497" s="70">
        <v>0</v>
      </c>
      <c r="BZ497" s="70">
        <v>0</v>
      </c>
      <c r="CA497" s="70">
        <v>0</v>
      </c>
      <c r="CB497" s="70">
        <v>0</v>
      </c>
      <c r="CC497" s="70">
        <v>0</v>
      </c>
      <c r="CD497" s="70">
        <v>0</v>
      </c>
    </row>
    <row r="498" spans="1:82">
      <c r="A498" s="70" t="s">
        <v>2267</v>
      </c>
      <c r="B498" s="70">
        <v>160</v>
      </c>
      <c r="C498" s="70">
        <v>7</v>
      </c>
      <c r="D498" s="70">
        <v>10</v>
      </c>
      <c r="E498" s="70">
        <v>2010</v>
      </c>
      <c r="F498" s="70" t="s">
        <v>177</v>
      </c>
      <c r="G498" s="70" t="s">
        <v>1581</v>
      </c>
      <c r="H498" s="70" t="s">
        <v>1582</v>
      </c>
      <c r="I498" s="148"/>
      <c r="J498" s="71">
        <v>43.641016555459053</v>
      </c>
      <c r="K498" s="71">
        <v>1.082660414435308</v>
      </c>
      <c r="L498" s="71">
        <v>6.0802721770495678</v>
      </c>
      <c r="M498" s="71">
        <v>12.09722300131949</v>
      </c>
      <c r="N498" s="71">
        <v>23.28047240066169</v>
      </c>
      <c r="O498" s="71">
        <v>9.4531414804473091</v>
      </c>
      <c r="P498" s="71">
        <v>6.2779217425018379</v>
      </c>
      <c r="Q498" s="71">
        <v>0.62998749501175699</v>
      </c>
      <c r="R498" s="71">
        <v>0</v>
      </c>
      <c r="S498" s="71">
        <v>0</v>
      </c>
      <c r="T498" s="72"/>
      <c r="U498" s="71">
        <v>1702269</v>
      </c>
      <c r="V498" s="71">
        <v>482</v>
      </c>
      <c r="W498" s="71">
        <v>108</v>
      </c>
      <c r="X498" s="71">
        <v>2967</v>
      </c>
      <c r="Y498" s="71">
        <v>5560</v>
      </c>
      <c r="Z498" s="71">
        <v>4801</v>
      </c>
      <c r="AA498" s="71">
        <v>1232</v>
      </c>
      <c r="AB498" s="71">
        <v>10355</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4.0069999999999997</v>
      </c>
      <c r="BK498" s="71">
        <v>0</v>
      </c>
      <c r="BL498" s="71">
        <v>0</v>
      </c>
      <c r="BM498" s="71">
        <v>0</v>
      </c>
      <c r="BN498" s="72"/>
      <c r="BO498" s="71">
        <v>0</v>
      </c>
      <c r="BP498" s="71">
        <v>0</v>
      </c>
      <c r="BQ498" s="71">
        <v>1</v>
      </c>
      <c r="BR498" s="71">
        <v>0</v>
      </c>
      <c r="BS498" s="71">
        <v>0</v>
      </c>
      <c r="BT498" s="71">
        <v>0</v>
      </c>
      <c r="BU498"/>
      <c r="BV498" s="70">
        <v>4.0069999999999997</v>
      </c>
      <c r="BW498" s="70">
        <v>0</v>
      </c>
      <c r="BX498" s="70">
        <v>0</v>
      </c>
      <c r="BY498" s="70">
        <v>0</v>
      </c>
      <c r="BZ498" s="70">
        <v>0</v>
      </c>
      <c r="CA498" s="70">
        <v>0</v>
      </c>
      <c r="CB498" s="70">
        <v>0</v>
      </c>
      <c r="CC498" s="70">
        <v>0</v>
      </c>
      <c r="CD498" s="70">
        <v>0</v>
      </c>
    </row>
    <row r="499" spans="1:82">
      <c r="A499" s="70" t="s">
        <v>2268</v>
      </c>
      <c r="B499" s="70">
        <v>161</v>
      </c>
      <c r="C499" s="70">
        <v>8</v>
      </c>
      <c r="D499" s="70">
        <v>10</v>
      </c>
      <c r="E499" s="70">
        <v>2011</v>
      </c>
      <c r="F499" s="70" t="s">
        <v>178</v>
      </c>
      <c r="G499" s="70" t="s">
        <v>1581</v>
      </c>
      <c r="H499" s="70" t="s">
        <v>1582</v>
      </c>
      <c r="I499" s="148"/>
      <c r="J499" s="71">
        <v>35.382611045354338</v>
      </c>
      <c r="K499" s="71">
        <v>1.517008622576056</v>
      </c>
      <c r="L499" s="71">
        <v>5.6733369792533228</v>
      </c>
      <c r="M499" s="71">
        <v>15.28219371795357</v>
      </c>
      <c r="N499" s="71">
        <v>27.528293770794331</v>
      </c>
      <c r="O499" s="71">
        <v>9.1442196437394667</v>
      </c>
      <c r="P499" s="71">
        <v>6.1905206304796785</v>
      </c>
      <c r="Q499" s="71">
        <v>0.70668281096270802</v>
      </c>
      <c r="R499" s="71">
        <v>0</v>
      </c>
      <c r="S499" s="71">
        <v>0</v>
      </c>
      <c r="T499" s="72"/>
      <c r="U499" s="71">
        <v>1299811</v>
      </c>
      <c r="V499" s="71">
        <v>482</v>
      </c>
      <c r="W499" s="71">
        <v>108</v>
      </c>
      <c r="X499" s="71">
        <v>2967</v>
      </c>
      <c r="Y499" s="71">
        <v>5462</v>
      </c>
      <c r="Z499" s="71">
        <v>4745</v>
      </c>
      <c r="AA499" s="71">
        <v>1251</v>
      </c>
      <c r="AB499" s="71">
        <v>10070</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2.8620000000000001</v>
      </c>
      <c r="BK499" s="71">
        <v>0</v>
      </c>
      <c r="BL499" s="71">
        <v>0</v>
      </c>
      <c r="BM499" s="71">
        <v>0</v>
      </c>
      <c r="BN499" s="72"/>
      <c r="BO499" s="71">
        <v>0</v>
      </c>
      <c r="BP499" s="71">
        <v>0</v>
      </c>
      <c r="BQ499" s="71">
        <v>1</v>
      </c>
      <c r="BR499" s="71">
        <v>0</v>
      </c>
      <c r="BS499" s="71">
        <v>0</v>
      </c>
      <c r="BT499" s="71">
        <v>0</v>
      </c>
      <c r="BU499"/>
      <c r="BV499" s="70">
        <v>2.8620000000000001</v>
      </c>
      <c r="BW499" s="70">
        <v>0</v>
      </c>
      <c r="BX499" s="70">
        <v>0</v>
      </c>
      <c r="BY499" s="70">
        <v>0</v>
      </c>
      <c r="BZ499" s="70">
        <v>0</v>
      </c>
      <c r="CA499" s="70">
        <v>0</v>
      </c>
      <c r="CB499" s="70">
        <v>0</v>
      </c>
      <c r="CC499" s="70">
        <v>0</v>
      </c>
      <c r="CD499" s="70">
        <v>0</v>
      </c>
    </row>
    <row r="500" spans="1:82">
      <c r="A500" s="70" t="s">
        <v>2269</v>
      </c>
      <c r="B500" s="70">
        <v>162</v>
      </c>
      <c r="C500" s="70">
        <v>9</v>
      </c>
      <c r="D500" s="70">
        <v>10</v>
      </c>
      <c r="E500" s="70">
        <v>2012</v>
      </c>
      <c r="F500" s="70" t="s">
        <v>179</v>
      </c>
      <c r="G500" s="70" t="s">
        <v>1581</v>
      </c>
      <c r="H500" s="70" t="s">
        <v>1582</v>
      </c>
      <c r="I500" s="148"/>
      <c r="J500" s="71">
        <v>45.068296927103233</v>
      </c>
      <c r="K500" s="71">
        <v>1.708968885195443</v>
      </c>
      <c r="L500" s="71">
        <v>5.7242283108877894</v>
      </c>
      <c r="M500" s="71">
        <v>18.9804360410199</v>
      </c>
      <c r="N500" s="71">
        <v>29.95773960876177</v>
      </c>
      <c r="O500" s="71">
        <v>9.0053436886947882</v>
      </c>
      <c r="P500" s="71">
        <v>6.2108117881608562</v>
      </c>
      <c r="Q500" s="71">
        <v>0.75132751101955497</v>
      </c>
      <c r="R500" s="71">
        <v>0</v>
      </c>
      <c r="S500" s="71">
        <v>0</v>
      </c>
      <c r="T500" s="72"/>
      <c r="U500" s="71">
        <v>1586313</v>
      </c>
      <c r="V500" s="71">
        <v>482</v>
      </c>
      <c r="W500" s="71">
        <v>108</v>
      </c>
      <c r="X500" s="71">
        <v>2967</v>
      </c>
      <c r="Y500" s="71">
        <v>5411</v>
      </c>
      <c r="Z500" s="71">
        <v>4710</v>
      </c>
      <c r="AA500" s="71">
        <v>1248</v>
      </c>
      <c r="AB500" s="71">
        <v>9854</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6.2930000000000001</v>
      </c>
      <c r="BK500" s="71">
        <v>0</v>
      </c>
      <c r="BL500" s="71">
        <v>0</v>
      </c>
      <c r="BM500" s="71">
        <v>0</v>
      </c>
      <c r="BN500" s="72"/>
      <c r="BO500" s="71">
        <v>0</v>
      </c>
      <c r="BP500" s="71">
        <v>0</v>
      </c>
      <c r="BQ500" s="71">
        <v>1</v>
      </c>
      <c r="BR500" s="71">
        <v>0</v>
      </c>
      <c r="BS500" s="71">
        <v>0</v>
      </c>
      <c r="BT500" s="71">
        <v>0</v>
      </c>
      <c r="BU500"/>
      <c r="BV500" s="70">
        <v>6.2930000000000001</v>
      </c>
      <c r="BW500" s="70">
        <v>0</v>
      </c>
      <c r="BX500" s="70">
        <v>0</v>
      </c>
      <c r="BY500" s="70">
        <v>0</v>
      </c>
      <c r="BZ500" s="70">
        <v>0</v>
      </c>
      <c r="CA500" s="70">
        <v>0</v>
      </c>
      <c r="CB500" s="70">
        <v>0</v>
      </c>
      <c r="CC500" s="70">
        <v>0</v>
      </c>
      <c r="CD500" s="70">
        <v>0</v>
      </c>
    </row>
    <row r="501" spans="1:82">
      <c r="A501" s="70" t="s">
        <v>2270</v>
      </c>
      <c r="B501" s="70">
        <v>163</v>
      </c>
      <c r="C501" s="70">
        <v>10</v>
      </c>
      <c r="D501" s="70">
        <v>10</v>
      </c>
      <c r="E501" s="70">
        <v>2013</v>
      </c>
      <c r="F501" s="70" t="s">
        <v>180</v>
      </c>
      <c r="G501" s="1064" t="s">
        <v>1581</v>
      </c>
      <c r="H501" s="70" t="s">
        <v>1582</v>
      </c>
      <c r="I501" s="148"/>
      <c r="J501" s="71">
        <v>43.962329065292053</v>
      </c>
      <c r="K501" s="71">
        <v>1.4124686128498101</v>
      </c>
      <c r="L501" s="71">
        <v>5.0549449631998513</v>
      </c>
      <c r="M501" s="71">
        <v>17.652259306231311</v>
      </c>
      <c r="N501" s="71">
        <v>28.74865977752604</v>
      </c>
      <c r="O501" s="71">
        <v>8.664382098295091</v>
      </c>
      <c r="P501" s="71">
        <v>6.2092373524199518</v>
      </c>
      <c r="Q501" s="71">
        <v>0.75026511494681603</v>
      </c>
      <c r="R501" s="71">
        <v>0</v>
      </c>
      <c r="S501" s="71">
        <v>0</v>
      </c>
      <c r="T501" s="72"/>
      <c r="U501" s="71">
        <v>1575556</v>
      </c>
      <c r="V501" s="71">
        <v>482</v>
      </c>
      <c r="W501" s="71">
        <v>108</v>
      </c>
      <c r="X501" s="71">
        <v>2967</v>
      </c>
      <c r="Y501" s="71">
        <v>5358</v>
      </c>
      <c r="Z501" s="71">
        <v>4734</v>
      </c>
      <c r="AA501" s="71">
        <v>1243</v>
      </c>
      <c r="AB501" s="71">
        <v>9699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2271</v>
      </c>
      <c r="B502" s="70">
        <v>164</v>
      </c>
      <c r="C502" s="70">
        <v>11</v>
      </c>
      <c r="D502" s="70">
        <v>10</v>
      </c>
      <c r="E502" s="70">
        <v>2014</v>
      </c>
      <c r="F502" s="70" t="s">
        <v>181</v>
      </c>
      <c r="G502" s="1064" t="s">
        <v>1581</v>
      </c>
      <c r="H502" s="70" t="s">
        <v>1582</v>
      </c>
      <c r="I502" s="148"/>
      <c r="J502" s="71">
        <v>33.088282864083702</v>
      </c>
      <c r="K502" s="71">
        <v>1.247888538935249</v>
      </c>
      <c r="L502" s="71">
        <v>8.7120817671946558</v>
      </c>
      <c r="M502" s="71">
        <v>17.979361929226521</v>
      </c>
      <c r="N502" s="71">
        <v>30.253632359111752</v>
      </c>
      <c r="O502" s="71">
        <v>8.1396565654119648</v>
      </c>
      <c r="P502" s="71">
        <v>6.2515546779641102</v>
      </c>
      <c r="Q502" s="71">
        <v>0.70647555516647598</v>
      </c>
      <c r="R502" s="71">
        <v>0</v>
      </c>
      <c r="S502" s="71">
        <v>0</v>
      </c>
      <c r="T502" s="72"/>
      <c r="U502" s="71">
        <v>1317017</v>
      </c>
      <c r="V502" s="71">
        <v>370</v>
      </c>
      <c r="W502" s="71">
        <v>190</v>
      </c>
      <c r="X502" s="71">
        <v>2873</v>
      </c>
      <c r="Y502" s="71">
        <v>5325</v>
      </c>
      <c r="Z502" s="71">
        <v>4684</v>
      </c>
      <c r="AA502" s="71">
        <v>1245</v>
      </c>
      <c r="AB502" s="71">
        <v>9519</v>
      </c>
      <c r="AC502" s="71">
        <v>0</v>
      </c>
      <c r="AD502" s="71">
        <v>0</v>
      </c>
      <c r="AE502" s="72"/>
      <c r="AF502" s="71"/>
      <c r="AG502" s="71"/>
      <c r="AH502" s="71"/>
      <c r="AI502" s="71"/>
      <c r="AJ502" s="71"/>
      <c r="AK502" s="71"/>
      <c r="AL502" s="71"/>
      <c r="AM502" s="71"/>
      <c r="AN502" s="71"/>
      <c r="AO502" s="71"/>
      <c r="AP502" s="71"/>
      <c r="AQ502" s="72"/>
      <c r="AR502" s="71">
        <v>8</v>
      </c>
      <c r="AS502" s="71">
        <v>9</v>
      </c>
      <c r="AT502" s="71">
        <v>0</v>
      </c>
      <c r="AU502" s="71">
        <v>0</v>
      </c>
      <c r="AV502" s="71">
        <v>0</v>
      </c>
      <c r="AW502" s="71">
        <v>0</v>
      </c>
      <c r="AX502" s="71"/>
      <c r="AY502" s="72"/>
      <c r="AZ502" s="71">
        <v>35.479999999999997</v>
      </c>
      <c r="BA502" s="71">
        <v>366.9</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2272</v>
      </c>
      <c r="B503" s="70">
        <v>165</v>
      </c>
      <c r="C503" s="70">
        <v>12</v>
      </c>
      <c r="D503" s="70">
        <v>10</v>
      </c>
      <c r="E503" s="70">
        <v>2015</v>
      </c>
      <c r="F503" s="70" t="s">
        <v>182</v>
      </c>
      <c r="G503" s="70" t="s">
        <v>1581</v>
      </c>
      <c r="H503" s="70" t="s">
        <v>1582</v>
      </c>
      <c r="I503" s="148"/>
      <c r="J503" s="71">
        <v>32.001377753561393</v>
      </c>
      <c r="K503" s="71">
        <v>1.1965953873461841</v>
      </c>
      <c r="L503" s="71">
        <v>9.1703749368652119</v>
      </c>
      <c r="M503" s="71">
        <v>17.39634231182616</v>
      </c>
      <c r="N503" s="71">
        <v>27.322502399572532</v>
      </c>
      <c r="O503" s="71">
        <v>7.9949413714970143</v>
      </c>
      <c r="P503" s="71">
        <v>6.2414178828707021</v>
      </c>
      <c r="Q503" s="71">
        <v>0.67175947746547504</v>
      </c>
      <c r="R503" s="71">
        <v>0</v>
      </c>
      <c r="S503" s="71">
        <v>0</v>
      </c>
      <c r="T503" s="72"/>
      <c r="U503" s="71">
        <v>1277080</v>
      </c>
      <c r="V503" s="71">
        <v>370</v>
      </c>
      <c r="W503" s="71">
        <v>190</v>
      </c>
      <c r="X503" s="71">
        <v>2873</v>
      </c>
      <c r="Y503" s="71">
        <v>5225</v>
      </c>
      <c r="Z503" s="71">
        <v>4645</v>
      </c>
      <c r="AA503" s="71">
        <v>1242</v>
      </c>
      <c r="AB503" s="71">
        <v>9246</v>
      </c>
      <c r="AC503" s="71">
        <v>0</v>
      </c>
      <c r="AD503" s="71">
        <v>0</v>
      </c>
      <c r="AE503" s="72"/>
      <c r="AF503" s="71">
        <v>9855610.2096316144</v>
      </c>
      <c r="AG503" s="71">
        <v>797195.62076152943</v>
      </c>
      <c r="AH503" s="71">
        <v>1185746.5764500699</v>
      </c>
      <c r="AI503" s="71">
        <v>18272513.184808061</v>
      </c>
      <c r="AJ503" s="71">
        <v>23141773.825478319</v>
      </c>
      <c r="AK503" s="71">
        <v>0</v>
      </c>
      <c r="AL503" s="71">
        <v>0</v>
      </c>
      <c r="AM503" s="71">
        <v>1267125.5144887511</v>
      </c>
      <c r="AN503" s="71">
        <v>0</v>
      </c>
      <c r="AO503" s="71">
        <v>0</v>
      </c>
      <c r="AP503" s="71">
        <v>54519964.93161834</v>
      </c>
      <c r="AQ503" s="72"/>
      <c r="AR503" s="71">
        <v>9</v>
      </c>
      <c r="AS503" s="71">
        <v>10</v>
      </c>
      <c r="AT503" s="71">
        <v>0</v>
      </c>
      <c r="AU503" s="71">
        <v>0</v>
      </c>
      <c r="AV503" s="71">
        <v>0</v>
      </c>
      <c r="AW503" s="71">
        <v>0</v>
      </c>
      <c r="AX503" s="71"/>
      <c r="AY503" s="72"/>
      <c r="AZ503" s="71">
        <v>39.479999999999997</v>
      </c>
      <c r="BA503" s="71">
        <v>791.9</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2273</v>
      </c>
      <c r="B504" s="70">
        <v>166</v>
      </c>
      <c r="C504" s="70">
        <v>13</v>
      </c>
      <c r="D504" s="70">
        <v>10</v>
      </c>
      <c r="E504" s="70">
        <v>2016</v>
      </c>
      <c r="F504" s="70" t="s">
        <v>155</v>
      </c>
      <c r="G504" s="70" t="s">
        <v>1581</v>
      </c>
      <c r="H504" s="70" t="s">
        <v>1582</v>
      </c>
      <c r="I504" s="148"/>
      <c r="J504" s="71">
        <v>29.861761791897987</v>
      </c>
      <c r="K504" s="71">
        <v>1.1287221732866459</v>
      </c>
      <c r="L504" s="71">
        <v>9.8613459426844781</v>
      </c>
      <c r="M504" s="71">
        <v>14.915346014115277</v>
      </c>
      <c r="N504" s="71">
        <v>27.264041491132918</v>
      </c>
      <c r="O504" s="71">
        <v>7.8366444504532637</v>
      </c>
      <c r="P504" s="71">
        <v>6.6953188251356703</v>
      </c>
      <c r="Q504" s="71">
        <v>0.63575888268960601</v>
      </c>
      <c r="R504" s="71">
        <v>0</v>
      </c>
      <c r="S504" s="71">
        <v>0</v>
      </c>
      <c r="T504" s="72"/>
      <c r="U504" s="71">
        <v>1134332</v>
      </c>
      <c r="V504" s="71">
        <v>370</v>
      </c>
      <c r="W504" s="71">
        <v>190</v>
      </c>
      <c r="X504" s="71">
        <v>2873</v>
      </c>
      <c r="Y504" s="71">
        <v>5127</v>
      </c>
      <c r="Z504" s="71">
        <v>4609</v>
      </c>
      <c r="AA504" s="71">
        <v>1378</v>
      </c>
      <c r="AB504" s="71">
        <v>9001</v>
      </c>
      <c r="AC504" s="71">
        <v>0</v>
      </c>
      <c r="AD504" s="71">
        <v>0</v>
      </c>
      <c r="AE504" s="72"/>
      <c r="AF504" s="71">
        <v>9357667.1773485262</v>
      </c>
      <c r="AG504" s="71">
        <v>759890.46165558964</v>
      </c>
      <c r="AH504" s="71">
        <v>1004978.651918898</v>
      </c>
      <c r="AI504" s="71">
        <v>18239611.287144981</v>
      </c>
      <c r="AJ504" s="71">
        <v>22555366.415637661</v>
      </c>
      <c r="AK504" s="71">
        <v>0</v>
      </c>
      <c r="AL504" s="71">
        <v>0</v>
      </c>
      <c r="AM504" s="71">
        <v>1234507.6389903841</v>
      </c>
      <c r="AN504" s="71">
        <v>0</v>
      </c>
      <c r="AO504" s="71">
        <v>0</v>
      </c>
      <c r="AP504" s="71">
        <v>53152021.632696047</v>
      </c>
      <c r="AQ504" s="72"/>
      <c r="AR504" s="71">
        <v>11</v>
      </c>
      <c r="AS504" s="71">
        <v>10</v>
      </c>
      <c r="AT504" s="71">
        <v>0</v>
      </c>
      <c r="AU504" s="71">
        <v>0</v>
      </c>
      <c r="AV504" s="71">
        <v>0</v>
      </c>
      <c r="AW504" s="71">
        <v>0</v>
      </c>
      <c r="AX504" s="71"/>
      <c r="AY504" s="72"/>
      <c r="AZ504" s="71">
        <v>53.080000000000013</v>
      </c>
      <c r="BA504" s="71">
        <v>791.9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2274</v>
      </c>
      <c r="B505" s="70">
        <v>167</v>
      </c>
      <c r="C505" s="70">
        <v>14</v>
      </c>
      <c r="D505" s="70">
        <v>10</v>
      </c>
      <c r="E505" s="70">
        <v>2017</v>
      </c>
      <c r="F505" s="70" t="s">
        <v>156</v>
      </c>
      <c r="G505" s="70" t="s">
        <v>1581</v>
      </c>
      <c r="H505" s="70" t="s">
        <v>1582</v>
      </c>
      <c r="I505" s="148"/>
      <c r="J505" s="71">
        <v>31.653757477588634</v>
      </c>
      <c r="K505" s="71">
        <v>1.1533850597673569</v>
      </c>
      <c r="L505" s="71">
        <v>8.9019361388341878</v>
      </c>
      <c r="M505" s="71">
        <v>14.955467854684001</v>
      </c>
      <c r="N505" s="71">
        <v>26.226715413313784</v>
      </c>
      <c r="O505" s="71">
        <v>7.6000535312635193</v>
      </c>
      <c r="P505" s="71">
        <v>6.6770460895183641</v>
      </c>
      <c r="Q505" s="71">
        <v>0.59997129565588603</v>
      </c>
      <c r="R505" s="71">
        <v>0</v>
      </c>
      <c r="S505" s="71">
        <v>0</v>
      </c>
      <c r="T505" s="72"/>
      <c r="U505" s="71">
        <v>1183142</v>
      </c>
      <c r="V505" s="71">
        <v>370</v>
      </c>
      <c r="W505" s="71">
        <v>190</v>
      </c>
      <c r="X505" s="71">
        <v>2873</v>
      </c>
      <c r="Y505" s="71">
        <v>5040</v>
      </c>
      <c r="Z505" s="71">
        <v>4544</v>
      </c>
      <c r="AA505" s="71">
        <v>1383</v>
      </c>
      <c r="AB505" s="71">
        <v>8784</v>
      </c>
      <c r="AC505" s="71">
        <v>0</v>
      </c>
      <c r="AD505" s="71">
        <v>0</v>
      </c>
      <c r="AE505" s="72"/>
      <c r="AF505" s="71">
        <v>9590872.508249199</v>
      </c>
      <c r="AG505" s="71">
        <v>762098.35999319295</v>
      </c>
      <c r="AH505" s="71">
        <v>1227687.7532502741</v>
      </c>
      <c r="AI505" s="71">
        <v>17788351.822726391</v>
      </c>
      <c r="AJ505" s="71">
        <v>20106140.343445931</v>
      </c>
      <c r="AK505" s="71">
        <v>0</v>
      </c>
      <c r="AL505" s="71">
        <v>0</v>
      </c>
      <c r="AM505" s="71">
        <v>1206630.693028969</v>
      </c>
      <c r="AN505" s="71">
        <v>0</v>
      </c>
      <c r="AO505" s="71">
        <v>0</v>
      </c>
      <c r="AP505" s="71">
        <v>50681781.480693959</v>
      </c>
      <c r="AQ505" s="72"/>
      <c r="AR505" s="71">
        <v>11</v>
      </c>
      <c r="AS505" s="71">
        <v>12</v>
      </c>
      <c r="AT505" s="71">
        <v>0</v>
      </c>
      <c r="AU505" s="71">
        <v>0</v>
      </c>
      <c r="AV505" s="71">
        <v>0</v>
      </c>
      <c r="AW505" s="71">
        <v>0</v>
      </c>
      <c r="AX505" s="71"/>
      <c r="AY505" s="72"/>
      <c r="AZ505" s="71">
        <v>53.080000000000013</v>
      </c>
      <c r="BA505" s="71">
        <v>890.9</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2275</v>
      </c>
      <c r="B506" s="70">
        <v>168</v>
      </c>
      <c r="C506" s="70">
        <v>15</v>
      </c>
      <c r="D506" s="70">
        <v>10</v>
      </c>
      <c r="E506" s="70">
        <v>2018</v>
      </c>
      <c r="F506" s="70" t="s">
        <v>183</v>
      </c>
      <c r="G506" s="70" t="s">
        <v>1581</v>
      </c>
      <c r="H506" s="70" t="s">
        <v>1582</v>
      </c>
      <c r="I506" s="148"/>
      <c r="J506" s="71">
        <v>29.115951184266734</v>
      </c>
      <c r="K506" s="71">
        <v>1.0734890915540063</v>
      </c>
      <c r="L506" s="71">
        <v>8.1663798066404762</v>
      </c>
      <c r="M506" s="71">
        <v>15.029229364443474</v>
      </c>
      <c r="N506" s="71">
        <v>23.576368322269854</v>
      </c>
      <c r="O506" s="71">
        <v>7.4359305068039481</v>
      </c>
      <c r="P506" s="71">
        <v>6.5341030252059182</v>
      </c>
      <c r="Q506" s="71">
        <v>0.542666695401265</v>
      </c>
      <c r="R506" s="71">
        <v>0</v>
      </c>
      <c r="S506" s="71">
        <v>0</v>
      </c>
      <c r="T506" s="72"/>
      <c r="U506" s="71">
        <v>1137129</v>
      </c>
      <c r="V506" s="71">
        <v>370</v>
      </c>
      <c r="W506" s="71">
        <v>190</v>
      </c>
      <c r="X506" s="71">
        <v>2873</v>
      </c>
      <c r="Y506" s="71">
        <v>4921</v>
      </c>
      <c r="Z506" s="71">
        <v>4531</v>
      </c>
      <c r="AA506" s="71">
        <v>1367</v>
      </c>
      <c r="AB506" s="71">
        <v>8562</v>
      </c>
      <c r="AC506" s="71">
        <v>0</v>
      </c>
      <c r="AD506" s="71">
        <v>0</v>
      </c>
      <c r="AE506" s="72"/>
      <c r="AF506" s="71">
        <v>9253129.8565034308</v>
      </c>
      <c r="AG506" s="71">
        <v>689516.70519986015</v>
      </c>
      <c r="AH506" s="71">
        <v>1157095.8584986471</v>
      </c>
      <c r="AI506" s="71">
        <v>18183329.09198745</v>
      </c>
      <c r="AJ506" s="71">
        <v>18236369.909898441</v>
      </c>
      <c r="AK506" s="71">
        <v>0</v>
      </c>
      <c r="AL506" s="71">
        <v>0</v>
      </c>
      <c r="AM506" s="71">
        <v>1178568.809913137</v>
      </c>
      <c r="AN506" s="71">
        <v>0</v>
      </c>
      <c r="AO506" s="71">
        <v>0</v>
      </c>
      <c r="AP506" s="71">
        <v>48698010.232000969</v>
      </c>
      <c r="AQ506" s="72"/>
      <c r="AR506" s="71">
        <v>14</v>
      </c>
      <c r="AS506" s="71">
        <v>16</v>
      </c>
      <c r="AT506" s="71">
        <v>0</v>
      </c>
      <c r="AU506" s="71">
        <v>0</v>
      </c>
      <c r="AV506" s="71">
        <v>0</v>
      </c>
      <c r="AW506" s="71">
        <v>0</v>
      </c>
      <c r="AX506" s="71"/>
      <c r="AY506" s="72"/>
      <c r="AZ506" s="71">
        <v>66.38</v>
      </c>
      <c r="BA506" s="71">
        <v>2506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2276</v>
      </c>
      <c r="B507" s="70">
        <v>169</v>
      </c>
      <c r="C507" s="70">
        <v>16</v>
      </c>
      <c r="D507" s="70">
        <v>10</v>
      </c>
      <c r="E507" s="70">
        <v>2019</v>
      </c>
      <c r="F507" s="70" t="s">
        <v>158</v>
      </c>
      <c r="G507" s="70" t="s">
        <v>1581</v>
      </c>
      <c r="H507" s="70" t="s">
        <v>1582</v>
      </c>
      <c r="I507" s="148"/>
      <c r="J507" s="71">
        <v>27.544647310694238</v>
      </c>
      <c r="K507" s="71">
        <v>0.99611883036121796</v>
      </c>
      <c r="L507" s="71">
        <v>8.2029679746332889</v>
      </c>
      <c r="M507" s="71">
        <v>13.482583438257773</v>
      </c>
      <c r="N507" s="71">
        <v>23.2855221560174</v>
      </c>
      <c r="O507" s="71">
        <v>7.0934898304676084</v>
      </c>
      <c r="P507" s="71">
        <v>5.6105616684847188</v>
      </c>
      <c r="Q507" s="71">
        <v>0.512318242654075</v>
      </c>
      <c r="R507" s="71">
        <v>0</v>
      </c>
      <c r="S507" s="71">
        <v>0</v>
      </c>
      <c r="T507" s="72"/>
      <c r="U507" s="71">
        <v>1131647</v>
      </c>
      <c r="V507" s="71">
        <v>370</v>
      </c>
      <c r="W507" s="71">
        <v>190</v>
      </c>
      <c r="X507" s="71">
        <v>2873</v>
      </c>
      <c r="Y507" s="71">
        <v>4801</v>
      </c>
      <c r="Z507" s="71">
        <v>4441</v>
      </c>
      <c r="AA507" s="71">
        <v>1165</v>
      </c>
      <c r="AB507" s="71">
        <v>8302</v>
      </c>
      <c r="AC507" s="71">
        <v>0</v>
      </c>
      <c r="AD507" s="71">
        <v>0</v>
      </c>
      <c r="AE507" s="72"/>
      <c r="AF507" s="71">
        <v>9036009.0353739001</v>
      </c>
      <c r="AG507" s="71">
        <v>689312.51995231956</v>
      </c>
      <c r="AH507" s="71">
        <v>1249317.9001565869</v>
      </c>
      <c r="AI507" s="71">
        <v>17818153.016893022</v>
      </c>
      <c r="AJ507" s="71">
        <v>18767457.511563301</v>
      </c>
      <c r="AK507" s="71">
        <v>0</v>
      </c>
      <c r="AL507" s="71">
        <v>0</v>
      </c>
      <c r="AM507" s="71">
        <v>1130669.902577461</v>
      </c>
      <c r="AN507" s="71">
        <v>0</v>
      </c>
      <c r="AO507" s="71">
        <v>0</v>
      </c>
      <c r="AP507" s="71">
        <v>48690919.886516586</v>
      </c>
      <c r="AQ507" s="72"/>
      <c r="AR507" s="71">
        <v>15</v>
      </c>
      <c r="AS507" s="71">
        <v>20</v>
      </c>
      <c r="AT507" s="71">
        <v>0</v>
      </c>
      <c r="AU507" s="71">
        <v>0</v>
      </c>
      <c r="AV507" s="71">
        <v>0</v>
      </c>
      <c r="AW507" s="71">
        <v>0</v>
      </c>
      <c r="AX507" s="71"/>
      <c r="AY507" s="72"/>
      <c r="AZ507" s="71">
        <v>76.08</v>
      </c>
      <c r="BA507" s="71">
        <v>4479.1000000000004</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2277</v>
      </c>
      <c r="B508" s="70">
        <v>170</v>
      </c>
      <c r="C508" s="70">
        <v>17</v>
      </c>
      <c r="D508" s="70">
        <v>10</v>
      </c>
      <c r="E508" s="70">
        <v>2020</v>
      </c>
      <c r="F508" s="70" t="s">
        <v>159</v>
      </c>
      <c r="G508" s="70" t="s">
        <v>1581</v>
      </c>
      <c r="H508" s="70" t="s">
        <v>1582</v>
      </c>
      <c r="I508" s="148"/>
      <c r="J508" s="71">
        <v>23.753250846026749</v>
      </c>
      <c r="K508" s="71">
        <v>0.99227874680031503</v>
      </c>
      <c r="L508" s="71">
        <v>5.781949547938007</v>
      </c>
      <c r="M508" s="71">
        <v>11.330831742260056</v>
      </c>
      <c r="N508" s="71">
        <v>21.102442626480066</v>
      </c>
      <c r="O508" s="71">
        <v>6.1883106860956749</v>
      </c>
      <c r="P508" s="71">
        <v>5.3193465239483784</v>
      </c>
      <c r="Q508" s="71">
        <v>0.48041197425439902</v>
      </c>
      <c r="R508" s="71">
        <v>0</v>
      </c>
      <c r="S508" s="71">
        <v>0</v>
      </c>
      <c r="T508" s="72"/>
      <c r="U508" s="71">
        <v>1106247</v>
      </c>
      <c r="V508" s="71">
        <v>341</v>
      </c>
      <c r="W508" s="71">
        <v>119</v>
      </c>
      <c r="X508" s="71">
        <v>2539</v>
      </c>
      <c r="Y508" s="71">
        <v>4747</v>
      </c>
      <c r="Z508" s="71">
        <v>4422</v>
      </c>
      <c r="AA508" s="71">
        <v>1174</v>
      </c>
      <c r="AB508" s="71">
        <v>8148</v>
      </c>
      <c r="AC508" s="71">
        <v>0</v>
      </c>
      <c r="AD508" s="71">
        <v>0</v>
      </c>
      <c r="AE508" s="72"/>
      <c r="AF508" s="71">
        <v>8637474.1753586568</v>
      </c>
      <c r="AG508" s="71">
        <v>635753.58441221144</v>
      </c>
      <c r="AH508" s="71">
        <v>847913.00297159189</v>
      </c>
      <c r="AI508" s="71">
        <v>14578129.729825335</v>
      </c>
      <c r="AJ508" s="71">
        <v>19493497.684177618</v>
      </c>
      <c r="AK508" s="71"/>
      <c r="AL508" s="71"/>
      <c r="AM508" s="71">
        <v>1063404.5261681085</v>
      </c>
      <c r="AN508" s="71"/>
      <c r="AO508" s="71"/>
      <c r="AP508" s="71">
        <v>45256172.702913523</v>
      </c>
      <c r="AQ508" s="72"/>
      <c r="AR508" s="71">
        <v>16</v>
      </c>
      <c r="AS508" s="71">
        <v>22</v>
      </c>
      <c r="AT508" s="71">
        <v>0</v>
      </c>
      <c r="AU508" s="71">
        <v>0</v>
      </c>
      <c r="AV508" s="71">
        <v>0</v>
      </c>
      <c r="AW508" s="71">
        <v>0</v>
      </c>
      <c r="AX508" s="71"/>
      <c r="AY508" s="72"/>
      <c r="AZ508" s="71">
        <v>85.98</v>
      </c>
      <c r="BA508" s="71">
        <v>5025.3</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2278</v>
      </c>
      <c r="B509" s="70">
        <v>170</v>
      </c>
      <c r="C509" s="70">
        <v>18</v>
      </c>
      <c r="D509" s="70">
        <v>10</v>
      </c>
      <c r="E509" s="70">
        <v>2021</v>
      </c>
      <c r="F509" s="70" t="s">
        <v>160</v>
      </c>
      <c r="G509" s="70" t="s">
        <v>1581</v>
      </c>
      <c r="H509" s="70" t="s">
        <v>1582</v>
      </c>
      <c r="I509" s="148"/>
      <c r="J509" s="71">
        <v>26.345300996738999</v>
      </c>
      <c r="K509" s="71">
        <v>0.95583987281400307</v>
      </c>
      <c r="L509" s="71">
        <v>5.2765432307903177</v>
      </c>
      <c r="M509" s="71">
        <v>11.507779605712443</v>
      </c>
      <c r="N509" s="71">
        <v>20.413530468688766</v>
      </c>
      <c r="O509" s="71">
        <v>5.9774786645551554</v>
      </c>
      <c r="P509" s="71">
        <v>5.5526988324453965</v>
      </c>
      <c r="Q509" s="71">
        <v>0.46300976166166802</v>
      </c>
      <c r="R509" s="71">
        <v>0</v>
      </c>
      <c r="S509" s="71">
        <v>0</v>
      </c>
      <c r="T509" s="72"/>
      <c r="U509" s="71">
        <v>1260009</v>
      </c>
      <c r="V509" s="71">
        <v>341</v>
      </c>
      <c r="W509" s="71">
        <v>119</v>
      </c>
      <c r="X509" s="71">
        <v>2539</v>
      </c>
      <c r="Y509" s="71">
        <v>4648</v>
      </c>
      <c r="Z509" s="71">
        <v>4398</v>
      </c>
      <c r="AA509" s="71">
        <v>1195</v>
      </c>
      <c r="AB509" s="71">
        <v>7930</v>
      </c>
      <c r="AC509" s="71">
        <v>0</v>
      </c>
      <c r="AD509" s="71">
        <v>0</v>
      </c>
      <c r="AE509" s="72"/>
      <c r="AF509" s="71">
        <v>9651126.5873197205</v>
      </c>
      <c r="AG509" s="71">
        <v>646732.05089520861</v>
      </c>
      <c r="AH509" s="71">
        <v>760203.35263212607</v>
      </c>
      <c r="AI509" s="71">
        <v>15996529.722365402</v>
      </c>
      <c r="AJ509" s="71">
        <v>18592947.531628709</v>
      </c>
      <c r="AK509" s="71">
        <v>0</v>
      </c>
      <c r="AL509" s="71">
        <v>0</v>
      </c>
      <c r="AM509" s="71">
        <v>1040922.6303158771</v>
      </c>
      <c r="AN509" s="71">
        <v>0</v>
      </c>
      <c r="AO509" s="71">
        <v>0</v>
      </c>
      <c r="AP509" s="71">
        <v>46688461.875157043</v>
      </c>
      <c r="AQ509" s="72"/>
      <c r="AR509" s="71">
        <v>18</v>
      </c>
      <c r="AS509" s="71">
        <v>25</v>
      </c>
      <c r="AT509" s="71">
        <v>0</v>
      </c>
      <c r="AU509" s="71">
        <v>0</v>
      </c>
      <c r="AV509" s="71">
        <v>0</v>
      </c>
      <c r="AW509" s="71">
        <v>0</v>
      </c>
      <c r="AX509" s="71"/>
      <c r="AY509" s="72"/>
      <c r="AZ509" s="71">
        <v>103.88</v>
      </c>
      <c r="BA509" s="71">
        <v>5174.2</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1586</v>
      </c>
      <c r="B510" s="70">
        <v>170</v>
      </c>
      <c r="C510" s="70">
        <v>19</v>
      </c>
      <c r="D510" s="70">
        <v>10</v>
      </c>
      <c r="E510" s="70">
        <v>2022</v>
      </c>
      <c r="F510" s="70" t="s">
        <v>161</v>
      </c>
      <c r="G510" s="70" t="s">
        <v>1581</v>
      </c>
      <c r="H510" s="70" t="s">
        <v>1582</v>
      </c>
      <c r="I510" s="148"/>
      <c r="J510" s="71">
        <v>25.650332501301012</v>
      </c>
      <c r="K510" s="71">
        <v>0.91431252744655089</v>
      </c>
      <c r="L510" s="71">
        <v>4.7311176770313734</v>
      </c>
      <c r="M510" s="71">
        <v>11.732784680172871</v>
      </c>
      <c r="N510" s="71">
        <v>19.740672737621907</v>
      </c>
      <c r="O510" s="71">
        <v>6.1754974486532914</v>
      </c>
      <c r="P510" s="71">
        <v>5.6157810178898018</v>
      </c>
      <c r="Q510" s="71">
        <v>0.45459292383970468</v>
      </c>
      <c r="R510" s="71">
        <v>0</v>
      </c>
      <c r="S510" s="71">
        <v>0</v>
      </c>
      <c r="T510" s="72"/>
      <c r="U510" s="71">
        <v>1508824</v>
      </c>
      <c r="V510" s="71">
        <v>341</v>
      </c>
      <c r="W510" s="71">
        <v>119</v>
      </c>
      <c r="X510" s="71">
        <v>2539</v>
      </c>
      <c r="Y510" s="71">
        <v>4564</v>
      </c>
      <c r="Z510" s="71">
        <v>4317</v>
      </c>
      <c r="AA510" s="71">
        <v>1227</v>
      </c>
      <c r="AB510" s="71">
        <v>7722</v>
      </c>
      <c r="AC510" s="71">
        <v>0</v>
      </c>
      <c r="AD510" s="71">
        <v>0</v>
      </c>
      <c r="AE510" s="72"/>
      <c r="AF510" s="71">
        <v>10303043.599199472</v>
      </c>
      <c r="AG510" s="71">
        <v>652413.31499429233</v>
      </c>
      <c r="AH510" s="71">
        <v>843832.71010812582</v>
      </c>
      <c r="AI510" s="71">
        <v>15886543.589735098</v>
      </c>
      <c r="AJ510" s="71">
        <v>18583990.416881204</v>
      </c>
      <c r="AK510" s="71">
        <v>0</v>
      </c>
      <c r="AL510" s="71">
        <v>0</v>
      </c>
      <c r="AM510" s="71">
        <v>997120.96741174639</v>
      </c>
      <c r="AN510" s="71">
        <v>0</v>
      </c>
      <c r="AO510" s="71">
        <v>0</v>
      </c>
      <c r="AP510" s="71">
        <v>47266944.598329939</v>
      </c>
      <c r="AQ510" s="72"/>
      <c r="AR510" s="71">
        <v>20</v>
      </c>
      <c r="AS510" s="71">
        <v>25</v>
      </c>
      <c r="AT510" s="71">
        <v>0</v>
      </c>
      <c r="AU510" s="71">
        <v>2</v>
      </c>
      <c r="AV510" s="71">
        <v>0</v>
      </c>
      <c r="AW510" s="71">
        <v>0</v>
      </c>
      <c r="AX510" s="71"/>
      <c r="AY510" s="72"/>
      <c r="AZ510" s="71">
        <v>113.98</v>
      </c>
      <c r="BA510" s="71">
        <v>5174.2</v>
      </c>
      <c r="BB510" s="71">
        <v>0</v>
      </c>
      <c r="BC510" s="71">
        <v>21900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2279</v>
      </c>
      <c r="B511" s="70">
        <v>170</v>
      </c>
      <c r="C511" s="70">
        <v>20</v>
      </c>
      <c r="D511" s="70">
        <v>10</v>
      </c>
      <c r="E511" s="70">
        <v>2023</v>
      </c>
      <c r="F511" s="70" t="s">
        <v>1539</v>
      </c>
      <c r="G511" s="70" t="s">
        <v>1581</v>
      </c>
      <c r="H511" s="70" t="s">
        <v>1582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24</v>
      </c>
      <c r="AS511" s="71">
        <v>25</v>
      </c>
      <c r="AT511" s="71">
        <v>0</v>
      </c>
      <c r="AU511" s="71">
        <v>2</v>
      </c>
      <c r="AV511" s="71">
        <v>0</v>
      </c>
      <c r="AW511" s="71">
        <v>0</v>
      </c>
      <c r="AX511" s="71"/>
      <c r="AY511" s="72"/>
      <c r="AZ511" s="71">
        <v>140.78</v>
      </c>
      <c r="BA511" s="71">
        <v>5174.2</v>
      </c>
      <c r="BB511" s="71">
        <v>0</v>
      </c>
      <c r="BC511" s="71">
        <v>21900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1580</v>
      </c>
      <c r="B512" s="70">
        <v>170</v>
      </c>
      <c r="C512" s="70">
        <v>21</v>
      </c>
      <c r="D512" s="70">
        <v>10</v>
      </c>
      <c r="E512" s="70">
        <v>2024</v>
      </c>
      <c r="F512" s="70" t="s">
        <v>1554</v>
      </c>
      <c r="G512" s="70" t="s">
        <v>1581</v>
      </c>
      <c r="H512" s="70" t="s">
        <v>1582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2280</v>
      </c>
      <c r="B513" s="70">
        <v>86</v>
      </c>
      <c r="C513" s="70">
        <v>1</v>
      </c>
      <c r="D513" s="70">
        <v>6</v>
      </c>
      <c r="E513" s="70">
        <v>1990</v>
      </c>
      <c r="F513" s="70" t="s">
        <v>787</v>
      </c>
      <c r="G513" s="70" t="s">
        <v>2281</v>
      </c>
      <c r="H513" s="70" t="s">
        <v>2282</v>
      </c>
      <c r="I513" s="148"/>
      <c r="J513" s="71">
        <v>2.6922785519750909</v>
      </c>
      <c r="K513" s="71">
        <v>1.4473601350567931</v>
      </c>
      <c r="L513" s="71">
        <v>2.178886541033783</v>
      </c>
      <c r="M513" s="71">
        <v>3.9247203279376568</v>
      </c>
      <c r="N513" s="71">
        <v>6.1570883407203452</v>
      </c>
      <c r="O513" s="71">
        <v>6.3504151225004382</v>
      </c>
      <c r="P513" s="71">
        <v>11.716927591629499</v>
      </c>
      <c r="Q513" s="71">
        <v>0.62747095870346603</v>
      </c>
      <c r="R513" s="71">
        <v>0.77685682296604153</v>
      </c>
      <c r="S513" s="71">
        <v>0.73329783051250863</v>
      </c>
      <c r="T513" s="72"/>
      <c r="U513" s="71">
        <v>368231</v>
      </c>
      <c r="V513" s="71">
        <v>329</v>
      </c>
      <c r="W513" s="71">
        <v>20</v>
      </c>
      <c r="X513" s="71">
        <v>1576</v>
      </c>
      <c r="Y513" s="71">
        <v>2556</v>
      </c>
      <c r="Z513" s="71">
        <v>2612</v>
      </c>
      <c r="AA513" s="71">
        <v>2845</v>
      </c>
      <c r="AB513" s="71">
        <v>10188</v>
      </c>
      <c r="AC513" s="71">
        <v>134553</v>
      </c>
      <c r="AD513" s="71">
        <v>0.73329783051250863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2283</v>
      </c>
      <c r="B514" s="70">
        <v>87</v>
      </c>
      <c r="C514" s="70">
        <v>2</v>
      </c>
      <c r="D514" s="70">
        <v>6</v>
      </c>
      <c r="E514" s="70">
        <v>2005</v>
      </c>
      <c r="F514" s="70" t="s">
        <v>789</v>
      </c>
      <c r="G514" s="70" t="s">
        <v>2281</v>
      </c>
      <c r="H514" s="70" t="s">
        <v>2282</v>
      </c>
      <c r="I514" s="148"/>
      <c r="J514" s="71">
        <v>5.4441886548710414</v>
      </c>
      <c r="K514" s="71">
        <v>0.58840696698781203</v>
      </c>
      <c r="L514" s="71">
        <v>2.8759125688772409</v>
      </c>
      <c r="M514" s="71">
        <v>7.4606740002419336</v>
      </c>
      <c r="N514" s="71">
        <v>8.2859861609807002</v>
      </c>
      <c r="O514" s="71">
        <v>9.7170795182816541</v>
      </c>
      <c r="P514" s="71">
        <v>12.948808533188121</v>
      </c>
      <c r="Q514" s="71">
        <v>0.56864098710948296</v>
      </c>
      <c r="R514" s="71">
        <v>0.46868931086913251</v>
      </c>
      <c r="S514" s="71">
        <v>0.57551012932713164</v>
      </c>
      <c r="T514" s="72"/>
      <c r="U514" s="71">
        <v>811583</v>
      </c>
      <c r="V514" s="71">
        <v>257</v>
      </c>
      <c r="W514" s="71">
        <v>24</v>
      </c>
      <c r="X514" s="71">
        <v>1631</v>
      </c>
      <c r="Y514" s="71">
        <v>3044</v>
      </c>
      <c r="Z514" s="71">
        <v>4625</v>
      </c>
      <c r="AA514" s="71">
        <v>2575</v>
      </c>
      <c r="AB514" s="71">
        <v>9652</v>
      </c>
      <c r="AC514" s="71">
        <v>82878</v>
      </c>
      <c r="AD514" s="71">
        <v>0.57551012932713164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2284</v>
      </c>
      <c r="B515" s="70">
        <v>88</v>
      </c>
      <c r="C515" s="70">
        <v>3</v>
      </c>
      <c r="D515" s="70">
        <v>6</v>
      </c>
      <c r="E515" s="70">
        <v>2006</v>
      </c>
      <c r="F515" s="70" t="s">
        <v>790</v>
      </c>
      <c r="G515" s="70" t="s">
        <v>2281</v>
      </c>
      <c r="H515" s="70" t="s">
        <v>2282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2285</v>
      </c>
      <c r="B516" s="70">
        <v>89</v>
      </c>
      <c r="C516" s="70">
        <v>4</v>
      </c>
      <c r="D516" s="70">
        <v>6</v>
      </c>
      <c r="E516" s="70">
        <v>2007</v>
      </c>
      <c r="F516" s="70" t="s">
        <v>791</v>
      </c>
      <c r="G516" s="70" t="s">
        <v>2281</v>
      </c>
      <c r="H516" s="70" t="s">
        <v>2282</v>
      </c>
      <c r="I516" s="148"/>
      <c r="J516" s="71">
        <v>5.7232599859771032</v>
      </c>
      <c r="K516" s="71">
        <v>0.69498755889156005</v>
      </c>
      <c r="L516" s="71">
        <v>1.676131762674097</v>
      </c>
      <c r="M516" s="71">
        <v>7.2569062246406073</v>
      </c>
      <c r="N516" s="71">
        <v>8.5661509202954136</v>
      </c>
      <c r="O516" s="71">
        <v>9.5050179556930647</v>
      </c>
      <c r="P516" s="71">
        <v>12.924555069691481</v>
      </c>
      <c r="Q516" s="71">
        <v>0.58309678671718801</v>
      </c>
      <c r="R516" s="71">
        <v>0.45507775267660372</v>
      </c>
      <c r="S516" s="71">
        <v>0.87103891981041692</v>
      </c>
      <c r="T516" s="72"/>
      <c r="U516" s="71">
        <v>1148531</v>
      </c>
      <c r="V516" s="71">
        <v>284</v>
      </c>
      <c r="W516" s="71">
        <v>15</v>
      </c>
      <c r="X516" s="71">
        <v>1924</v>
      </c>
      <c r="Y516" s="71">
        <v>3082</v>
      </c>
      <c r="Z516" s="71">
        <v>4703</v>
      </c>
      <c r="AA516" s="71">
        <v>2531</v>
      </c>
      <c r="AB516" s="71">
        <v>9374</v>
      </c>
      <c r="AC516" s="71">
        <v>82780</v>
      </c>
      <c r="AD516" s="71">
        <v>0.87103891981041692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2286</v>
      </c>
      <c r="B517" s="70">
        <v>90</v>
      </c>
      <c r="C517" s="70">
        <v>5</v>
      </c>
      <c r="D517" s="70">
        <v>6</v>
      </c>
      <c r="E517" s="70">
        <v>2008</v>
      </c>
      <c r="F517" s="70" t="s">
        <v>792</v>
      </c>
      <c r="G517" s="70" t="s">
        <v>2281</v>
      </c>
      <c r="H517" s="70" t="s">
        <v>2282</v>
      </c>
      <c r="I517" s="148"/>
      <c r="J517" s="71">
        <v>4.7159096973176418</v>
      </c>
      <c r="K517" s="71">
        <v>0.51088487659483606</v>
      </c>
      <c r="L517" s="71">
        <v>1.3889018633031449</v>
      </c>
      <c r="M517" s="71">
        <v>7.7189226169812306</v>
      </c>
      <c r="N517" s="71">
        <v>8.4067270464322608</v>
      </c>
      <c r="O517" s="71">
        <v>9.2725366625163339</v>
      </c>
      <c r="P517" s="71">
        <v>12.59868403651914</v>
      </c>
      <c r="Q517" s="71">
        <v>0.56313538690674003</v>
      </c>
      <c r="R517" s="71">
        <v>0.3161320787662763</v>
      </c>
      <c r="S517" s="71">
        <v>0.77079745889730023</v>
      </c>
      <c r="T517" s="72"/>
      <c r="U517" s="71">
        <v>1008188</v>
      </c>
      <c r="V517" s="71">
        <v>284</v>
      </c>
      <c r="W517" s="71">
        <v>15</v>
      </c>
      <c r="X517" s="71">
        <v>1924</v>
      </c>
      <c r="Y517" s="71">
        <v>3087</v>
      </c>
      <c r="Z517" s="71">
        <v>4749</v>
      </c>
      <c r="AA517" s="71">
        <v>2470</v>
      </c>
      <c r="AB517" s="71">
        <v>9202</v>
      </c>
      <c r="AC517" s="71">
        <v>59713</v>
      </c>
      <c r="AD517" s="71">
        <v>0.77079745889730023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2287</v>
      </c>
      <c r="B518" s="70">
        <v>91</v>
      </c>
      <c r="C518" s="70">
        <v>6</v>
      </c>
      <c r="D518" s="70">
        <v>6</v>
      </c>
      <c r="E518" s="70">
        <v>2009</v>
      </c>
      <c r="F518" s="70" t="s">
        <v>176</v>
      </c>
      <c r="G518" s="70" t="s">
        <v>2281</v>
      </c>
      <c r="H518" s="70" t="s">
        <v>2282</v>
      </c>
      <c r="I518" s="148"/>
      <c r="J518" s="71">
        <v>4.3716969039425084</v>
      </c>
      <c r="K518" s="71">
        <v>0.46335887357998568</v>
      </c>
      <c r="L518" s="71">
        <v>7.4474392888147314</v>
      </c>
      <c r="M518" s="71">
        <v>8.237699062502136</v>
      </c>
      <c r="N518" s="71">
        <v>7.7149380478630833</v>
      </c>
      <c r="O518" s="71">
        <v>9.5148716279699901</v>
      </c>
      <c r="P518" s="71">
        <v>12.0981924988528</v>
      </c>
      <c r="Q518" s="71">
        <v>0.53347912632119598</v>
      </c>
      <c r="R518" s="71">
        <v>0.31894410401837769</v>
      </c>
      <c r="S518" s="71">
        <v>0.81476921054349938</v>
      </c>
      <c r="T518" s="72"/>
      <c r="U518" s="71">
        <v>807900</v>
      </c>
      <c r="V518" s="71">
        <v>245</v>
      </c>
      <c r="W518" s="71">
        <v>87</v>
      </c>
      <c r="X518" s="71">
        <v>2148</v>
      </c>
      <c r="Y518" s="71">
        <v>3114</v>
      </c>
      <c r="Z518" s="71">
        <v>4810</v>
      </c>
      <c r="AA518" s="71">
        <v>2435</v>
      </c>
      <c r="AB518" s="71">
        <v>9151</v>
      </c>
      <c r="AC518" s="71">
        <v>58773</v>
      </c>
      <c r="AD518" s="71">
        <v>0.81476921054349938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4.38</v>
      </c>
      <c r="BM518" s="71">
        <v>0</v>
      </c>
      <c r="BN518" s="72"/>
      <c r="BO518" s="71">
        <v>0</v>
      </c>
      <c r="BP518" s="71">
        <v>0</v>
      </c>
      <c r="BQ518" s="71">
        <v>0</v>
      </c>
      <c r="BR518" s="71">
        <v>0</v>
      </c>
      <c r="BS518" s="71">
        <v>1</v>
      </c>
      <c r="BT518" s="71">
        <v>0</v>
      </c>
      <c r="BU518"/>
      <c r="BV518" s="70">
        <v>4.38</v>
      </c>
      <c r="BW518" s="70">
        <v>0</v>
      </c>
      <c r="BX518" s="70">
        <v>0</v>
      </c>
      <c r="BY518" s="70">
        <v>0</v>
      </c>
      <c r="BZ518" s="70">
        <v>0</v>
      </c>
      <c r="CA518" s="70">
        <v>0</v>
      </c>
      <c r="CB518" s="70">
        <v>0</v>
      </c>
      <c r="CC518" s="70">
        <v>0</v>
      </c>
      <c r="CD518" s="70">
        <v>0</v>
      </c>
    </row>
    <row r="519" spans="1:82">
      <c r="A519" s="70" t="s">
        <v>2288</v>
      </c>
      <c r="B519" s="70">
        <v>92</v>
      </c>
      <c r="C519" s="70">
        <v>7</v>
      </c>
      <c r="D519" s="70">
        <v>6</v>
      </c>
      <c r="E519" s="70">
        <v>2010</v>
      </c>
      <c r="F519" s="70" t="s">
        <v>177</v>
      </c>
      <c r="G519" s="70" t="s">
        <v>2281</v>
      </c>
      <c r="H519" s="70" t="s">
        <v>2282</v>
      </c>
      <c r="I519" s="148"/>
      <c r="J519" s="71">
        <v>3.9588510997238751</v>
      </c>
      <c r="K519" s="71">
        <v>0.50251472238603934</v>
      </c>
      <c r="L519" s="71">
        <v>6.7118932040275032</v>
      </c>
      <c r="M519" s="71">
        <v>8.8348171094145105</v>
      </c>
      <c r="N519" s="71">
        <v>8.7430936486034465</v>
      </c>
      <c r="O519" s="71">
        <v>9.5082733199500211</v>
      </c>
      <c r="P519" s="71">
        <v>12.20423910169797</v>
      </c>
      <c r="Q519" s="71">
        <v>0.54955838169398397</v>
      </c>
      <c r="R519" s="71">
        <v>0.5643635650124631</v>
      </c>
      <c r="S519" s="71">
        <v>0.89429309957798719</v>
      </c>
      <c r="T519" s="72"/>
      <c r="U519" s="71">
        <v>873945</v>
      </c>
      <c r="V519" s="71">
        <v>245</v>
      </c>
      <c r="W519" s="71">
        <v>87</v>
      </c>
      <c r="X519" s="71">
        <v>2148</v>
      </c>
      <c r="Y519" s="71">
        <v>3113</v>
      </c>
      <c r="Z519" s="71">
        <v>4829</v>
      </c>
      <c r="AA519" s="71">
        <v>2395</v>
      </c>
      <c r="AB519" s="71">
        <v>9033</v>
      </c>
      <c r="AC519" s="71">
        <v>98554</v>
      </c>
      <c r="AD519" s="71">
        <v>0.89429309957798719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4.4820000000000002</v>
      </c>
      <c r="BM519" s="71">
        <v>0</v>
      </c>
      <c r="BN519" s="72"/>
      <c r="BO519" s="71">
        <v>0</v>
      </c>
      <c r="BP519" s="71">
        <v>0</v>
      </c>
      <c r="BQ519" s="71">
        <v>0</v>
      </c>
      <c r="BR519" s="71">
        <v>0</v>
      </c>
      <c r="BS519" s="71">
        <v>1</v>
      </c>
      <c r="BT519" s="71">
        <v>0</v>
      </c>
      <c r="BU519"/>
      <c r="BV519" s="70">
        <v>4.4820000000000002</v>
      </c>
      <c r="BW519" s="70">
        <v>0</v>
      </c>
      <c r="BX519" s="70">
        <v>0</v>
      </c>
      <c r="BY519" s="70">
        <v>0</v>
      </c>
      <c r="BZ519" s="70">
        <v>0</v>
      </c>
      <c r="CA519" s="70">
        <v>0</v>
      </c>
      <c r="CB519" s="70">
        <v>0</v>
      </c>
      <c r="CC519" s="70">
        <v>0</v>
      </c>
      <c r="CD519" s="70">
        <v>0</v>
      </c>
    </row>
    <row r="520" spans="1:82">
      <c r="A520" s="70" t="s">
        <v>2289</v>
      </c>
      <c r="B520" s="70">
        <v>93</v>
      </c>
      <c r="C520" s="70">
        <v>8</v>
      </c>
      <c r="D520" s="70">
        <v>6</v>
      </c>
      <c r="E520" s="70">
        <v>2011</v>
      </c>
      <c r="F520" s="70" t="s">
        <v>178</v>
      </c>
      <c r="G520" s="1064" t="s">
        <v>2281</v>
      </c>
      <c r="H520" s="70" t="s">
        <v>2282</v>
      </c>
      <c r="I520" s="148"/>
      <c r="J520" s="71">
        <v>5.0410557979177737</v>
      </c>
      <c r="K520" s="71">
        <v>0.67151402736339927</v>
      </c>
      <c r="L520" s="71">
        <v>6.1760467860411961</v>
      </c>
      <c r="M520" s="71">
        <v>10.23894622713782</v>
      </c>
      <c r="N520" s="71">
        <v>9.9801185249090025</v>
      </c>
      <c r="O520" s="71">
        <v>9.3754749350458386</v>
      </c>
      <c r="P520" s="71">
        <v>11.688257177612313</v>
      </c>
      <c r="Q520" s="71">
        <v>0.62324230825817395</v>
      </c>
      <c r="R520" s="71">
        <v>0.69645045753120394</v>
      </c>
      <c r="S520" s="71">
        <v>0.96782279283308381</v>
      </c>
      <c r="T520" s="72"/>
      <c r="U520" s="71">
        <v>771981</v>
      </c>
      <c r="V520" s="71">
        <v>245</v>
      </c>
      <c r="W520" s="71">
        <v>87</v>
      </c>
      <c r="X520" s="71">
        <v>2148</v>
      </c>
      <c r="Y520" s="71">
        <v>3075</v>
      </c>
      <c r="Z520" s="71">
        <v>4865</v>
      </c>
      <c r="AA520" s="71">
        <v>2362</v>
      </c>
      <c r="AB520" s="71">
        <v>8881</v>
      </c>
      <c r="AC520" s="71">
        <v>121419</v>
      </c>
      <c r="AD520" s="71">
        <v>0.96782279283308381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4.6989999999999998</v>
      </c>
      <c r="BM520" s="71">
        <v>0</v>
      </c>
      <c r="BN520" s="72"/>
      <c r="BO520" s="71">
        <v>0</v>
      </c>
      <c r="BP520" s="71">
        <v>0</v>
      </c>
      <c r="BQ520" s="71">
        <v>0</v>
      </c>
      <c r="BR520" s="71">
        <v>0</v>
      </c>
      <c r="BS520" s="71">
        <v>1</v>
      </c>
      <c r="BT520" s="71">
        <v>0</v>
      </c>
      <c r="BU520"/>
      <c r="BV520" s="70">
        <v>4.6989999999999998</v>
      </c>
      <c r="BW520" s="70">
        <v>0</v>
      </c>
      <c r="BX520" s="70">
        <v>0</v>
      </c>
      <c r="BY520" s="70">
        <v>0</v>
      </c>
      <c r="BZ520" s="70">
        <v>0</v>
      </c>
      <c r="CA520" s="70">
        <v>0</v>
      </c>
      <c r="CB520" s="70">
        <v>0</v>
      </c>
      <c r="CC520" s="70">
        <v>0</v>
      </c>
      <c r="CD520" s="70">
        <v>0</v>
      </c>
    </row>
    <row r="521" spans="1:82">
      <c r="A521" s="70" t="s">
        <v>2290</v>
      </c>
      <c r="B521" s="70">
        <v>94</v>
      </c>
      <c r="C521" s="70">
        <v>9</v>
      </c>
      <c r="D521" s="70">
        <v>6</v>
      </c>
      <c r="E521" s="70">
        <v>2012</v>
      </c>
      <c r="F521" s="70" t="s">
        <v>179</v>
      </c>
      <c r="G521" s="1064" t="s">
        <v>2281</v>
      </c>
      <c r="H521" s="70" t="s">
        <v>2282</v>
      </c>
      <c r="I521" s="148"/>
      <c r="J521" s="71">
        <v>7.3586313538697583</v>
      </c>
      <c r="K521" s="71">
        <v>0.64902248470946111</v>
      </c>
      <c r="L521" s="71">
        <v>5.9880060396762742</v>
      </c>
      <c r="M521" s="71">
        <v>11.09229857264755</v>
      </c>
      <c r="N521" s="71">
        <v>11.574138619562911</v>
      </c>
      <c r="O521" s="71">
        <v>9.4527429292796246</v>
      </c>
      <c r="P521" s="71">
        <v>11.525833414567741</v>
      </c>
      <c r="Q521" s="71">
        <v>0.66677076150456804</v>
      </c>
      <c r="R521" s="71">
        <v>0.63180626108050386</v>
      </c>
      <c r="S521" s="71">
        <v>1.1681003708158191</v>
      </c>
      <c r="T521" s="72"/>
      <c r="U521" s="71">
        <v>1009162</v>
      </c>
      <c r="V521" s="71">
        <v>245</v>
      </c>
      <c r="W521" s="71">
        <v>87</v>
      </c>
      <c r="X521" s="71">
        <v>2148</v>
      </c>
      <c r="Y521" s="71">
        <v>3082</v>
      </c>
      <c r="Z521" s="71">
        <v>4944</v>
      </c>
      <c r="AA521" s="71">
        <v>2316</v>
      </c>
      <c r="AB521" s="71">
        <v>8745</v>
      </c>
      <c r="AC521" s="71">
        <v>107296</v>
      </c>
      <c r="AD521" s="71">
        <v>1.1681003708158191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5.7080000000000002</v>
      </c>
      <c r="BM521" s="71">
        <v>0</v>
      </c>
      <c r="BN521" s="72"/>
      <c r="BO521" s="71">
        <v>0</v>
      </c>
      <c r="BP521" s="71">
        <v>0</v>
      </c>
      <c r="BQ521" s="71">
        <v>0</v>
      </c>
      <c r="BR521" s="71">
        <v>0</v>
      </c>
      <c r="BS521" s="71">
        <v>1</v>
      </c>
      <c r="BT521" s="71">
        <v>0</v>
      </c>
      <c r="BU521"/>
      <c r="BV521" s="70">
        <v>5.7080000000000002</v>
      </c>
      <c r="BW521" s="70">
        <v>0</v>
      </c>
      <c r="BX521" s="70">
        <v>0</v>
      </c>
      <c r="BY521" s="70">
        <v>0</v>
      </c>
      <c r="BZ521" s="70">
        <v>0</v>
      </c>
      <c r="CA521" s="70">
        <v>0</v>
      </c>
      <c r="CB521" s="70">
        <v>0</v>
      </c>
      <c r="CC521" s="70">
        <v>0</v>
      </c>
      <c r="CD521" s="70">
        <v>0</v>
      </c>
    </row>
    <row r="522" spans="1:82">
      <c r="A522" s="70" t="s">
        <v>2291</v>
      </c>
      <c r="B522" s="70">
        <v>95</v>
      </c>
      <c r="C522" s="70">
        <v>10</v>
      </c>
      <c r="D522" s="70">
        <v>6</v>
      </c>
      <c r="E522" s="70">
        <v>2013</v>
      </c>
      <c r="F522" s="70" t="s">
        <v>180</v>
      </c>
      <c r="G522" s="70" t="s">
        <v>2281</v>
      </c>
      <c r="H522" s="70" t="s">
        <v>2282</v>
      </c>
      <c r="I522" s="148"/>
      <c r="J522" s="71">
        <v>9.8559691975794976</v>
      </c>
      <c r="K522" s="71">
        <v>0.61300479966988297</v>
      </c>
      <c r="L522" s="71">
        <v>6.0762996540205911</v>
      </c>
      <c r="M522" s="71">
        <v>11.23482193306244</v>
      </c>
      <c r="N522" s="71">
        <v>11.186966921702901</v>
      </c>
      <c r="O522" s="71">
        <v>9.1896625508110787</v>
      </c>
      <c r="P522" s="71">
        <v>11.459364832221537</v>
      </c>
      <c r="Q522" s="71">
        <v>0.67066692922867299</v>
      </c>
      <c r="R522" s="71">
        <v>0.1587242127792626</v>
      </c>
      <c r="S522" s="71">
        <v>0.67075190582534594</v>
      </c>
      <c r="T522" s="72"/>
      <c r="U522" s="71">
        <v>1005177</v>
      </c>
      <c r="V522" s="71">
        <v>245</v>
      </c>
      <c r="W522" s="71">
        <v>87</v>
      </c>
      <c r="X522" s="71">
        <v>2148</v>
      </c>
      <c r="Y522" s="71">
        <v>3075</v>
      </c>
      <c r="Z522" s="71">
        <v>5021</v>
      </c>
      <c r="AA522" s="71">
        <v>2294</v>
      </c>
      <c r="AB522" s="71">
        <v>8670</v>
      </c>
      <c r="AC522" s="71">
        <v>26312</v>
      </c>
      <c r="AD522" s="71">
        <v>0.67075190582534594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5.5289999999999999</v>
      </c>
      <c r="BM522" s="71">
        <v>0</v>
      </c>
      <c r="BN522" s="72"/>
      <c r="BO522" s="71">
        <v>0</v>
      </c>
      <c r="BP522" s="71">
        <v>0</v>
      </c>
      <c r="BQ522" s="71">
        <v>0</v>
      </c>
      <c r="BR522" s="71">
        <v>0</v>
      </c>
      <c r="BS522" s="71">
        <v>1</v>
      </c>
      <c r="BT522" s="71">
        <v>0</v>
      </c>
      <c r="BU522"/>
      <c r="BV522" s="70">
        <v>5.5289999999999999</v>
      </c>
      <c r="BW522" s="70">
        <v>0</v>
      </c>
      <c r="BX522" s="70">
        <v>0</v>
      </c>
      <c r="BY522" s="70">
        <v>0</v>
      </c>
      <c r="BZ522" s="70">
        <v>0</v>
      </c>
      <c r="CA522" s="70">
        <v>0</v>
      </c>
      <c r="CB522" s="70">
        <v>0</v>
      </c>
      <c r="CC522" s="70">
        <v>0</v>
      </c>
      <c r="CD522" s="70">
        <v>0</v>
      </c>
    </row>
    <row r="523" spans="1:82">
      <c r="A523" s="70" t="s">
        <v>2292</v>
      </c>
      <c r="B523" s="70">
        <v>96</v>
      </c>
      <c r="C523" s="70">
        <v>11</v>
      </c>
      <c r="D523" s="70">
        <v>6</v>
      </c>
      <c r="E523" s="70">
        <v>2014</v>
      </c>
      <c r="F523" s="70" t="s">
        <v>181</v>
      </c>
      <c r="G523" s="70" t="s">
        <v>2281</v>
      </c>
      <c r="H523" s="70" t="s">
        <v>2282</v>
      </c>
      <c r="I523" s="148"/>
      <c r="J523" s="71">
        <v>8.1399480411933673</v>
      </c>
      <c r="K523" s="71">
        <v>0.66679929964714912</v>
      </c>
      <c r="L523" s="71">
        <v>1.082210320509339</v>
      </c>
      <c r="M523" s="71">
        <v>11.556969391854681</v>
      </c>
      <c r="N523" s="71">
        <v>10.454122096013339</v>
      </c>
      <c r="O523" s="71">
        <v>8.7461339653540584</v>
      </c>
      <c r="P523" s="71">
        <v>11.398416963034965</v>
      </c>
      <c r="Q523" s="71">
        <v>0.629141010730772</v>
      </c>
      <c r="R523" s="71">
        <v>0.38436962191588742</v>
      </c>
      <c r="S523" s="71">
        <v>0.65131343677795794</v>
      </c>
      <c r="T523" s="72"/>
      <c r="U523" s="71">
        <v>936430</v>
      </c>
      <c r="V523" s="71">
        <v>239</v>
      </c>
      <c r="W523" s="71">
        <v>14</v>
      </c>
      <c r="X523" s="71">
        <v>2224</v>
      </c>
      <c r="Y523" s="71">
        <v>3091</v>
      </c>
      <c r="Z523" s="71">
        <v>5033</v>
      </c>
      <c r="AA523" s="71">
        <v>2270</v>
      </c>
      <c r="AB523" s="71">
        <v>8477</v>
      </c>
      <c r="AC523" s="71">
        <v>63918</v>
      </c>
      <c r="AD523" s="71">
        <v>0.65131343677795794</v>
      </c>
      <c r="AE523" s="72"/>
      <c r="AF523" s="71"/>
      <c r="AG523" s="71"/>
      <c r="AH523" s="71"/>
      <c r="AI523" s="71"/>
      <c r="AJ523" s="71"/>
      <c r="AK523" s="71"/>
      <c r="AL523" s="71"/>
      <c r="AM523" s="71"/>
      <c r="AN523" s="71"/>
      <c r="AO523" s="71"/>
      <c r="AP523" s="71"/>
      <c r="AQ523" s="72"/>
      <c r="AR523" s="71">
        <v>217</v>
      </c>
      <c r="AS523" s="71">
        <v>60</v>
      </c>
      <c r="AT523" s="71">
        <v>0</v>
      </c>
      <c r="AU523" s="71">
        <v>0</v>
      </c>
      <c r="AV523" s="71">
        <v>0</v>
      </c>
      <c r="AW523" s="71">
        <v>0</v>
      </c>
      <c r="AX523" s="71"/>
      <c r="AY523" s="72"/>
      <c r="AZ523" s="71">
        <v>981.6</v>
      </c>
      <c r="BA523" s="71">
        <v>7547.1</v>
      </c>
      <c r="BB523" s="71">
        <v>0</v>
      </c>
      <c r="BC523" s="71">
        <v>0</v>
      </c>
      <c r="BD523" s="71">
        <v>0</v>
      </c>
      <c r="BE523" s="71">
        <v>0</v>
      </c>
      <c r="BF523" s="71"/>
      <c r="BG523" s="72"/>
      <c r="BH523" s="71">
        <v>0</v>
      </c>
      <c r="BI523" s="71">
        <v>0</v>
      </c>
      <c r="BJ523" s="71">
        <v>0</v>
      </c>
      <c r="BK523" s="71">
        <v>0</v>
      </c>
      <c r="BL523" s="71">
        <v>3.93</v>
      </c>
      <c r="BM523" s="71">
        <v>0</v>
      </c>
      <c r="BN523" s="72"/>
      <c r="BO523" s="71">
        <v>0</v>
      </c>
      <c r="BP523" s="71">
        <v>0</v>
      </c>
      <c r="BQ523" s="71">
        <v>0</v>
      </c>
      <c r="BR523" s="71">
        <v>0</v>
      </c>
      <c r="BS523" s="71">
        <v>1</v>
      </c>
      <c r="BT523" s="71">
        <v>0</v>
      </c>
      <c r="BU523"/>
      <c r="BV523" s="70">
        <v>3.93</v>
      </c>
      <c r="BW523" s="70">
        <v>0</v>
      </c>
      <c r="BX523" s="70">
        <v>0</v>
      </c>
      <c r="BY523" s="70">
        <v>0</v>
      </c>
      <c r="BZ523" s="70">
        <v>0</v>
      </c>
      <c r="CA523" s="70">
        <v>0</v>
      </c>
      <c r="CB523" s="70">
        <v>0</v>
      </c>
      <c r="CC523" s="70">
        <v>0</v>
      </c>
      <c r="CD523" s="70">
        <v>0</v>
      </c>
    </row>
    <row r="524" spans="1:82">
      <c r="A524" s="70" t="s">
        <v>2293</v>
      </c>
      <c r="B524" s="70">
        <v>97</v>
      </c>
      <c r="C524" s="70">
        <v>12</v>
      </c>
      <c r="D524" s="70">
        <v>6</v>
      </c>
      <c r="E524" s="70">
        <v>2015</v>
      </c>
      <c r="F524" s="70" t="s">
        <v>182</v>
      </c>
      <c r="G524" s="70" t="s">
        <v>2281</v>
      </c>
      <c r="H524" s="70" t="s">
        <v>2282</v>
      </c>
      <c r="I524" s="148"/>
      <c r="J524" s="71">
        <v>5.5186693694669264</v>
      </c>
      <c r="K524" s="71">
        <v>0.55830094210144987</v>
      </c>
      <c r="L524" s="71">
        <v>1.230206397723568</v>
      </c>
      <c r="M524" s="71">
        <v>9.7793187643528228</v>
      </c>
      <c r="N524" s="71">
        <v>9.126372762025321</v>
      </c>
      <c r="O524" s="71">
        <v>8.6180132286513551</v>
      </c>
      <c r="P524" s="71">
        <v>11.457675340535589</v>
      </c>
      <c r="Q524" s="71">
        <v>0.60593489531279099</v>
      </c>
      <c r="R524" s="71">
        <v>0</v>
      </c>
      <c r="S524" s="71">
        <v>0.8730197220079583</v>
      </c>
      <c r="T524" s="72"/>
      <c r="U524" s="71">
        <v>805445</v>
      </c>
      <c r="V524" s="71">
        <v>239</v>
      </c>
      <c r="W524" s="71">
        <v>14</v>
      </c>
      <c r="X524" s="71">
        <v>2224</v>
      </c>
      <c r="Y524" s="71">
        <v>3094</v>
      </c>
      <c r="Z524" s="71">
        <v>5007</v>
      </c>
      <c r="AA524" s="71">
        <v>2280</v>
      </c>
      <c r="AB524" s="71">
        <v>8340</v>
      </c>
      <c r="AC524" s="71">
        <v>0</v>
      </c>
      <c r="AD524" s="71">
        <v>0.8730197220079583</v>
      </c>
      <c r="AE524" s="72"/>
      <c r="AF524" s="71">
        <v>8600839.4830271266</v>
      </c>
      <c r="AG524" s="71">
        <v>427729.9210963886</v>
      </c>
      <c r="AH524" s="71">
        <v>152912.2122647471</v>
      </c>
      <c r="AI524" s="71">
        <v>13662255.46766361</v>
      </c>
      <c r="AJ524" s="71">
        <v>14621548.883896841</v>
      </c>
      <c r="AK524" s="71">
        <v>0</v>
      </c>
      <c r="AL524" s="71">
        <v>0</v>
      </c>
      <c r="AM524" s="71">
        <v>1142962.01501581</v>
      </c>
      <c r="AN524" s="71">
        <v>0</v>
      </c>
      <c r="AO524" s="71">
        <v>0</v>
      </c>
      <c r="AP524" s="71">
        <v>38608247.982964523</v>
      </c>
      <c r="AQ524" s="72"/>
      <c r="AR524" s="71">
        <v>228</v>
      </c>
      <c r="AS524" s="71">
        <v>73</v>
      </c>
      <c r="AT524" s="71">
        <v>0</v>
      </c>
      <c r="AU524" s="71">
        <v>0</v>
      </c>
      <c r="AV524" s="71">
        <v>0</v>
      </c>
      <c r="AW524" s="71">
        <v>0</v>
      </c>
      <c r="AX524" s="71"/>
      <c r="AY524" s="72"/>
      <c r="AZ524" s="71">
        <v>1049.26</v>
      </c>
      <c r="BA524" s="71">
        <v>9962.7000000000007</v>
      </c>
      <c r="BB524" s="71">
        <v>0</v>
      </c>
      <c r="BC524" s="71">
        <v>0</v>
      </c>
      <c r="BD524" s="71">
        <v>0</v>
      </c>
      <c r="BE524" s="71">
        <v>0</v>
      </c>
      <c r="BF524" s="71"/>
      <c r="BG524" s="72"/>
      <c r="BH524" s="71">
        <v>0</v>
      </c>
      <c r="BI524" s="71">
        <v>0</v>
      </c>
      <c r="BJ524" s="71">
        <v>0</v>
      </c>
      <c r="BK524" s="71">
        <v>0</v>
      </c>
      <c r="BL524" s="71">
        <v>4.38</v>
      </c>
      <c r="BM524" s="71">
        <v>0</v>
      </c>
      <c r="BN524" s="72"/>
      <c r="BO524" s="71">
        <v>0</v>
      </c>
      <c r="BP524" s="71">
        <v>0</v>
      </c>
      <c r="BQ524" s="71">
        <v>0</v>
      </c>
      <c r="BR524" s="71">
        <v>0</v>
      </c>
      <c r="BS524" s="71">
        <v>1</v>
      </c>
      <c r="BT524" s="71">
        <v>0</v>
      </c>
      <c r="BU524"/>
      <c r="BV524" s="70">
        <v>4.38</v>
      </c>
      <c r="BW524" s="70">
        <v>0</v>
      </c>
      <c r="BX524" s="70">
        <v>0</v>
      </c>
      <c r="BY524" s="70">
        <v>0</v>
      </c>
      <c r="BZ524" s="70">
        <v>0</v>
      </c>
      <c r="CA524" s="70">
        <v>0</v>
      </c>
      <c r="CB524" s="70">
        <v>0</v>
      </c>
      <c r="CC524" s="70">
        <v>0</v>
      </c>
      <c r="CD524" s="70">
        <v>0</v>
      </c>
    </row>
    <row r="525" spans="1:82">
      <c r="A525" s="70" t="s">
        <v>2294</v>
      </c>
      <c r="B525" s="70">
        <v>98</v>
      </c>
      <c r="C525" s="70">
        <v>13</v>
      </c>
      <c r="D525" s="70">
        <v>6</v>
      </c>
      <c r="E525" s="70">
        <v>2016</v>
      </c>
      <c r="F525" s="70" t="s">
        <v>155</v>
      </c>
      <c r="G525" s="70" t="s">
        <v>2281</v>
      </c>
      <c r="H525" s="70" t="s">
        <v>2282</v>
      </c>
      <c r="I525" s="148"/>
      <c r="J525" s="71">
        <v>5.3409790540345066</v>
      </c>
      <c r="K525" s="71">
        <v>0.5619452489533513</v>
      </c>
      <c r="L525" s="71">
        <v>1.1728671685892211</v>
      </c>
      <c r="M525" s="71">
        <v>8.1497245420482542</v>
      </c>
      <c r="N525" s="71">
        <v>8.4321471326813047</v>
      </c>
      <c r="O525" s="71">
        <v>8.5031587972915528</v>
      </c>
      <c r="P525" s="71">
        <v>11.15076683866935</v>
      </c>
      <c r="Q525" s="71">
        <v>0.582007909494762</v>
      </c>
      <c r="R525" s="71">
        <v>0.39282631226905323</v>
      </c>
      <c r="S525" s="71">
        <v>0.76542962919002122</v>
      </c>
      <c r="T525" s="72"/>
      <c r="U525" s="71">
        <v>874996.99999999988</v>
      </c>
      <c r="V525" s="71">
        <v>239</v>
      </c>
      <c r="W525" s="71">
        <v>14</v>
      </c>
      <c r="X525" s="71">
        <v>2224</v>
      </c>
      <c r="Y525" s="71">
        <v>3114</v>
      </c>
      <c r="Z525" s="71">
        <v>5001</v>
      </c>
      <c r="AA525" s="71">
        <v>2295</v>
      </c>
      <c r="AB525" s="71">
        <v>8240</v>
      </c>
      <c r="AC525" s="71">
        <v>67090.867357587369</v>
      </c>
      <c r="AD525" s="71">
        <v>0.76542962919002122</v>
      </c>
      <c r="AE525" s="72"/>
      <c r="AF525" s="71">
        <v>9063506.0626842491</v>
      </c>
      <c r="AG525" s="71">
        <v>418854.95098067721</v>
      </c>
      <c r="AH525" s="71">
        <v>135647.62188162241</v>
      </c>
      <c r="AI525" s="71">
        <v>12879052.48764779</v>
      </c>
      <c r="AJ525" s="71">
        <v>13395459.8685933</v>
      </c>
      <c r="AK525" s="71">
        <v>0</v>
      </c>
      <c r="AL525" s="71">
        <v>0</v>
      </c>
      <c r="AM525" s="71">
        <v>1130134.756724894</v>
      </c>
      <c r="AN525" s="71">
        <v>0</v>
      </c>
      <c r="AO525" s="71">
        <v>0</v>
      </c>
      <c r="AP525" s="71">
        <v>37022655.748512529</v>
      </c>
      <c r="AQ525" s="72"/>
      <c r="AR525" s="71">
        <v>243</v>
      </c>
      <c r="AS525" s="71">
        <v>76</v>
      </c>
      <c r="AT525" s="71">
        <v>0</v>
      </c>
      <c r="AU525" s="71">
        <v>0</v>
      </c>
      <c r="AV525" s="71">
        <v>0</v>
      </c>
      <c r="AW525" s="71">
        <v>0</v>
      </c>
      <c r="AX525" s="71"/>
      <c r="AY525" s="72"/>
      <c r="AZ525" s="71">
        <v>1136.56</v>
      </c>
      <c r="BA525" s="71">
        <v>10113.1</v>
      </c>
      <c r="BB525" s="71">
        <v>0</v>
      </c>
      <c r="BC525" s="71">
        <v>0</v>
      </c>
      <c r="BD525" s="71">
        <v>0</v>
      </c>
      <c r="BE525" s="71">
        <v>0</v>
      </c>
      <c r="BF525" s="71"/>
      <c r="BG525" s="72"/>
      <c r="BH525" s="71">
        <v>0</v>
      </c>
      <c r="BI525" s="71">
        <v>0</v>
      </c>
      <c r="BJ525" s="71">
        <v>0</v>
      </c>
      <c r="BK525" s="71">
        <v>0</v>
      </c>
      <c r="BL525" s="71">
        <v>4.0430000000000001</v>
      </c>
      <c r="BM525" s="71">
        <v>0</v>
      </c>
      <c r="BN525" s="72"/>
      <c r="BO525" s="71">
        <v>0</v>
      </c>
      <c r="BP525" s="71">
        <v>0</v>
      </c>
      <c r="BQ525" s="71">
        <v>0</v>
      </c>
      <c r="BR525" s="71">
        <v>0</v>
      </c>
      <c r="BS525" s="71">
        <v>1</v>
      </c>
      <c r="BT525" s="71">
        <v>0</v>
      </c>
      <c r="BU525"/>
      <c r="BV525" s="70">
        <v>4.0430000000000001</v>
      </c>
      <c r="BW525" s="70">
        <v>0</v>
      </c>
      <c r="BX525" s="70">
        <v>0</v>
      </c>
      <c r="BY525" s="70">
        <v>0</v>
      </c>
      <c r="BZ525" s="70">
        <v>0</v>
      </c>
      <c r="CA525" s="70">
        <v>0</v>
      </c>
      <c r="CB525" s="70">
        <v>0</v>
      </c>
      <c r="CC525" s="70">
        <v>0</v>
      </c>
      <c r="CD525" s="70">
        <v>0</v>
      </c>
    </row>
    <row r="526" spans="1:82">
      <c r="A526" s="70" t="s">
        <v>2295</v>
      </c>
      <c r="B526" s="70">
        <v>99</v>
      </c>
      <c r="C526" s="70">
        <v>14</v>
      </c>
      <c r="D526" s="70">
        <v>6</v>
      </c>
      <c r="E526" s="70">
        <v>2017</v>
      </c>
      <c r="F526" s="70" t="s">
        <v>156</v>
      </c>
      <c r="G526" s="70" t="s">
        <v>2281</v>
      </c>
      <c r="H526" s="70" t="s">
        <v>2282</v>
      </c>
      <c r="I526" s="148"/>
      <c r="J526" s="71">
        <v>5.7239761851948288</v>
      </c>
      <c r="K526" s="71">
        <v>0.53840109124975888</v>
      </c>
      <c r="L526" s="71">
        <v>1.0181276280296383</v>
      </c>
      <c r="M526" s="71">
        <v>7.8255131044846014</v>
      </c>
      <c r="N526" s="71">
        <v>8.5559917978726663</v>
      </c>
      <c r="O526" s="71">
        <v>8.325938925754798</v>
      </c>
      <c r="P526" s="71">
        <v>10.949776233570246</v>
      </c>
      <c r="Q526" s="71">
        <v>0.55605263182315201</v>
      </c>
      <c r="R526" s="71">
        <v>0.44569669693322306</v>
      </c>
      <c r="S526" s="71">
        <v>0.89042578499880221</v>
      </c>
      <c r="T526" s="72"/>
      <c r="U526" s="71">
        <v>1128350</v>
      </c>
      <c r="V526" s="71">
        <v>239</v>
      </c>
      <c r="W526" s="71">
        <v>14</v>
      </c>
      <c r="X526" s="71">
        <v>2224</v>
      </c>
      <c r="Y526" s="71">
        <v>3135</v>
      </c>
      <c r="Z526" s="71">
        <v>4978</v>
      </c>
      <c r="AA526" s="71">
        <v>2268</v>
      </c>
      <c r="AB526" s="71">
        <v>8141</v>
      </c>
      <c r="AC526" s="71">
        <v>77630.999999999985</v>
      </c>
      <c r="AD526" s="71">
        <v>0.89042578499880221</v>
      </c>
      <c r="AE526" s="72"/>
      <c r="AF526" s="71">
        <v>10392544.08509931</v>
      </c>
      <c r="AG526" s="71">
        <v>412135.79514284892</v>
      </c>
      <c r="AH526" s="71">
        <v>159363.0469469621</v>
      </c>
      <c r="AI526" s="71">
        <v>12957008.34318505</v>
      </c>
      <c r="AJ526" s="71">
        <v>15332501.71116923</v>
      </c>
      <c r="AK526" s="71">
        <v>0</v>
      </c>
      <c r="AL526" s="71">
        <v>0</v>
      </c>
      <c r="AM526" s="71">
        <v>1118303.7877901681</v>
      </c>
      <c r="AN526" s="71">
        <v>0</v>
      </c>
      <c r="AO526" s="71">
        <v>0</v>
      </c>
      <c r="AP526" s="71">
        <v>40371856.769333571</v>
      </c>
      <c r="AQ526" s="72"/>
      <c r="AR526" s="71">
        <v>254</v>
      </c>
      <c r="AS526" s="71">
        <v>80</v>
      </c>
      <c r="AT526" s="71">
        <v>0</v>
      </c>
      <c r="AU526" s="71">
        <v>0</v>
      </c>
      <c r="AV526" s="71">
        <v>0</v>
      </c>
      <c r="AW526" s="71">
        <v>0</v>
      </c>
      <c r="AX526" s="71"/>
      <c r="AY526" s="72"/>
      <c r="AZ526" s="71">
        <v>1216.56</v>
      </c>
      <c r="BA526" s="71">
        <v>10239.799999999999</v>
      </c>
      <c r="BB526" s="71">
        <v>0</v>
      </c>
      <c r="BC526" s="71">
        <v>0</v>
      </c>
      <c r="BD526" s="71">
        <v>0</v>
      </c>
      <c r="BE526" s="71">
        <v>0</v>
      </c>
      <c r="BF526" s="71"/>
      <c r="BG526" s="72"/>
      <c r="BH526" s="71">
        <v>0</v>
      </c>
      <c r="BI526" s="71">
        <v>0</v>
      </c>
      <c r="BJ526" s="71">
        <v>0</v>
      </c>
      <c r="BK526" s="71">
        <v>0</v>
      </c>
      <c r="BL526" s="71">
        <v>3.7080000000000002</v>
      </c>
      <c r="BM526" s="71">
        <v>0</v>
      </c>
      <c r="BN526" s="72"/>
      <c r="BO526" s="71">
        <v>0</v>
      </c>
      <c r="BP526" s="71">
        <v>0</v>
      </c>
      <c r="BQ526" s="71">
        <v>0</v>
      </c>
      <c r="BR526" s="71">
        <v>0</v>
      </c>
      <c r="BS526" s="71">
        <v>1</v>
      </c>
      <c r="BT526" s="71">
        <v>0</v>
      </c>
      <c r="BU526"/>
      <c r="BV526" s="70">
        <v>3.7080000000000002</v>
      </c>
      <c r="BW526" s="70">
        <v>0</v>
      </c>
      <c r="BX526" s="70">
        <v>0</v>
      </c>
      <c r="BY526" s="70">
        <v>0</v>
      </c>
      <c r="BZ526" s="70">
        <v>0</v>
      </c>
      <c r="CA526" s="70">
        <v>0</v>
      </c>
      <c r="CB526" s="70">
        <v>0</v>
      </c>
      <c r="CC526" s="70">
        <v>0</v>
      </c>
      <c r="CD526" s="70">
        <v>0</v>
      </c>
    </row>
    <row r="527" spans="1:82">
      <c r="A527" s="70" t="s">
        <v>2296</v>
      </c>
      <c r="B527" s="70">
        <v>100</v>
      </c>
      <c r="C527" s="70">
        <v>15</v>
      </c>
      <c r="D527" s="70">
        <v>6</v>
      </c>
      <c r="E527" s="70">
        <v>2018</v>
      </c>
      <c r="F527" s="70" t="s">
        <v>183</v>
      </c>
      <c r="G527" s="70" t="s">
        <v>2281</v>
      </c>
      <c r="H527" s="70" t="s">
        <v>2282</v>
      </c>
      <c r="I527" s="148"/>
      <c r="J527" s="71">
        <v>4.9923673735804215</v>
      </c>
      <c r="K527" s="71">
        <v>0.47214296241819292</v>
      </c>
      <c r="L527" s="71">
        <v>0.91809352263852639</v>
      </c>
      <c r="M527" s="71">
        <v>7.0726123785827699</v>
      </c>
      <c r="N527" s="71">
        <v>6.432255859934906</v>
      </c>
      <c r="O527" s="71">
        <v>8.2942380890282852</v>
      </c>
      <c r="P527" s="71">
        <v>10.659143925537089</v>
      </c>
      <c r="Q527" s="71">
        <v>0.50596919287413</v>
      </c>
      <c r="R527" s="71">
        <v>0.53189013003402696</v>
      </c>
      <c r="S527" s="71">
        <v>1.5515052241487219</v>
      </c>
      <c r="T527" s="72"/>
      <c r="U527" s="71">
        <v>1336590</v>
      </c>
      <c r="V527" s="71">
        <v>239</v>
      </c>
      <c r="W527" s="71">
        <v>14</v>
      </c>
      <c r="X527" s="71">
        <v>2224</v>
      </c>
      <c r="Y527" s="71">
        <v>3145</v>
      </c>
      <c r="Z527" s="71">
        <v>5054</v>
      </c>
      <c r="AA527" s="71">
        <v>2230</v>
      </c>
      <c r="AB527" s="71">
        <v>7983</v>
      </c>
      <c r="AC527" s="71">
        <v>92281</v>
      </c>
      <c r="AD527" s="71">
        <v>1.5515052241487219</v>
      </c>
      <c r="AE527" s="72"/>
      <c r="AF527" s="71">
        <v>11185622.69579469</v>
      </c>
      <c r="AG527" s="71">
        <v>367959.40776884428</v>
      </c>
      <c r="AH527" s="71">
        <v>137990.3127912824</v>
      </c>
      <c r="AI527" s="71">
        <v>13481085.450909911</v>
      </c>
      <c r="AJ527" s="71">
        <v>14709859.74437728</v>
      </c>
      <c r="AK527" s="71">
        <v>0</v>
      </c>
      <c r="AL527" s="71">
        <v>0</v>
      </c>
      <c r="AM527" s="71">
        <v>1098868.8168110929</v>
      </c>
      <c r="AN527" s="71">
        <v>0</v>
      </c>
      <c r="AO527" s="71">
        <v>0</v>
      </c>
      <c r="AP527" s="71">
        <v>40981386.428453095</v>
      </c>
      <c r="AQ527" s="72"/>
      <c r="AR527" s="71">
        <v>262</v>
      </c>
      <c r="AS527" s="71">
        <v>82</v>
      </c>
      <c r="AT527" s="71">
        <v>0</v>
      </c>
      <c r="AU527" s="71">
        <v>0</v>
      </c>
      <c r="AV527" s="71">
        <v>0</v>
      </c>
      <c r="AW527" s="71">
        <v>0</v>
      </c>
      <c r="AX527" s="71"/>
      <c r="AY527" s="72"/>
      <c r="AZ527" s="71">
        <v>1274.1600000000001</v>
      </c>
      <c r="BA527" s="71">
        <v>10311</v>
      </c>
      <c r="BB527" s="71">
        <v>0</v>
      </c>
      <c r="BC527" s="71">
        <v>0</v>
      </c>
      <c r="BD527" s="71">
        <v>0</v>
      </c>
      <c r="BE527" s="71">
        <v>0</v>
      </c>
      <c r="BF527" s="71"/>
      <c r="BG527" s="72"/>
      <c r="BH527" s="71">
        <v>0</v>
      </c>
      <c r="BI527" s="71">
        <v>0</v>
      </c>
      <c r="BJ527" s="71">
        <v>0</v>
      </c>
      <c r="BK527" s="71">
        <v>0</v>
      </c>
      <c r="BL527" s="71">
        <v>3.4079999999999999</v>
      </c>
      <c r="BM527" s="71">
        <v>0</v>
      </c>
      <c r="BN527" s="72"/>
      <c r="BO527" s="71">
        <v>0</v>
      </c>
      <c r="BP527" s="71">
        <v>0</v>
      </c>
      <c r="BQ527" s="71">
        <v>0</v>
      </c>
      <c r="BR527" s="71">
        <v>0</v>
      </c>
      <c r="BS527" s="71">
        <v>1</v>
      </c>
      <c r="BT527" s="71">
        <v>0</v>
      </c>
      <c r="BU527"/>
      <c r="BV527" s="70">
        <v>3.4079999999999999</v>
      </c>
      <c r="BW527" s="70">
        <v>0</v>
      </c>
      <c r="BX527" s="70">
        <v>0</v>
      </c>
      <c r="BY527" s="70">
        <v>0</v>
      </c>
      <c r="BZ527" s="70">
        <v>0</v>
      </c>
      <c r="CA527" s="70">
        <v>0</v>
      </c>
      <c r="CB527" s="70">
        <v>0</v>
      </c>
      <c r="CC527" s="70">
        <v>0</v>
      </c>
      <c r="CD527" s="70">
        <v>0</v>
      </c>
    </row>
    <row r="528" spans="1:82">
      <c r="A528" s="70" t="s">
        <v>2297</v>
      </c>
      <c r="B528" s="70">
        <v>101</v>
      </c>
      <c r="C528" s="70">
        <v>16</v>
      </c>
      <c r="D528" s="70">
        <v>6</v>
      </c>
      <c r="E528" s="70">
        <v>2019</v>
      </c>
      <c r="F528" s="70" t="s">
        <v>158</v>
      </c>
      <c r="G528" s="70" t="s">
        <v>2281</v>
      </c>
      <c r="H528" s="70" t="s">
        <v>2282</v>
      </c>
      <c r="I528" s="148"/>
      <c r="J528" s="71">
        <v>0</v>
      </c>
      <c r="K528" s="71">
        <v>0.44269042174206907</v>
      </c>
      <c r="L528" s="71">
        <v>0.93457496374484028</v>
      </c>
      <c r="M528" s="71">
        <v>7.214294417089266</v>
      </c>
      <c r="N528" s="71">
        <v>6.8991278554537683</v>
      </c>
      <c r="O528" s="71">
        <v>8.0758127860491395</v>
      </c>
      <c r="P528" s="71">
        <v>10.421678498369898</v>
      </c>
      <c r="Q528" s="71">
        <v>0.484425223420199</v>
      </c>
      <c r="R528" s="71">
        <v>0.62264507494617383</v>
      </c>
      <c r="S528" s="71">
        <v>1.2093287542429689</v>
      </c>
      <c r="T528" s="72"/>
      <c r="U528" s="71">
        <v>0</v>
      </c>
      <c r="V528" s="71">
        <v>239</v>
      </c>
      <c r="W528" s="71">
        <v>14</v>
      </c>
      <c r="X528" s="71">
        <v>2224</v>
      </c>
      <c r="Y528" s="71">
        <v>3155</v>
      </c>
      <c r="Z528" s="71">
        <v>5056</v>
      </c>
      <c r="AA528" s="71">
        <v>2164</v>
      </c>
      <c r="AB528" s="71">
        <v>7850</v>
      </c>
      <c r="AC528" s="71">
        <v>109796</v>
      </c>
      <c r="AD528" s="71">
        <v>1.2093287542429689</v>
      </c>
      <c r="AE528" s="72"/>
      <c r="AF528" s="71">
        <v>0</v>
      </c>
      <c r="AG528" s="71">
        <v>356012.00813266909</v>
      </c>
      <c r="AH528" s="71">
        <v>164641.2535014826</v>
      </c>
      <c r="AI528" s="71">
        <v>12747560.918761229</v>
      </c>
      <c r="AJ528" s="71">
        <v>14769442.791480349</v>
      </c>
      <c r="AK528" s="71">
        <v>0</v>
      </c>
      <c r="AL528" s="71">
        <v>0</v>
      </c>
      <c r="AM528" s="71">
        <v>1069110.9052316393</v>
      </c>
      <c r="AN528" s="71">
        <v>0</v>
      </c>
      <c r="AO528" s="71">
        <v>0</v>
      </c>
      <c r="AP528" s="71">
        <v>29106767.877107371</v>
      </c>
      <c r="AQ528" s="72"/>
      <c r="AR528" s="71">
        <v>270</v>
      </c>
      <c r="AS528" s="71">
        <v>85</v>
      </c>
      <c r="AT528" s="71">
        <v>0</v>
      </c>
      <c r="AU528" s="71">
        <v>0</v>
      </c>
      <c r="AV528" s="71">
        <v>0</v>
      </c>
      <c r="AW528" s="71">
        <v>0</v>
      </c>
      <c r="AX528" s="71"/>
      <c r="AY528" s="72"/>
      <c r="AZ528" s="71">
        <v>1327.11</v>
      </c>
      <c r="BA528" s="71">
        <v>10459.799999999999</v>
      </c>
      <c r="BB528" s="71">
        <v>0</v>
      </c>
      <c r="BC528" s="71">
        <v>0</v>
      </c>
      <c r="BD528" s="71">
        <v>0</v>
      </c>
      <c r="BE528" s="71">
        <v>0</v>
      </c>
      <c r="BF528" s="71"/>
      <c r="BG528" s="72"/>
      <c r="BH528" s="71">
        <v>0</v>
      </c>
      <c r="BI528" s="71">
        <v>0</v>
      </c>
      <c r="BJ528" s="71">
        <v>0</v>
      </c>
      <c r="BK528" s="71">
        <v>0</v>
      </c>
      <c r="BL528" s="71">
        <v>3.016</v>
      </c>
      <c r="BM528" s="71">
        <v>0</v>
      </c>
      <c r="BN528" s="72"/>
      <c r="BO528" s="71">
        <v>0</v>
      </c>
      <c r="BP528" s="71">
        <v>0</v>
      </c>
      <c r="BQ528" s="71">
        <v>0</v>
      </c>
      <c r="BR528" s="71">
        <v>0</v>
      </c>
      <c r="BS528" s="71">
        <v>1</v>
      </c>
      <c r="BT528" s="71">
        <v>0</v>
      </c>
      <c r="BU528"/>
      <c r="BV528" s="70">
        <v>3.016</v>
      </c>
      <c r="BW528" s="70">
        <v>0</v>
      </c>
      <c r="BX528" s="70">
        <v>0</v>
      </c>
      <c r="BY528" s="70">
        <v>0</v>
      </c>
      <c r="BZ528" s="70">
        <v>0</v>
      </c>
      <c r="CA528" s="70">
        <v>0</v>
      </c>
      <c r="CB528" s="70">
        <v>0</v>
      </c>
      <c r="CC528" s="70">
        <v>0</v>
      </c>
      <c r="CD528" s="70">
        <v>0</v>
      </c>
    </row>
    <row r="529" spans="1:82">
      <c r="A529" s="70" t="s">
        <v>2298</v>
      </c>
      <c r="B529" s="70">
        <v>102</v>
      </c>
      <c r="C529" s="70">
        <v>17</v>
      </c>
      <c r="D529" s="70">
        <v>6</v>
      </c>
      <c r="E529" s="70">
        <v>2020</v>
      </c>
      <c r="F529" s="70" t="s">
        <v>159</v>
      </c>
      <c r="G529" s="70" t="s">
        <v>2281</v>
      </c>
      <c r="H529" s="70" t="s">
        <v>2282</v>
      </c>
      <c r="I529" s="148"/>
      <c r="J529" s="71">
        <v>0</v>
      </c>
      <c r="K529" s="71">
        <v>0.48795466510693003</v>
      </c>
      <c r="L529" s="71">
        <v>1.0352111100472183</v>
      </c>
      <c r="M529" s="71">
        <v>7.2879411338600777</v>
      </c>
      <c r="N529" s="71">
        <v>6.832241371236127</v>
      </c>
      <c r="O529" s="71">
        <v>7.0279729230150343</v>
      </c>
      <c r="P529" s="71">
        <v>9.7732797718540478</v>
      </c>
      <c r="Q529" s="71">
        <v>0.45588431332044799</v>
      </c>
      <c r="R529" s="71">
        <v>0.673149191108391</v>
      </c>
      <c r="S529" s="71">
        <v>0.58697742384625962</v>
      </c>
      <c r="T529" s="72"/>
      <c r="U529" s="71">
        <v>0</v>
      </c>
      <c r="V529" s="71">
        <v>235</v>
      </c>
      <c r="W529" s="71">
        <v>14</v>
      </c>
      <c r="X529" s="71">
        <v>2191</v>
      </c>
      <c r="Y529" s="71">
        <v>3137</v>
      </c>
      <c r="Z529" s="71">
        <v>5022</v>
      </c>
      <c r="AA529" s="71">
        <v>2157</v>
      </c>
      <c r="AB529" s="71">
        <v>7732</v>
      </c>
      <c r="AC529" s="71">
        <v>119328.99999999999</v>
      </c>
      <c r="AD529" s="71">
        <v>0.58697742384625962</v>
      </c>
      <c r="AE529" s="72"/>
      <c r="AF529" s="71">
        <v>0</v>
      </c>
      <c r="AG529" s="71">
        <v>364145.31605591468</v>
      </c>
      <c r="AH529" s="71">
        <v>208852.24791029631</v>
      </c>
      <c r="AI529" s="71">
        <v>12342775.174976876</v>
      </c>
      <c r="AJ529" s="71">
        <v>14486649.23255196</v>
      </c>
      <c r="AK529" s="71"/>
      <c r="AL529" s="71"/>
      <c r="AM529" s="71">
        <v>1009111.9043117103</v>
      </c>
      <c r="AN529" s="71"/>
      <c r="AO529" s="71"/>
      <c r="AP529" s="71">
        <v>28411533.875806756</v>
      </c>
      <c r="AQ529" s="72"/>
      <c r="AR529" s="71">
        <v>281</v>
      </c>
      <c r="AS529" s="71">
        <v>87</v>
      </c>
      <c r="AT529" s="71">
        <v>0</v>
      </c>
      <c r="AU529" s="71">
        <v>0</v>
      </c>
      <c r="AV529" s="71">
        <v>0</v>
      </c>
      <c r="AW529" s="71">
        <v>0</v>
      </c>
      <c r="AX529" s="71"/>
      <c r="AY529" s="72"/>
      <c r="AZ529" s="71">
        <v>1390.11</v>
      </c>
      <c r="BA529" s="71">
        <v>10542.3</v>
      </c>
      <c r="BB529" s="71">
        <v>0</v>
      </c>
      <c r="BC529" s="71">
        <v>0</v>
      </c>
      <c r="BD529" s="71">
        <v>0</v>
      </c>
      <c r="BE529" s="71">
        <v>0</v>
      </c>
      <c r="BF529" s="71"/>
      <c r="BG529" s="72"/>
      <c r="BH529" s="71">
        <v>0</v>
      </c>
      <c r="BI529" s="71">
        <v>0</v>
      </c>
      <c r="BJ529" s="71">
        <v>0</v>
      </c>
      <c r="BK529" s="71">
        <v>0</v>
      </c>
      <c r="BL529" s="71">
        <v>2.1509999999999998</v>
      </c>
      <c r="BM529" s="71">
        <v>0</v>
      </c>
      <c r="BN529" s="72"/>
      <c r="BO529" s="71">
        <v>0</v>
      </c>
      <c r="BP529" s="71">
        <v>0</v>
      </c>
      <c r="BQ529" s="71">
        <v>0</v>
      </c>
      <c r="BR529" s="71">
        <v>0</v>
      </c>
      <c r="BS529" s="71">
        <v>1</v>
      </c>
      <c r="BT529" s="71">
        <v>0</v>
      </c>
      <c r="BU529"/>
      <c r="BV529" s="70">
        <v>2.1509999999999998</v>
      </c>
      <c r="BW529" s="70">
        <v>0</v>
      </c>
      <c r="BX529" s="70">
        <v>0</v>
      </c>
      <c r="BY529" s="70">
        <v>0</v>
      </c>
      <c r="BZ529" s="70">
        <v>0</v>
      </c>
      <c r="CA529" s="70">
        <v>0</v>
      </c>
      <c r="CB529" s="70">
        <v>0</v>
      </c>
      <c r="CC529" s="70">
        <v>0</v>
      </c>
      <c r="CD529" s="70">
        <v>0</v>
      </c>
    </row>
    <row r="530" spans="1:82">
      <c r="A530" s="70" t="s">
        <v>2299</v>
      </c>
      <c r="B530" s="70">
        <v>102</v>
      </c>
      <c r="C530" s="70">
        <v>18</v>
      </c>
      <c r="D530" s="70">
        <v>6</v>
      </c>
      <c r="E530" s="70">
        <v>2021</v>
      </c>
      <c r="F530" s="70" t="s">
        <v>160</v>
      </c>
      <c r="G530" s="70" t="s">
        <v>2281</v>
      </c>
      <c r="H530" s="70" t="s">
        <v>2282</v>
      </c>
      <c r="I530" s="148"/>
      <c r="J530" s="71">
        <v>6.7107451801138538</v>
      </c>
      <c r="K530" s="71">
        <v>0.49285503841053985</v>
      </c>
      <c r="L530" s="71">
        <v>0.95157131843625675</v>
      </c>
      <c r="M530" s="71">
        <v>6.6112266179113757</v>
      </c>
      <c r="N530" s="71">
        <v>6.056853137432392</v>
      </c>
      <c r="O530" s="71">
        <v>6.6176315638287981</v>
      </c>
      <c r="P530" s="71">
        <v>10.008797728106597</v>
      </c>
      <c r="Q530" s="71">
        <v>0.44671975869778302</v>
      </c>
      <c r="R530" s="71">
        <v>0.45086287539671582</v>
      </c>
      <c r="S530" s="71">
        <v>1.1372728669822469</v>
      </c>
      <c r="T530" s="72"/>
      <c r="U530" s="71">
        <v>1425855</v>
      </c>
      <c r="V530" s="71">
        <v>235</v>
      </c>
      <c r="W530" s="71">
        <v>14</v>
      </c>
      <c r="X530" s="71">
        <v>2191</v>
      </c>
      <c r="Y530" s="71">
        <v>3152</v>
      </c>
      <c r="Z530" s="71">
        <v>4869</v>
      </c>
      <c r="AA530" s="71">
        <v>2154</v>
      </c>
      <c r="AB530" s="71">
        <v>7651</v>
      </c>
      <c r="AC530" s="71">
        <v>77535.999999999985</v>
      </c>
      <c r="AD530" s="71">
        <v>1.1372728669822469</v>
      </c>
      <c r="AE530" s="72"/>
      <c r="AF530" s="71">
        <v>16313298.81332352</v>
      </c>
      <c r="AG530" s="71">
        <v>378845.9254153432</v>
      </c>
      <c r="AH530" s="71">
        <v>200764.38078739514</v>
      </c>
      <c r="AI530" s="71">
        <v>13070828.9894221</v>
      </c>
      <c r="AJ530" s="71">
        <v>14199253.604035109</v>
      </c>
      <c r="AK530" s="71">
        <v>0</v>
      </c>
      <c r="AL530" s="71">
        <v>0</v>
      </c>
      <c r="AM530" s="71">
        <v>1004300.0056175002</v>
      </c>
      <c r="AN530" s="71">
        <v>0</v>
      </c>
      <c r="AO530" s="71">
        <v>0</v>
      </c>
      <c r="AP530" s="71">
        <v>45167291.718600966</v>
      </c>
      <c r="AQ530" s="72"/>
      <c r="AR530" s="71">
        <v>289</v>
      </c>
      <c r="AS530" s="71">
        <v>100</v>
      </c>
      <c r="AT530" s="71">
        <v>0</v>
      </c>
      <c r="AU530" s="71">
        <v>0</v>
      </c>
      <c r="AV530" s="71">
        <v>0</v>
      </c>
      <c r="AW530" s="71">
        <v>0</v>
      </c>
      <c r="AX530" s="71"/>
      <c r="AY530" s="72"/>
      <c r="AZ530" s="71">
        <v>1444.41</v>
      </c>
      <c r="BA530" s="71">
        <v>12127.2</v>
      </c>
      <c r="BB530" s="71">
        <v>0</v>
      </c>
      <c r="BC530" s="71">
        <v>0</v>
      </c>
      <c r="BD530" s="71">
        <v>0</v>
      </c>
      <c r="BE530" s="71">
        <v>0</v>
      </c>
      <c r="BF530" s="71"/>
      <c r="BG530" s="72"/>
      <c r="BH530" s="71">
        <v>0</v>
      </c>
      <c r="BI530" s="71">
        <v>0</v>
      </c>
      <c r="BJ530" s="71">
        <v>0</v>
      </c>
      <c r="BK530" s="71">
        <v>0</v>
      </c>
      <c r="BL530" s="71">
        <v>2.694</v>
      </c>
      <c r="BM530" s="71">
        <v>0</v>
      </c>
      <c r="BN530" s="72"/>
      <c r="BO530" s="71">
        <v>0</v>
      </c>
      <c r="BP530" s="71">
        <v>0</v>
      </c>
      <c r="BQ530" s="71">
        <v>0</v>
      </c>
      <c r="BR530" s="71">
        <v>0</v>
      </c>
      <c r="BS530" s="71">
        <v>1</v>
      </c>
      <c r="BT530" s="71">
        <v>0</v>
      </c>
      <c r="BU530"/>
      <c r="BV530" s="70">
        <v>2.694</v>
      </c>
      <c r="BW530" s="70">
        <v>0</v>
      </c>
      <c r="BX530" s="70">
        <v>0</v>
      </c>
      <c r="BY530" s="70">
        <v>0</v>
      </c>
      <c r="BZ530" s="70">
        <v>0</v>
      </c>
      <c r="CA530" s="70">
        <v>0</v>
      </c>
      <c r="CB530" s="70">
        <v>0</v>
      </c>
      <c r="CC530" s="70">
        <v>0</v>
      </c>
      <c r="CD530" s="70">
        <v>0</v>
      </c>
    </row>
    <row r="531" spans="1:82">
      <c r="A531" s="70" t="s">
        <v>2300</v>
      </c>
      <c r="B531" s="70">
        <v>102</v>
      </c>
      <c r="C531" s="70">
        <v>19</v>
      </c>
      <c r="D531" s="70">
        <v>6</v>
      </c>
      <c r="E531" s="70">
        <v>2022</v>
      </c>
      <c r="F531" s="70" t="s">
        <v>161</v>
      </c>
      <c r="G531" s="70" t="s">
        <v>2281</v>
      </c>
      <c r="H531" s="70" t="s">
        <v>2282</v>
      </c>
      <c r="I531" s="148"/>
      <c r="J531" s="71">
        <v>8.0990051692827834</v>
      </c>
      <c r="K531" s="71">
        <v>0.5192585160460822</v>
      </c>
      <c r="L531" s="71">
        <v>0.93002697361912168</v>
      </c>
      <c r="M531" s="71">
        <v>7.4498547097823211</v>
      </c>
      <c r="N531" s="71">
        <v>7.95523006010737</v>
      </c>
      <c r="O531" s="71">
        <v>6.9350965093979982</v>
      </c>
      <c r="P531" s="71">
        <v>9.8722409580996757</v>
      </c>
      <c r="Q531" s="71">
        <v>0.44482052998352872</v>
      </c>
      <c r="R531" s="71">
        <v>0.52329164213731105</v>
      </c>
      <c r="S531" s="71">
        <v>1.213917970865215</v>
      </c>
      <c r="T531" s="72"/>
      <c r="U531" s="71">
        <v>1348027</v>
      </c>
      <c r="V531" s="71">
        <v>235</v>
      </c>
      <c r="W531" s="71">
        <v>14</v>
      </c>
      <c r="X531" s="71">
        <v>2191</v>
      </c>
      <c r="Y531" s="71">
        <v>3190</v>
      </c>
      <c r="Z531" s="71">
        <v>4848</v>
      </c>
      <c r="AA531" s="71">
        <v>2157</v>
      </c>
      <c r="AB531" s="71">
        <v>7556</v>
      </c>
      <c r="AC531" s="71">
        <v>91121.999999999985</v>
      </c>
      <c r="AD531" s="71">
        <v>1.213917970865215</v>
      </c>
      <c r="AE531" s="72"/>
      <c r="AF531" s="71">
        <v>15957501.25868546</v>
      </c>
      <c r="AG531" s="71">
        <v>387997.77179261955</v>
      </c>
      <c r="AH531" s="71">
        <v>198426.35230404339</v>
      </c>
      <c r="AI531" s="71">
        <v>12129516.7561389</v>
      </c>
      <c r="AJ531" s="71">
        <v>14861718.441458188</v>
      </c>
      <c r="AK531" s="71">
        <v>0</v>
      </c>
      <c r="AL531" s="71">
        <v>0</v>
      </c>
      <c r="AM531" s="71">
        <v>975685.83654016512</v>
      </c>
      <c r="AN531" s="71">
        <v>0</v>
      </c>
      <c r="AO531" s="71">
        <v>0</v>
      </c>
      <c r="AP531" s="71">
        <v>44510846.416919373</v>
      </c>
      <c r="AQ531" s="72"/>
      <c r="AR531" s="71">
        <v>300</v>
      </c>
      <c r="AS531" s="71">
        <v>102</v>
      </c>
      <c r="AT531" s="71">
        <v>0</v>
      </c>
      <c r="AU531" s="71">
        <v>0</v>
      </c>
      <c r="AV531" s="71">
        <v>0</v>
      </c>
      <c r="AW531" s="71">
        <v>0</v>
      </c>
      <c r="AX531" s="71"/>
      <c r="AY531" s="72"/>
      <c r="AZ531" s="71">
        <v>1505.9099999999996</v>
      </c>
      <c r="BA531" s="71">
        <v>12226.200000000003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2301</v>
      </c>
      <c r="B532" s="70">
        <v>102</v>
      </c>
      <c r="C532" s="70">
        <v>20</v>
      </c>
      <c r="D532" s="70">
        <v>6</v>
      </c>
      <c r="E532" s="70">
        <v>2023</v>
      </c>
      <c r="F532" s="70" t="s">
        <v>1539</v>
      </c>
      <c r="G532" s="70" t="s">
        <v>2281</v>
      </c>
      <c r="H532" s="70" t="s">
        <v>2282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322</v>
      </c>
      <c r="AS532" s="71">
        <v>103</v>
      </c>
      <c r="AT532" s="71">
        <v>0</v>
      </c>
      <c r="AU532" s="71">
        <v>0</v>
      </c>
      <c r="AV532" s="71">
        <v>0</v>
      </c>
      <c r="AW532" s="71">
        <v>0</v>
      </c>
      <c r="AX532" s="71"/>
      <c r="AY532" s="72"/>
      <c r="AZ532" s="71">
        <v>1627.8099999999995</v>
      </c>
      <c r="BA532" s="71">
        <v>12275.700000000003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2302</v>
      </c>
      <c r="B533" s="70">
        <v>102</v>
      </c>
      <c r="C533" s="70">
        <v>21</v>
      </c>
      <c r="D533" s="70">
        <v>6</v>
      </c>
      <c r="E533" s="70">
        <v>2024</v>
      </c>
      <c r="F533" s="70" t="s">
        <v>1554</v>
      </c>
      <c r="G533" s="70" t="s">
        <v>2281</v>
      </c>
      <c r="H533" s="70" t="s">
        <v>2282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2303</v>
      </c>
      <c r="B534" s="70">
        <v>426</v>
      </c>
      <c r="C534" s="70">
        <v>1</v>
      </c>
      <c r="D534" s="70">
        <v>26</v>
      </c>
      <c r="E534" s="70">
        <v>1990</v>
      </c>
      <c r="F534" s="70" t="s">
        <v>787</v>
      </c>
      <c r="G534" s="70" t="s">
        <v>2304</v>
      </c>
      <c r="H534" s="70" t="s">
        <v>2305</v>
      </c>
      <c r="I534" s="148"/>
      <c r="J534" s="71">
        <v>88.860303016977753</v>
      </c>
      <c r="K534" s="71">
        <v>1.1954772019672359</v>
      </c>
      <c r="L534" s="71">
        <v>4.08172004445741</v>
      </c>
      <c r="M534" s="71">
        <v>4.861112946670227</v>
      </c>
      <c r="N534" s="71">
        <v>6.9842472017294304</v>
      </c>
      <c r="O534" s="71">
        <v>7.055476525840839</v>
      </c>
      <c r="P534" s="71">
        <v>11.00443955178701</v>
      </c>
      <c r="Q534" s="71">
        <v>0.56267910077688199</v>
      </c>
      <c r="R534" s="71">
        <v>0</v>
      </c>
      <c r="S534" s="71">
        <v>0.47657331290376148</v>
      </c>
      <c r="T534" s="72"/>
      <c r="U534" s="71">
        <v>12118787</v>
      </c>
      <c r="V534" s="71">
        <v>419</v>
      </c>
      <c r="W534" s="71">
        <v>44</v>
      </c>
      <c r="X534" s="71">
        <v>1902</v>
      </c>
      <c r="Y534" s="71">
        <v>2364</v>
      </c>
      <c r="Z534" s="71">
        <v>2902</v>
      </c>
      <c r="AA534" s="71">
        <v>2672</v>
      </c>
      <c r="AB534" s="71">
        <v>9136</v>
      </c>
      <c r="AC534" s="71">
        <v>0</v>
      </c>
      <c r="AD534" s="71">
        <v>0.47657331290376148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2306</v>
      </c>
      <c r="B535" s="70">
        <v>427</v>
      </c>
      <c r="C535" s="70">
        <v>2</v>
      </c>
      <c r="D535" s="70">
        <v>26</v>
      </c>
      <c r="E535" s="70">
        <v>2005</v>
      </c>
      <c r="F535" s="70" t="s">
        <v>789</v>
      </c>
      <c r="G535" s="70" t="s">
        <v>2304</v>
      </c>
      <c r="H535" s="70" t="s">
        <v>2305</v>
      </c>
      <c r="I535" s="148"/>
      <c r="J535" s="71">
        <v>83.692874810565797</v>
      </c>
      <c r="K535" s="71">
        <v>0.74701125421969639</v>
      </c>
      <c r="L535" s="71">
        <v>3.4299304410836888</v>
      </c>
      <c r="M535" s="71">
        <v>9.5974444424912164</v>
      </c>
      <c r="N535" s="71">
        <v>9.1597881202013713</v>
      </c>
      <c r="O535" s="71">
        <v>9.9208755643948034</v>
      </c>
      <c r="P535" s="71">
        <v>11.78215859932418</v>
      </c>
      <c r="Q535" s="71">
        <v>0.49299500415790998</v>
      </c>
      <c r="R535" s="71">
        <v>0</v>
      </c>
      <c r="S535" s="71">
        <v>0</v>
      </c>
      <c r="T535" s="72"/>
      <c r="U535" s="71">
        <v>12710848</v>
      </c>
      <c r="V535" s="71">
        <v>356</v>
      </c>
      <c r="W535" s="71">
        <v>41</v>
      </c>
      <c r="X535" s="71">
        <v>1960</v>
      </c>
      <c r="Y535" s="71">
        <v>2620</v>
      </c>
      <c r="Z535" s="71">
        <v>4722</v>
      </c>
      <c r="AA535" s="71">
        <v>2343</v>
      </c>
      <c r="AB535" s="71">
        <v>8368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2307</v>
      </c>
      <c r="B536" s="70">
        <v>428</v>
      </c>
      <c r="C536" s="70">
        <v>3</v>
      </c>
      <c r="D536" s="70">
        <v>26</v>
      </c>
      <c r="E536" s="70">
        <v>2006</v>
      </c>
      <c r="F536" s="70" t="s">
        <v>790</v>
      </c>
      <c r="G536" s="70" t="s">
        <v>2304</v>
      </c>
      <c r="H536" s="70" t="s">
        <v>2305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2308</v>
      </c>
      <c r="B537" s="70">
        <v>429</v>
      </c>
      <c r="C537" s="70">
        <v>4</v>
      </c>
      <c r="D537" s="70">
        <v>26</v>
      </c>
      <c r="E537" s="70">
        <v>2007</v>
      </c>
      <c r="F537" s="70" t="s">
        <v>791</v>
      </c>
      <c r="G537" s="70" t="s">
        <v>2304</v>
      </c>
      <c r="H537" s="70" t="s">
        <v>2305</v>
      </c>
      <c r="I537" s="148"/>
      <c r="J537" s="71">
        <v>79.611673207575677</v>
      </c>
      <c r="K537" s="71">
        <v>0.716085878583548</v>
      </c>
      <c r="L537" s="71">
        <v>1.063408873661982</v>
      </c>
      <c r="M537" s="71">
        <v>10.17128793938269</v>
      </c>
      <c r="N537" s="71">
        <v>9.0710949713808802</v>
      </c>
      <c r="O537" s="71">
        <v>9.5797969615107643</v>
      </c>
      <c r="P537" s="71">
        <v>11.698994731198409</v>
      </c>
      <c r="Q537" s="71">
        <v>0.51069176647622305</v>
      </c>
      <c r="R537" s="71">
        <v>0</v>
      </c>
      <c r="S537" s="71">
        <v>0</v>
      </c>
      <c r="T537" s="72"/>
      <c r="U537" s="71">
        <v>12972167</v>
      </c>
      <c r="V537" s="71">
        <v>327</v>
      </c>
      <c r="W537" s="71">
        <v>12</v>
      </c>
      <c r="X537" s="71">
        <v>2440</v>
      </c>
      <c r="Y537" s="71">
        <v>2633</v>
      </c>
      <c r="Z537" s="71">
        <v>4740</v>
      </c>
      <c r="AA537" s="71">
        <v>2291</v>
      </c>
      <c r="AB537" s="71">
        <v>8210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2309</v>
      </c>
      <c r="B538" s="70">
        <v>430</v>
      </c>
      <c r="C538" s="70">
        <v>5</v>
      </c>
      <c r="D538" s="70">
        <v>26</v>
      </c>
      <c r="E538" s="70">
        <v>2008</v>
      </c>
      <c r="F538" s="70" t="s">
        <v>792</v>
      </c>
      <c r="G538" s="70" t="s">
        <v>2304</v>
      </c>
      <c r="H538" s="70" t="s">
        <v>2305</v>
      </c>
      <c r="I538" s="148"/>
      <c r="J538" s="71">
        <v>62.018698954605348</v>
      </c>
      <c r="K538" s="71">
        <v>0.53674226307166018</v>
      </c>
      <c r="L538" s="71">
        <v>0.91248254890976754</v>
      </c>
      <c r="M538" s="71">
        <v>10.671314233439279</v>
      </c>
      <c r="N538" s="71">
        <v>9.0207525038424539</v>
      </c>
      <c r="O538" s="71">
        <v>9.3037770471447327</v>
      </c>
      <c r="P538" s="71">
        <v>11.03787540689369</v>
      </c>
      <c r="Q538" s="71">
        <v>0.49771572502852901</v>
      </c>
      <c r="R538" s="71">
        <v>0</v>
      </c>
      <c r="S538" s="71">
        <v>0</v>
      </c>
      <c r="T538" s="72"/>
      <c r="U538" s="71">
        <v>11848098</v>
      </c>
      <c r="V538" s="71">
        <v>327</v>
      </c>
      <c r="W538" s="71">
        <v>12</v>
      </c>
      <c r="X538" s="71">
        <v>2440</v>
      </c>
      <c r="Y538" s="71">
        <v>2640</v>
      </c>
      <c r="Z538" s="71">
        <v>4765</v>
      </c>
      <c r="AA538" s="71">
        <v>2164</v>
      </c>
      <c r="AB538" s="71">
        <v>8133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2310</v>
      </c>
      <c r="B539" s="70">
        <v>431</v>
      </c>
      <c r="C539" s="70">
        <v>6</v>
      </c>
      <c r="D539" s="70">
        <v>26</v>
      </c>
      <c r="E539" s="70">
        <v>2009</v>
      </c>
      <c r="F539" s="70" t="s">
        <v>176</v>
      </c>
      <c r="G539" s="1064" t="s">
        <v>2304</v>
      </c>
      <c r="H539" s="70" t="s">
        <v>2305</v>
      </c>
      <c r="I539" s="148"/>
      <c r="J539" s="71">
        <v>62.807104368227641</v>
      </c>
      <c r="K539" s="71">
        <v>0.54701218639076954</v>
      </c>
      <c r="L539" s="71">
        <v>3.0205525801930091</v>
      </c>
      <c r="M539" s="71">
        <v>11.096070973000719</v>
      </c>
      <c r="N539" s="71">
        <v>7.5120297038546324</v>
      </c>
      <c r="O539" s="71">
        <v>9.43574587638604</v>
      </c>
      <c r="P539" s="71">
        <v>10.30457956575799</v>
      </c>
      <c r="Q539" s="71">
        <v>0.46970181627908097</v>
      </c>
      <c r="R539" s="71">
        <v>0</v>
      </c>
      <c r="S539" s="71">
        <v>0</v>
      </c>
      <c r="T539" s="72"/>
      <c r="U539" s="71">
        <v>11300897</v>
      </c>
      <c r="V539" s="71">
        <v>368</v>
      </c>
      <c r="W539" s="71">
        <v>54</v>
      </c>
      <c r="X539" s="71">
        <v>3133</v>
      </c>
      <c r="Y539" s="71">
        <v>2644</v>
      </c>
      <c r="Z539" s="71">
        <v>4770</v>
      </c>
      <c r="AA539" s="71">
        <v>2074</v>
      </c>
      <c r="AB539" s="71">
        <v>8057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56.148000000000003</v>
      </c>
      <c r="BK539" s="71">
        <v>0</v>
      </c>
      <c r="BL539" s="71">
        <v>0</v>
      </c>
      <c r="BM539" s="71">
        <v>0</v>
      </c>
      <c r="BN539" s="72"/>
      <c r="BO539" s="71">
        <v>0</v>
      </c>
      <c r="BP539" s="71">
        <v>0</v>
      </c>
      <c r="BQ539" s="71">
        <v>6</v>
      </c>
      <c r="BR539" s="71">
        <v>0</v>
      </c>
      <c r="BS539" s="71">
        <v>0</v>
      </c>
      <c r="BT539" s="71">
        <v>0</v>
      </c>
      <c r="BU539"/>
      <c r="BV539" s="70">
        <v>56.148000000000003</v>
      </c>
      <c r="BW539" s="70">
        <v>0</v>
      </c>
      <c r="BX539" s="70">
        <v>0</v>
      </c>
      <c r="BY539" s="70">
        <v>0</v>
      </c>
      <c r="BZ539" s="70">
        <v>0</v>
      </c>
      <c r="CA539" s="70">
        <v>0</v>
      </c>
      <c r="CB539" s="70">
        <v>0</v>
      </c>
      <c r="CC539" s="70">
        <v>0</v>
      </c>
      <c r="CD539" s="70">
        <v>0</v>
      </c>
    </row>
    <row r="540" spans="1:82">
      <c r="A540" s="70" t="s">
        <v>2311</v>
      </c>
      <c r="B540" s="70">
        <v>432</v>
      </c>
      <c r="C540" s="70">
        <v>7</v>
      </c>
      <c r="D540" s="70">
        <v>26</v>
      </c>
      <c r="E540" s="70">
        <v>2010</v>
      </c>
      <c r="F540" s="70" t="s">
        <v>177</v>
      </c>
      <c r="G540" s="1064" t="s">
        <v>2304</v>
      </c>
      <c r="H540" s="70" t="s">
        <v>2305</v>
      </c>
      <c r="I540" s="148"/>
      <c r="J540" s="71">
        <v>66.621713787861367</v>
      </c>
      <c r="K540" s="71">
        <v>0.62193167464910593</v>
      </c>
      <c r="L540" s="71">
        <v>2.8920474606391968</v>
      </c>
      <c r="M540" s="71">
        <v>11.98712855749519</v>
      </c>
      <c r="N540" s="71">
        <v>8.5612021614026101</v>
      </c>
      <c r="O540" s="71">
        <v>9.4176995836241364</v>
      </c>
      <c r="P540" s="71">
        <v>10.18123996876516</v>
      </c>
      <c r="Q540" s="71">
        <v>0.48421733199406802</v>
      </c>
      <c r="R540" s="71">
        <v>0</v>
      </c>
      <c r="S540" s="71">
        <v>0</v>
      </c>
      <c r="T540" s="72"/>
      <c r="U540" s="71">
        <v>12270603</v>
      </c>
      <c r="V540" s="71">
        <v>368</v>
      </c>
      <c r="W540" s="71">
        <v>54</v>
      </c>
      <c r="X540" s="71">
        <v>3133</v>
      </c>
      <c r="Y540" s="71">
        <v>2668</v>
      </c>
      <c r="Z540" s="71">
        <v>4783</v>
      </c>
      <c r="AA540" s="71">
        <v>1998</v>
      </c>
      <c r="AB540" s="71">
        <v>7959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46.716999999999999</v>
      </c>
      <c r="BK540" s="71">
        <v>0</v>
      </c>
      <c r="BL540" s="71">
        <v>0</v>
      </c>
      <c r="BM540" s="71">
        <v>0</v>
      </c>
      <c r="BN540" s="72"/>
      <c r="BO540" s="71">
        <v>0</v>
      </c>
      <c r="BP540" s="71">
        <v>0</v>
      </c>
      <c r="BQ540" s="71">
        <v>6</v>
      </c>
      <c r="BR540" s="71">
        <v>0</v>
      </c>
      <c r="BS540" s="71">
        <v>0</v>
      </c>
      <c r="BT540" s="71">
        <v>0</v>
      </c>
      <c r="BU540"/>
      <c r="BV540" s="70">
        <v>46.716999999999999</v>
      </c>
      <c r="BW540" s="70">
        <v>0</v>
      </c>
      <c r="BX540" s="70">
        <v>0</v>
      </c>
      <c r="BY540" s="70">
        <v>0</v>
      </c>
      <c r="BZ540" s="70">
        <v>0</v>
      </c>
      <c r="CA540" s="70">
        <v>0</v>
      </c>
      <c r="CB540" s="70">
        <v>0</v>
      </c>
      <c r="CC540" s="70">
        <v>0</v>
      </c>
      <c r="CD540" s="70">
        <v>0</v>
      </c>
    </row>
    <row r="541" spans="1:82">
      <c r="A541" s="70" t="s">
        <v>2312</v>
      </c>
      <c r="B541" s="70">
        <v>433</v>
      </c>
      <c r="C541" s="70">
        <v>8</v>
      </c>
      <c r="D541" s="70">
        <v>26</v>
      </c>
      <c r="E541" s="70">
        <v>2011</v>
      </c>
      <c r="F541" s="70" t="s">
        <v>178</v>
      </c>
      <c r="G541" s="70" t="s">
        <v>2304</v>
      </c>
      <c r="H541" s="70" t="s">
        <v>2305</v>
      </c>
      <c r="I541" s="148"/>
      <c r="J541" s="71">
        <v>97.793718105894015</v>
      </c>
      <c r="K541" s="71">
        <v>0.87653471211348488</v>
      </c>
      <c r="L541" s="71">
        <v>2.3212272347932381</v>
      </c>
      <c r="M541" s="71">
        <v>15.16225493722977</v>
      </c>
      <c r="N541" s="71">
        <v>9.4805338778043389</v>
      </c>
      <c r="O541" s="71">
        <v>9.2405760151171226</v>
      </c>
      <c r="P541" s="71">
        <v>9.7633071174551613</v>
      </c>
      <c r="Q541" s="71">
        <v>0.55390739095617203</v>
      </c>
      <c r="R541" s="71">
        <v>0</v>
      </c>
      <c r="S541" s="71">
        <v>0</v>
      </c>
      <c r="T541" s="72"/>
      <c r="U541" s="71">
        <v>14688217</v>
      </c>
      <c r="V541" s="71">
        <v>368</v>
      </c>
      <c r="W541" s="71">
        <v>54</v>
      </c>
      <c r="X541" s="71">
        <v>3133</v>
      </c>
      <c r="Y541" s="71">
        <v>2684</v>
      </c>
      <c r="Z541" s="71">
        <v>4795</v>
      </c>
      <c r="AA541" s="71">
        <v>1973</v>
      </c>
      <c r="AB541" s="71">
        <v>7893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53.536999999999999</v>
      </c>
      <c r="BK541" s="71">
        <v>0</v>
      </c>
      <c r="BL541" s="71">
        <v>0</v>
      </c>
      <c r="BM541" s="71">
        <v>0</v>
      </c>
      <c r="BN541" s="72"/>
      <c r="BO541" s="71">
        <v>0</v>
      </c>
      <c r="BP541" s="71">
        <v>0</v>
      </c>
      <c r="BQ541" s="71">
        <v>8</v>
      </c>
      <c r="BR541" s="71">
        <v>0</v>
      </c>
      <c r="BS541" s="71">
        <v>0</v>
      </c>
      <c r="BT541" s="71">
        <v>0</v>
      </c>
      <c r="BU541"/>
      <c r="BV541" s="70">
        <v>53.204999999999998</v>
      </c>
      <c r="BW541" s="70">
        <v>0</v>
      </c>
      <c r="BX541" s="70">
        <v>0</v>
      </c>
      <c r="BY541" s="70">
        <v>0.33200000000000002</v>
      </c>
      <c r="BZ541" s="70">
        <v>0</v>
      </c>
      <c r="CA541" s="70">
        <v>0</v>
      </c>
      <c r="CB541" s="70">
        <v>0</v>
      </c>
      <c r="CC541" s="70">
        <v>0</v>
      </c>
      <c r="CD541" s="70">
        <v>0</v>
      </c>
    </row>
    <row r="542" spans="1:82">
      <c r="A542" s="70" t="s">
        <v>2313</v>
      </c>
      <c r="B542" s="70">
        <v>434</v>
      </c>
      <c r="C542" s="70">
        <v>9</v>
      </c>
      <c r="D542" s="70">
        <v>26</v>
      </c>
      <c r="E542" s="70">
        <v>2012</v>
      </c>
      <c r="F542" s="70" t="s">
        <v>179</v>
      </c>
      <c r="G542" s="70" t="s">
        <v>2304</v>
      </c>
      <c r="H542" s="70" t="s">
        <v>2305</v>
      </c>
      <c r="I542" s="148"/>
      <c r="J542" s="71">
        <v>138.15948946831631</v>
      </c>
      <c r="K542" s="71">
        <v>0.85185845315504227</v>
      </c>
      <c r="L542" s="71">
        <v>2.2975495608906962</v>
      </c>
      <c r="M542" s="71">
        <v>15.56542307613763</v>
      </c>
      <c r="N542" s="71">
        <v>10.886561538235339</v>
      </c>
      <c r="O542" s="71">
        <v>9.1850681699553629</v>
      </c>
      <c r="P542" s="71">
        <v>9.6795103589526157</v>
      </c>
      <c r="Q542" s="71">
        <v>0.593040935732708</v>
      </c>
      <c r="R542" s="71">
        <v>0</v>
      </c>
      <c r="S542" s="71">
        <v>0</v>
      </c>
      <c r="T542" s="72"/>
      <c r="U542" s="71">
        <v>17037618</v>
      </c>
      <c r="V542" s="71">
        <v>368</v>
      </c>
      <c r="W542" s="71">
        <v>54</v>
      </c>
      <c r="X542" s="71">
        <v>3133</v>
      </c>
      <c r="Y542" s="71">
        <v>2682</v>
      </c>
      <c r="Z542" s="71">
        <v>4804</v>
      </c>
      <c r="AA542" s="71">
        <v>1945</v>
      </c>
      <c r="AB542" s="71">
        <v>7778</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64.721999999999994</v>
      </c>
      <c r="BK542" s="71">
        <v>0</v>
      </c>
      <c r="BL542" s="71">
        <v>0</v>
      </c>
      <c r="BM542" s="71">
        <v>0</v>
      </c>
      <c r="BN542" s="72"/>
      <c r="BO542" s="71">
        <v>0</v>
      </c>
      <c r="BP542" s="71">
        <v>0</v>
      </c>
      <c r="BQ542" s="71">
        <v>8</v>
      </c>
      <c r="BR542" s="71">
        <v>0</v>
      </c>
      <c r="BS542" s="71">
        <v>0</v>
      </c>
      <c r="BT542" s="71">
        <v>0</v>
      </c>
      <c r="BU542"/>
      <c r="BV542" s="70">
        <v>60.054000000000002</v>
      </c>
      <c r="BW542" s="70">
        <v>4.6680000000000001</v>
      </c>
      <c r="BX542" s="70">
        <v>0</v>
      </c>
      <c r="BY542" s="70">
        <v>0</v>
      </c>
      <c r="BZ542" s="70">
        <v>0</v>
      </c>
      <c r="CA542" s="70">
        <v>0</v>
      </c>
      <c r="CB542" s="70">
        <v>0</v>
      </c>
      <c r="CC542" s="70">
        <v>0</v>
      </c>
      <c r="CD542" s="70">
        <v>0</v>
      </c>
    </row>
    <row r="543" spans="1:82">
      <c r="A543" s="70" t="s">
        <v>2314</v>
      </c>
      <c r="B543" s="70">
        <v>435</v>
      </c>
      <c r="C543" s="70">
        <v>10</v>
      </c>
      <c r="D543" s="70">
        <v>26</v>
      </c>
      <c r="E543" s="70">
        <v>2013</v>
      </c>
      <c r="F543" s="70" t="s">
        <v>180</v>
      </c>
      <c r="G543" s="70" t="s">
        <v>2304</v>
      </c>
      <c r="H543" s="70" t="s">
        <v>2305</v>
      </c>
      <c r="I543" s="148"/>
      <c r="J543" s="71">
        <v>123.1615466553604</v>
      </c>
      <c r="K543" s="71">
        <v>0.69399143712051992</v>
      </c>
      <c r="L543" s="71">
        <v>2.3776649708757591</v>
      </c>
      <c r="M543" s="71">
        <v>15.935713025731239</v>
      </c>
      <c r="N543" s="71">
        <v>11.8561955856906</v>
      </c>
      <c r="O543" s="71">
        <v>8.7540641267734305</v>
      </c>
      <c r="P543" s="71">
        <v>9.6660291849819835</v>
      </c>
      <c r="Q543" s="71">
        <v>0.60189842864224896</v>
      </c>
      <c r="R543" s="71">
        <v>0</v>
      </c>
      <c r="S543" s="71">
        <v>0</v>
      </c>
      <c r="T543" s="72"/>
      <c r="U543" s="71">
        <v>15860774</v>
      </c>
      <c r="V543" s="71">
        <v>368</v>
      </c>
      <c r="W543" s="71">
        <v>54</v>
      </c>
      <c r="X543" s="71">
        <v>3133</v>
      </c>
      <c r="Y543" s="71">
        <v>2718</v>
      </c>
      <c r="Z543" s="71">
        <v>4783</v>
      </c>
      <c r="AA543" s="71">
        <v>1935</v>
      </c>
      <c r="AB543" s="71">
        <v>7781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73.847999999999999</v>
      </c>
      <c r="BK543" s="71">
        <v>0</v>
      </c>
      <c r="BL543" s="71">
        <v>0</v>
      </c>
      <c r="BM543" s="71">
        <v>0</v>
      </c>
      <c r="BN543" s="72"/>
      <c r="BO543" s="71">
        <v>0</v>
      </c>
      <c r="BP543" s="71">
        <v>0</v>
      </c>
      <c r="BQ543" s="71">
        <v>8</v>
      </c>
      <c r="BR543" s="71">
        <v>0</v>
      </c>
      <c r="BS543" s="71">
        <v>0</v>
      </c>
      <c r="BT543" s="71">
        <v>0</v>
      </c>
      <c r="BU543"/>
      <c r="BV543" s="70">
        <v>68.016000000000005</v>
      </c>
      <c r="BW543" s="70">
        <v>5.8319999999999999</v>
      </c>
      <c r="BX543" s="70">
        <v>0</v>
      </c>
      <c r="BY543" s="70">
        <v>0</v>
      </c>
      <c r="BZ543" s="70">
        <v>0</v>
      </c>
      <c r="CA543" s="70">
        <v>0</v>
      </c>
      <c r="CB543" s="70">
        <v>0</v>
      </c>
      <c r="CC543" s="70">
        <v>0</v>
      </c>
      <c r="CD543" s="70">
        <v>0</v>
      </c>
    </row>
    <row r="544" spans="1:82">
      <c r="A544" s="70" t="s">
        <v>2315</v>
      </c>
      <c r="B544" s="70">
        <v>436</v>
      </c>
      <c r="C544" s="70">
        <v>11</v>
      </c>
      <c r="D544" s="70">
        <v>26</v>
      </c>
      <c r="E544" s="70">
        <v>2014</v>
      </c>
      <c r="F544" s="70" t="s">
        <v>181</v>
      </c>
      <c r="G544" s="70" t="s">
        <v>2304</v>
      </c>
      <c r="H544" s="70" t="s">
        <v>2305</v>
      </c>
      <c r="I544" s="148"/>
      <c r="J544" s="71">
        <v>93.739859770437846</v>
      </c>
      <c r="K544" s="71">
        <v>0.5742601312501403</v>
      </c>
      <c r="L544" s="71">
        <v>3.3326159587586521</v>
      </c>
      <c r="M544" s="71">
        <v>14.945346135541479</v>
      </c>
      <c r="N544" s="71">
        <v>11.78221699608544</v>
      </c>
      <c r="O544" s="71">
        <v>8.3429742037879677</v>
      </c>
      <c r="P544" s="71">
        <v>9.7062290702848397</v>
      </c>
      <c r="Q544" s="71">
        <v>0.57243890713300005</v>
      </c>
      <c r="R544" s="71">
        <v>0</v>
      </c>
      <c r="S544" s="71">
        <v>0</v>
      </c>
      <c r="T544" s="72"/>
      <c r="U544" s="71">
        <v>12106440</v>
      </c>
      <c r="V544" s="71">
        <v>257</v>
      </c>
      <c r="W544" s="71">
        <v>84</v>
      </c>
      <c r="X544" s="71">
        <v>3040</v>
      </c>
      <c r="Y544" s="71">
        <v>2726</v>
      </c>
      <c r="Z544" s="71">
        <v>4801</v>
      </c>
      <c r="AA544" s="71">
        <v>1933</v>
      </c>
      <c r="AB544" s="71">
        <v>7713</v>
      </c>
      <c r="AC544" s="71">
        <v>0</v>
      </c>
      <c r="AD544" s="71">
        <v>0</v>
      </c>
      <c r="AE544" s="72"/>
      <c r="AF544" s="71"/>
      <c r="AG544" s="71"/>
      <c r="AH544" s="71"/>
      <c r="AI544" s="71"/>
      <c r="AJ544" s="71"/>
      <c r="AK544" s="71"/>
      <c r="AL544" s="71"/>
      <c r="AM544" s="71"/>
      <c r="AN544" s="71"/>
      <c r="AO544" s="71"/>
      <c r="AP544" s="71"/>
      <c r="AQ544" s="72"/>
      <c r="AR544" s="71">
        <v>158</v>
      </c>
      <c r="AS544" s="71">
        <v>39</v>
      </c>
      <c r="AT544" s="71">
        <v>0</v>
      </c>
      <c r="AU544" s="71">
        <v>0</v>
      </c>
      <c r="AV544" s="71">
        <v>0</v>
      </c>
      <c r="AW544" s="71">
        <v>0</v>
      </c>
      <c r="AX544" s="71"/>
      <c r="AY544" s="72"/>
      <c r="AZ544" s="71">
        <v>709.5</v>
      </c>
      <c r="BA544" s="71">
        <v>3889.1</v>
      </c>
      <c r="BB544" s="71">
        <v>0</v>
      </c>
      <c r="BC544" s="71">
        <v>0</v>
      </c>
      <c r="BD544" s="71">
        <v>0</v>
      </c>
      <c r="BE544" s="71">
        <v>0</v>
      </c>
      <c r="BF544" s="71"/>
      <c r="BG544" s="72"/>
      <c r="BH544" s="71">
        <v>0</v>
      </c>
      <c r="BI544" s="71">
        <v>0</v>
      </c>
      <c r="BJ544" s="71">
        <v>81.906999999999996</v>
      </c>
      <c r="BK544" s="71">
        <v>0</v>
      </c>
      <c r="BL544" s="71">
        <v>0</v>
      </c>
      <c r="BM544" s="71">
        <v>0</v>
      </c>
      <c r="BN544" s="72"/>
      <c r="BO544" s="71">
        <v>0</v>
      </c>
      <c r="BP544" s="71">
        <v>0</v>
      </c>
      <c r="BQ544" s="71">
        <v>8</v>
      </c>
      <c r="BR544" s="71">
        <v>0</v>
      </c>
      <c r="BS544" s="71">
        <v>0</v>
      </c>
      <c r="BT544" s="71">
        <v>0</v>
      </c>
      <c r="BU544"/>
      <c r="BV544" s="70">
        <v>74.701999999999998</v>
      </c>
      <c r="BW544" s="70">
        <v>7.2050000000000001</v>
      </c>
      <c r="BX544" s="70">
        <v>0</v>
      </c>
      <c r="BY544" s="70">
        <v>0</v>
      </c>
      <c r="BZ544" s="70">
        <v>0</v>
      </c>
      <c r="CA544" s="70">
        <v>0</v>
      </c>
      <c r="CB544" s="70">
        <v>0</v>
      </c>
      <c r="CC544" s="70">
        <v>0</v>
      </c>
      <c r="CD544" s="70">
        <v>0</v>
      </c>
    </row>
    <row r="545" spans="1:82">
      <c r="A545" s="70" t="s">
        <v>2316</v>
      </c>
      <c r="B545" s="70">
        <v>437</v>
      </c>
      <c r="C545" s="70">
        <v>12</v>
      </c>
      <c r="D545" s="70">
        <v>26</v>
      </c>
      <c r="E545" s="70">
        <v>2015</v>
      </c>
      <c r="F545" s="70" t="s">
        <v>182</v>
      </c>
      <c r="G545" s="70" t="s">
        <v>2304</v>
      </c>
      <c r="H545" s="70" t="s">
        <v>2305</v>
      </c>
      <c r="I545" s="148"/>
      <c r="J545" s="71">
        <v>174.94715841958509</v>
      </c>
      <c r="K545" s="71">
        <v>0.5502981212358764</v>
      </c>
      <c r="L545" s="71">
        <v>3.4239948175579422</v>
      </c>
      <c r="M545" s="71">
        <v>14.88890478061081</v>
      </c>
      <c r="N545" s="71">
        <v>10.093809434837929</v>
      </c>
      <c r="O545" s="71">
        <v>8.3099196860253137</v>
      </c>
      <c r="P545" s="71">
        <v>9.7892770014751438</v>
      </c>
      <c r="Q545" s="71">
        <v>0.55820117514246603</v>
      </c>
      <c r="R545" s="71">
        <v>0</v>
      </c>
      <c r="S545" s="71">
        <v>0</v>
      </c>
      <c r="T545" s="72"/>
      <c r="U545" s="71">
        <v>29115959</v>
      </c>
      <c r="V545" s="71">
        <v>257</v>
      </c>
      <c r="W545" s="71">
        <v>84</v>
      </c>
      <c r="X545" s="71">
        <v>3040</v>
      </c>
      <c r="Y545" s="71">
        <v>2742</v>
      </c>
      <c r="Z545" s="71">
        <v>4828</v>
      </c>
      <c r="AA545" s="71">
        <v>1948</v>
      </c>
      <c r="AB545" s="71">
        <v>7683</v>
      </c>
      <c r="AC545" s="71">
        <v>0</v>
      </c>
      <c r="AD545" s="71">
        <v>0</v>
      </c>
      <c r="AE545" s="72"/>
      <c r="AF545" s="71">
        <v>212699904.52283689</v>
      </c>
      <c r="AG545" s="71">
        <v>425989.77848844457</v>
      </c>
      <c r="AH545" s="71">
        <v>682673.94220813084</v>
      </c>
      <c r="AI545" s="71">
        <v>20471255.65484003</v>
      </c>
      <c r="AJ545" s="71">
        <v>15583075.650718199</v>
      </c>
      <c r="AK545" s="71">
        <v>0</v>
      </c>
      <c r="AL545" s="71">
        <v>0</v>
      </c>
      <c r="AM545" s="71">
        <v>1052922.9210271549</v>
      </c>
      <c r="AN545" s="71">
        <v>0</v>
      </c>
      <c r="AO545" s="71">
        <v>0</v>
      </c>
      <c r="AP545" s="71">
        <v>250915822.47011885</v>
      </c>
      <c r="AQ545" s="72"/>
      <c r="AR545" s="71">
        <v>187</v>
      </c>
      <c r="AS545" s="71">
        <v>67</v>
      </c>
      <c r="AT545" s="71">
        <v>0</v>
      </c>
      <c r="AU545" s="71">
        <v>0</v>
      </c>
      <c r="AV545" s="71">
        <v>0</v>
      </c>
      <c r="AW545" s="71">
        <v>0</v>
      </c>
      <c r="AX545" s="71"/>
      <c r="AY545" s="72"/>
      <c r="AZ545" s="71">
        <v>856.1</v>
      </c>
      <c r="BA545" s="71">
        <v>4909.7</v>
      </c>
      <c r="BB545" s="71">
        <v>0</v>
      </c>
      <c r="BC545" s="71">
        <v>0</v>
      </c>
      <c r="BD545" s="71">
        <v>0</v>
      </c>
      <c r="BE545" s="71">
        <v>0</v>
      </c>
      <c r="BF545" s="71"/>
      <c r="BG545" s="72"/>
      <c r="BH545" s="71">
        <v>0</v>
      </c>
      <c r="BI545" s="71">
        <v>0</v>
      </c>
      <c r="BJ545" s="71">
        <v>89.700999999999993</v>
      </c>
      <c r="BK545" s="71">
        <v>0</v>
      </c>
      <c r="BL545" s="71">
        <v>0</v>
      </c>
      <c r="BM545" s="71">
        <v>0</v>
      </c>
      <c r="BN545" s="72"/>
      <c r="BO545" s="71">
        <v>0</v>
      </c>
      <c r="BP545" s="71">
        <v>0</v>
      </c>
      <c r="BQ545" s="71">
        <v>9</v>
      </c>
      <c r="BR545" s="71">
        <v>0</v>
      </c>
      <c r="BS545" s="71">
        <v>0</v>
      </c>
      <c r="BT545" s="71">
        <v>0</v>
      </c>
      <c r="BU545"/>
      <c r="BV545" s="70">
        <v>82.602000000000004</v>
      </c>
      <c r="BW545" s="70">
        <v>7.0990000000000002</v>
      </c>
      <c r="BX545" s="70">
        <v>0</v>
      </c>
      <c r="BY545" s="70">
        <v>0</v>
      </c>
      <c r="BZ545" s="70">
        <v>0</v>
      </c>
      <c r="CA545" s="70">
        <v>0</v>
      </c>
      <c r="CB545" s="70">
        <v>0</v>
      </c>
      <c r="CC545" s="70">
        <v>0</v>
      </c>
      <c r="CD545" s="70">
        <v>0</v>
      </c>
    </row>
    <row r="546" spans="1:82">
      <c r="A546" s="70" t="s">
        <v>2317</v>
      </c>
      <c r="B546" s="70">
        <v>438</v>
      </c>
      <c r="C546" s="70">
        <v>13</v>
      </c>
      <c r="D546" s="70">
        <v>26</v>
      </c>
      <c r="E546" s="70">
        <v>2016</v>
      </c>
      <c r="F546" s="70" t="s">
        <v>155</v>
      </c>
      <c r="G546" s="70" t="s">
        <v>2304</v>
      </c>
      <c r="H546" s="70" t="s">
        <v>2305</v>
      </c>
      <c r="I546" s="148"/>
      <c r="J546" s="71">
        <v>114.10740817444513</v>
      </c>
      <c r="K546" s="71">
        <v>0.53971098926764383</v>
      </c>
      <c r="L546" s="71">
        <v>3.8576374079104183</v>
      </c>
      <c r="M546" s="71">
        <v>13.98287724281017</v>
      </c>
      <c r="N546" s="71">
        <v>10.769555097238719</v>
      </c>
      <c r="O546" s="71">
        <v>8.2073080412970061</v>
      </c>
      <c r="P546" s="71">
        <v>9.4599316056162195</v>
      </c>
      <c r="Q546" s="71">
        <v>0.53708593978133146</v>
      </c>
      <c r="R546" s="71">
        <v>0</v>
      </c>
      <c r="S546" s="71">
        <v>0</v>
      </c>
      <c r="T546" s="72"/>
      <c r="U546" s="71">
        <v>18931802</v>
      </c>
      <c r="V546" s="71">
        <v>257</v>
      </c>
      <c r="W546" s="71">
        <v>84</v>
      </c>
      <c r="X546" s="71">
        <v>3040</v>
      </c>
      <c r="Y546" s="71">
        <v>2750</v>
      </c>
      <c r="Z546" s="71">
        <v>4827</v>
      </c>
      <c r="AA546" s="71">
        <v>1947</v>
      </c>
      <c r="AB546" s="71">
        <v>7604</v>
      </c>
      <c r="AC546" s="71">
        <v>0</v>
      </c>
      <c r="AD546" s="71">
        <v>0</v>
      </c>
      <c r="AE546" s="72"/>
      <c r="AF546" s="71">
        <v>138743640.52905339</v>
      </c>
      <c r="AG546" s="71">
        <v>396871.26543808682</v>
      </c>
      <c r="AH546" s="71">
        <v>726077.65126125293</v>
      </c>
      <c r="AI546" s="71">
        <v>21395838.836497989</v>
      </c>
      <c r="AJ546" s="71">
        <v>15246859.680614769</v>
      </c>
      <c r="AK546" s="71">
        <v>0</v>
      </c>
      <c r="AL546" s="71">
        <v>0</v>
      </c>
      <c r="AM546" s="71">
        <v>1042905.908997099</v>
      </c>
      <c r="AN546" s="71">
        <v>0</v>
      </c>
      <c r="AO546" s="71">
        <v>0</v>
      </c>
      <c r="AP546" s="71">
        <v>177552193.87186259</v>
      </c>
      <c r="AQ546" s="72"/>
      <c r="AR546" s="71">
        <v>199</v>
      </c>
      <c r="AS546" s="71">
        <v>76</v>
      </c>
      <c r="AT546" s="71">
        <v>0</v>
      </c>
      <c r="AU546" s="71">
        <v>0</v>
      </c>
      <c r="AV546" s="71">
        <v>0</v>
      </c>
      <c r="AW546" s="71">
        <v>0</v>
      </c>
      <c r="AX546" s="71"/>
      <c r="AY546" s="72"/>
      <c r="AZ546" s="71">
        <v>922.8</v>
      </c>
      <c r="BA546" s="71">
        <v>6823.1</v>
      </c>
      <c r="BB546" s="71">
        <v>0</v>
      </c>
      <c r="BC546" s="71">
        <v>0</v>
      </c>
      <c r="BD546" s="71">
        <v>0</v>
      </c>
      <c r="BE546" s="71">
        <v>0</v>
      </c>
      <c r="BF546" s="71"/>
      <c r="BG546" s="72"/>
      <c r="BH546" s="71">
        <v>0</v>
      </c>
      <c r="BI546" s="71">
        <v>0</v>
      </c>
      <c r="BJ546" s="71">
        <v>89.445999999999998</v>
      </c>
      <c r="BK546" s="71">
        <v>0</v>
      </c>
      <c r="BL546" s="71">
        <v>0</v>
      </c>
      <c r="BM546" s="71">
        <v>0</v>
      </c>
      <c r="BN546" s="72"/>
      <c r="BO546" s="71">
        <v>0</v>
      </c>
      <c r="BP546" s="71">
        <v>0</v>
      </c>
      <c r="BQ546" s="71">
        <v>10</v>
      </c>
      <c r="BR546" s="71">
        <v>0</v>
      </c>
      <c r="BS546" s="71">
        <v>0</v>
      </c>
      <c r="BT546" s="71">
        <v>0</v>
      </c>
      <c r="BU546"/>
      <c r="BV546" s="70">
        <v>82.787000000000006</v>
      </c>
      <c r="BW546" s="70">
        <v>6.6589999999999998</v>
      </c>
      <c r="BX546" s="70">
        <v>0</v>
      </c>
      <c r="BY546" s="70">
        <v>0</v>
      </c>
      <c r="BZ546" s="70">
        <v>0</v>
      </c>
      <c r="CA546" s="70">
        <v>0</v>
      </c>
      <c r="CB546" s="70">
        <v>0</v>
      </c>
      <c r="CC546" s="70">
        <v>0</v>
      </c>
      <c r="CD546" s="70">
        <v>0</v>
      </c>
    </row>
    <row r="547" spans="1:82">
      <c r="A547" s="70" t="s">
        <v>2318</v>
      </c>
      <c r="B547" s="70">
        <v>439</v>
      </c>
      <c r="C547" s="70">
        <v>14</v>
      </c>
      <c r="D547" s="70">
        <v>26</v>
      </c>
      <c r="E547" s="70">
        <v>2017</v>
      </c>
      <c r="F547" s="70" t="s">
        <v>156</v>
      </c>
      <c r="G547" s="70" t="s">
        <v>2304</v>
      </c>
      <c r="H547" s="70" t="s">
        <v>2305</v>
      </c>
      <c r="I547" s="148"/>
      <c r="J547" s="71">
        <v>109.04984121517532</v>
      </c>
      <c r="K547" s="71">
        <v>0.5267142480735888</v>
      </c>
      <c r="L547" s="71">
        <v>3.0652749229008718</v>
      </c>
      <c r="M547" s="71">
        <v>11.239497788230123</v>
      </c>
      <c r="N547" s="71">
        <v>10.025427876933501</v>
      </c>
      <c r="O547" s="71">
        <v>8.0984725348543058</v>
      </c>
      <c r="P547" s="71">
        <v>9.4096622042453308</v>
      </c>
      <c r="Q547" s="71">
        <v>0.51602722434884096</v>
      </c>
      <c r="R547" s="71">
        <v>0</v>
      </c>
      <c r="S547" s="71">
        <v>0</v>
      </c>
      <c r="T547" s="72"/>
      <c r="U547" s="71">
        <v>20858709</v>
      </c>
      <c r="V547" s="71">
        <v>257</v>
      </c>
      <c r="W547" s="71">
        <v>84</v>
      </c>
      <c r="X547" s="71">
        <v>3040</v>
      </c>
      <c r="Y547" s="71">
        <v>2781</v>
      </c>
      <c r="Z547" s="71">
        <v>4842</v>
      </c>
      <c r="AA547" s="71">
        <v>1949</v>
      </c>
      <c r="AB547" s="71">
        <v>7555</v>
      </c>
      <c r="AC547" s="71">
        <v>0</v>
      </c>
      <c r="AD547" s="71">
        <v>0</v>
      </c>
      <c r="AE547" s="72"/>
      <c r="AF547" s="71">
        <v>147745216.46333951</v>
      </c>
      <c r="AG547" s="71">
        <v>410658.58936276508</v>
      </c>
      <c r="AH547" s="71">
        <v>772082.12679372868</v>
      </c>
      <c r="AI547" s="71">
        <v>19593892.25101414</v>
      </c>
      <c r="AJ547" s="71">
        <v>16825867.520045329</v>
      </c>
      <c r="AK547" s="71">
        <v>0</v>
      </c>
      <c r="AL547" s="71">
        <v>0</v>
      </c>
      <c r="AM547" s="71">
        <v>1037806.794835367</v>
      </c>
      <c r="AN547" s="71">
        <v>0</v>
      </c>
      <c r="AO547" s="71">
        <v>0</v>
      </c>
      <c r="AP547" s="71">
        <v>186385523.74539083</v>
      </c>
      <c r="AQ547" s="72"/>
      <c r="AR547" s="71">
        <v>219</v>
      </c>
      <c r="AS547" s="71">
        <v>81</v>
      </c>
      <c r="AT547" s="71">
        <v>0</v>
      </c>
      <c r="AU547" s="71">
        <v>0</v>
      </c>
      <c r="AV547" s="71">
        <v>0</v>
      </c>
      <c r="AW547" s="71">
        <v>0</v>
      </c>
      <c r="AX547" s="71"/>
      <c r="AY547" s="72"/>
      <c r="AZ547" s="71">
        <v>1032.2</v>
      </c>
      <c r="BA547" s="71">
        <v>6950.2000000000007</v>
      </c>
      <c r="BB547" s="71">
        <v>0</v>
      </c>
      <c r="BC547" s="71">
        <v>0</v>
      </c>
      <c r="BD547" s="71">
        <v>0</v>
      </c>
      <c r="BE547" s="71">
        <v>0</v>
      </c>
      <c r="BF547" s="71"/>
      <c r="BG547" s="72"/>
      <c r="BH547" s="71">
        <v>0</v>
      </c>
      <c r="BI547" s="71">
        <v>0</v>
      </c>
      <c r="BJ547" s="71">
        <v>89.923000000000002</v>
      </c>
      <c r="BK547" s="71">
        <v>0</v>
      </c>
      <c r="BL547" s="71">
        <v>0</v>
      </c>
      <c r="BM547" s="71">
        <v>0</v>
      </c>
      <c r="BN547" s="72"/>
      <c r="BO547" s="71">
        <v>0</v>
      </c>
      <c r="BP547" s="71">
        <v>0</v>
      </c>
      <c r="BQ547" s="71">
        <v>10</v>
      </c>
      <c r="BR547" s="71">
        <v>0</v>
      </c>
      <c r="BS547" s="71">
        <v>0</v>
      </c>
      <c r="BT547" s="71">
        <v>0</v>
      </c>
      <c r="BU547"/>
      <c r="BV547" s="70">
        <v>83.298000000000002</v>
      </c>
      <c r="BW547" s="70">
        <v>6.625</v>
      </c>
      <c r="BX547" s="70">
        <v>0</v>
      </c>
      <c r="BY547" s="70">
        <v>0</v>
      </c>
      <c r="BZ547" s="70">
        <v>0</v>
      </c>
      <c r="CA547" s="70">
        <v>0</v>
      </c>
      <c r="CB547" s="70">
        <v>0</v>
      </c>
      <c r="CC547" s="70">
        <v>0</v>
      </c>
      <c r="CD547" s="70">
        <v>0</v>
      </c>
    </row>
    <row r="548" spans="1:82">
      <c r="A548" s="70" t="s">
        <v>2319</v>
      </c>
      <c r="B548" s="70">
        <v>440</v>
      </c>
      <c r="C548" s="70">
        <v>15</v>
      </c>
      <c r="D548" s="70">
        <v>26</v>
      </c>
      <c r="E548" s="70">
        <v>2018</v>
      </c>
      <c r="F548" s="70" t="s">
        <v>183</v>
      </c>
      <c r="G548" s="70" t="s">
        <v>2304</v>
      </c>
      <c r="H548" s="70" t="s">
        <v>2305</v>
      </c>
      <c r="I548" s="148"/>
      <c r="J548" s="71">
        <v>89.596661006359483</v>
      </c>
      <c r="K548" s="71">
        <v>0.50954284412937045</v>
      </c>
      <c r="L548" s="71">
        <v>2.767782843833261</v>
      </c>
      <c r="M548" s="71">
        <v>10.536309496586929</v>
      </c>
      <c r="N548" s="71">
        <v>7.4111504636388172</v>
      </c>
      <c r="O548" s="71">
        <v>7.9906302444556241</v>
      </c>
      <c r="P548" s="71">
        <v>9.3351157338896567</v>
      </c>
      <c r="Q548" s="71">
        <v>0.47871543452064402</v>
      </c>
      <c r="R548" s="71">
        <v>0</v>
      </c>
      <c r="S548" s="71">
        <v>0</v>
      </c>
      <c r="T548" s="72"/>
      <c r="U548" s="71">
        <v>21889981</v>
      </c>
      <c r="V548" s="71">
        <v>257</v>
      </c>
      <c r="W548" s="71">
        <v>84</v>
      </c>
      <c r="X548" s="71">
        <v>3040</v>
      </c>
      <c r="Y548" s="71">
        <v>2840</v>
      </c>
      <c r="Z548" s="71">
        <v>4869</v>
      </c>
      <c r="AA548" s="71">
        <v>1953</v>
      </c>
      <c r="AB548" s="71">
        <v>7553</v>
      </c>
      <c r="AC548" s="71">
        <v>0</v>
      </c>
      <c r="AD548" s="71">
        <v>0</v>
      </c>
      <c r="AE548" s="72"/>
      <c r="AF548" s="71">
        <v>135715326.82101521</v>
      </c>
      <c r="AG548" s="71">
        <v>408853.84652703989</v>
      </c>
      <c r="AH548" s="71">
        <v>728488.85006483633</v>
      </c>
      <c r="AI548" s="71">
        <v>20620025.928873882</v>
      </c>
      <c r="AJ548" s="71">
        <v>14007196.760930231</v>
      </c>
      <c r="AK548" s="71">
        <v>0</v>
      </c>
      <c r="AL548" s="71">
        <v>0</v>
      </c>
      <c r="AM548" s="71">
        <v>1039678.839205084</v>
      </c>
      <c r="AN548" s="71">
        <v>0</v>
      </c>
      <c r="AO548" s="71">
        <v>0</v>
      </c>
      <c r="AP548" s="71">
        <v>172519571.04661632</v>
      </c>
      <c r="AQ548" s="72"/>
      <c r="AR548" s="71">
        <v>254</v>
      </c>
      <c r="AS548" s="71">
        <v>93</v>
      </c>
      <c r="AT548" s="71">
        <v>0</v>
      </c>
      <c r="AU548" s="71">
        <v>0</v>
      </c>
      <c r="AV548" s="71">
        <v>0</v>
      </c>
      <c r="AW548" s="71">
        <v>0</v>
      </c>
      <c r="AX548" s="71"/>
      <c r="AY548" s="72"/>
      <c r="AZ548" s="71">
        <v>1218.8</v>
      </c>
      <c r="BA548" s="71">
        <v>7346</v>
      </c>
      <c r="BB548" s="71">
        <v>0</v>
      </c>
      <c r="BC548" s="71">
        <v>0</v>
      </c>
      <c r="BD548" s="71">
        <v>0</v>
      </c>
      <c r="BE548" s="71">
        <v>0</v>
      </c>
      <c r="BF548" s="71"/>
      <c r="BG548" s="72"/>
      <c r="BH548" s="71">
        <v>0</v>
      </c>
      <c r="BI548" s="71">
        <v>0</v>
      </c>
      <c r="BJ548" s="71">
        <v>85.471000000000004</v>
      </c>
      <c r="BK548" s="71">
        <v>0</v>
      </c>
      <c r="BL548" s="71">
        <v>0</v>
      </c>
      <c r="BM548" s="71">
        <v>0</v>
      </c>
      <c r="BN548" s="72"/>
      <c r="BO548" s="71">
        <v>0</v>
      </c>
      <c r="BP548" s="71">
        <v>0</v>
      </c>
      <c r="BQ548" s="71">
        <v>10</v>
      </c>
      <c r="BR548" s="71">
        <v>0</v>
      </c>
      <c r="BS548" s="71">
        <v>0</v>
      </c>
      <c r="BT548" s="71">
        <v>0</v>
      </c>
      <c r="BU548"/>
      <c r="BV548" s="70">
        <v>78.369</v>
      </c>
      <c r="BW548" s="70">
        <v>7.1020000000000003</v>
      </c>
      <c r="BX548" s="70">
        <v>0</v>
      </c>
      <c r="BY548" s="70">
        <v>0</v>
      </c>
      <c r="BZ548" s="70">
        <v>0</v>
      </c>
      <c r="CA548" s="70">
        <v>0</v>
      </c>
      <c r="CB548" s="70">
        <v>0</v>
      </c>
      <c r="CC548" s="70">
        <v>0</v>
      </c>
      <c r="CD548" s="70">
        <v>0</v>
      </c>
    </row>
    <row r="549" spans="1:82">
      <c r="A549" s="70" t="s">
        <v>2320</v>
      </c>
      <c r="B549" s="70">
        <v>441</v>
      </c>
      <c r="C549" s="70">
        <v>16</v>
      </c>
      <c r="D549" s="70">
        <v>26</v>
      </c>
      <c r="E549" s="70">
        <v>2019</v>
      </c>
      <c r="F549" s="70" t="s">
        <v>158</v>
      </c>
      <c r="G549" s="70" t="s">
        <v>2304</v>
      </c>
      <c r="H549" s="70" t="s">
        <v>2305</v>
      </c>
      <c r="I549" s="148"/>
      <c r="J549" s="71">
        <v>89.028005043445319</v>
      </c>
      <c r="K549" s="71">
        <v>0.46714735444599953</v>
      </c>
      <c r="L549" s="71">
        <v>2.7893432082185581</v>
      </c>
      <c r="M549" s="71">
        <v>9.502593219020758</v>
      </c>
      <c r="N549" s="71">
        <v>6.995895218004363</v>
      </c>
      <c r="O549" s="71">
        <v>7.7803172628254273</v>
      </c>
      <c r="P549" s="71">
        <v>9.2514068370464759</v>
      </c>
      <c r="Q549" s="71">
        <v>0.47029358314462899</v>
      </c>
      <c r="R549" s="71">
        <v>0</v>
      </c>
      <c r="S549" s="71">
        <v>0</v>
      </c>
      <c r="T549" s="72"/>
      <c r="U549" s="71">
        <v>22451802</v>
      </c>
      <c r="V549" s="71">
        <v>257</v>
      </c>
      <c r="W549" s="71">
        <v>84</v>
      </c>
      <c r="X549" s="71">
        <v>3040</v>
      </c>
      <c r="Y549" s="71">
        <v>2875</v>
      </c>
      <c r="Z549" s="71">
        <v>4871</v>
      </c>
      <c r="AA549" s="71">
        <v>1921</v>
      </c>
      <c r="AB549" s="71">
        <v>7621</v>
      </c>
      <c r="AC549" s="71">
        <v>0</v>
      </c>
      <c r="AD549" s="71">
        <v>0</v>
      </c>
      <c r="AE549" s="72"/>
      <c r="AF549" s="71">
        <v>142703326.36955869</v>
      </c>
      <c r="AG549" s="71">
        <v>394598.03849466739</v>
      </c>
      <c r="AH549" s="71">
        <v>780206.37518588721</v>
      </c>
      <c r="AI549" s="71">
        <v>19730456.94234702</v>
      </c>
      <c r="AJ549" s="71">
        <v>13637492.34376628</v>
      </c>
      <c r="AK549" s="71">
        <v>0</v>
      </c>
      <c r="AL549" s="71">
        <v>0</v>
      </c>
      <c r="AM549" s="71">
        <v>1037922.8291427162</v>
      </c>
      <c r="AN549" s="71">
        <v>0</v>
      </c>
      <c r="AO549" s="71">
        <v>0</v>
      </c>
      <c r="AP549" s="71">
        <v>178284002.89849526</v>
      </c>
      <c r="AQ549" s="72"/>
      <c r="AR549" s="71">
        <v>277</v>
      </c>
      <c r="AS549" s="71">
        <v>104</v>
      </c>
      <c r="AT549" s="71">
        <v>0</v>
      </c>
      <c r="AU549" s="71">
        <v>0</v>
      </c>
      <c r="AV549" s="71">
        <v>0</v>
      </c>
      <c r="AW549" s="71">
        <v>0</v>
      </c>
      <c r="AX549" s="71"/>
      <c r="AY549" s="72"/>
      <c r="AZ549" s="71">
        <v>1359</v>
      </c>
      <c r="BA549" s="71">
        <v>7905.9000000000005</v>
      </c>
      <c r="BB549" s="71">
        <v>0</v>
      </c>
      <c r="BC549" s="71">
        <v>0</v>
      </c>
      <c r="BD549" s="71">
        <v>0</v>
      </c>
      <c r="BE549" s="71">
        <v>0</v>
      </c>
      <c r="BF549" s="71"/>
      <c r="BG549" s="72"/>
      <c r="BH549" s="71">
        <v>0</v>
      </c>
      <c r="BI549" s="71">
        <v>0</v>
      </c>
      <c r="BJ549" s="71">
        <v>79.247</v>
      </c>
      <c r="BK549" s="71">
        <v>0</v>
      </c>
      <c r="BL549" s="71">
        <v>0</v>
      </c>
      <c r="BM549" s="71">
        <v>0</v>
      </c>
      <c r="BN549" s="72"/>
      <c r="BO549" s="71">
        <v>0</v>
      </c>
      <c r="BP549" s="71">
        <v>0</v>
      </c>
      <c r="BQ549" s="71">
        <v>10</v>
      </c>
      <c r="BR549" s="71">
        <v>0</v>
      </c>
      <c r="BS549" s="71">
        <v>0</v>
      </c>
      <c r="BT549" s="71">
        <v>0</v>
      </c>
      <c r="BU549"/>
      <c r="BV549" s="70">
        <v>71.150999999999996</v>
      </c>
      <c r="BW549" s="70">
        <v>8.0960000000000001</v>
      </c>
      <c r="BX549" s="70">
        <v>0</v>
      </c>
      <c r="BY549" s="70">
        <v>0</v>
      </c>
      <c r="BZ549" s="70">
        <v>0</v>
      </c>
      <c r="CA549" s="70">
        <v>0</v>
      </c>
      <c r="CB549" s="70">
        <v>0</v>
      </c>
      <c r="CC549" s="70">
        <v>0</v>
      </c>
      <c r="CD549" s="70">
        <v>0</v>
      </c>
    </row>
    <row r="550" spans="1:82">
      <c r="A550" s="70" t="s">
        <v>2321</v>
      </c>
      <c r="B550" s="70">
        <v>442</v>
      </c>
      <c r="C550" s="70">
        <v>17</v>
      </c>
      <c r="D550" s="70">
        <v>26</v>
      </c>
      <c r="E550" s="70">
        <v>2020</v>
      </c>
      <c r="F550" s="70" t="s">
        <v>159</v>
      </c>
      <c r="G550" s="70" t="s">
        <v>2304</v>
      </c>
      <c r="H550" s="70" t="s">
        <v>2305</v>
      </c>
      <c r="I550" s="148"/>
      <c r="J550" s="71">
        <v>87.705152306644962</v>
      </c>
      <c r="K550" s="71">
        <v>0.42607352306464091</v>
      </c>
      <c r="L550" s="71">
        <v>3.3766361463924834</v>
      </c>
      <c r="M550" s="71">
        <v>9.6079780872373863</v>
      </c>
      <c r="N550" s="71">
        <v>6.7170756511948442</v>
      </c>
      <c r="O550" s="71">
        <v>6.8152584896621295</v>
      </c>
      <c r="P550" s="71">
        <v>8.6722565986688203</v>
      </c>
      <c r="Q550" s="71">
        <v>0.44686332264041401</v>
      </c>
      <c r="R550" s="71">
        <v>0</v>
      </c>
      <c r="S550" s="71">
        <v>0</v>
      </c>
      <c r="T550" s="72"/>
      <c r="U550" s="71">
        <v>19815224</v>
      </c>
      <c r="V550" s="71">
        <v>201</v>
      </c>
      <c r="W550" s="71">
        <v>155</v>
      </c>
      <c r="X550" s="71">
        <v>2874</v>
      </c>
      <c r="Y550" s="71">
        <v>2902</v>
      </c>
      <c r="Z550" s="71">
        <v>4870</v>
      </c>
      <c r="AA550" s="71">
        <v>1914</v>
      </c>
      <c r="AB550" s="71">
        <v>7579</v>
      </c>
      <c r="AC550" s="71">
        <v>0</v>
      </c>
      <c r="AD550" s="71">
        <v>0</v>
      </c>
      <c r="AE550" s="72"/>
      <c r="AF550" s="71">
        <v>137449136.74969399</v>
      </c>
      <c r="AG550" s="71">
        <v>342138.23848338978</v>
      </c>
      <c r="AH550" s="71">
        <v>1007516.7213372343</v>
      </c>
      <c r="AI550" s="71">
        <v>18969579.583426949</v>
      </c>
      <c r="AJ550" s="71">
        <v>13549803.461971151</v>
      </c>
      <c r="AK550" s="71"/>
      <c r="AL550" s="71"/>
      <c r="AM550" s="71">
        <v>989143.70444625604</v>
      </c>
      <c r="AN550" s="71"/>
      <c r="AO550" s="71"/>
      <c r="AP550" s="71">
        <v>172307318.45935899</v>
      </c>
      <c r="AQ550" s="72"/>
      <c r="AR550" s="71">
        <v>301</v>
      </c>
      <c r="AS550" s="71">
        <v>112</v>
      </c>
      <c r="AT550" s="71">
        <v>0</v>
      </c>
      <c r="AU550" s="71">
        <v>0</v>
      </c>
      <c r="AV550" s="71">
        <v>0</v>
      </c>
      <c r="AW550" s="71">
        <v>0</v>
      </c>
      <c r="AX550" s="71"/>
      <c r="AY550" s="72"/>
      <c r="AZ550" s="71">
        <v>1504.6</v>
      </c>
      <c r="BA550" s="71">
        <v>8788.6999999999989</v>
      </c>
      <c r="BB550" s="71">
        <v>0</v>
      </c>
      <c r="BC550" s="71">
        <v>0</v>
      </c>
      <c r="BD550" s="71">
        <v>0</v>
      </c>
      <c r="BE550" s="71">
        <v>0</v>
      </c>
      <c r="BF550" s="71"/>
      <c r="BG550" s="72"/>
      <c r="BH550" s="71">
        <v>0</v>
      </c>
      <c r="BI550" s="71">
        <v>0</v>
      </c>
      <c r="BJ550" s="71">
        <v>75.861000000000004</v>
      </c>
      <c r="BK550" s="71">
        <v>0</v>
      </c>
      <c r="BL550" s="71">
        <v>0</v>
      </c>
      <c r="BM550" s="71">
        <v>0</v>
      </c>
      <c r="BN550" s="72"/>
      <c r="BO550" s="71">
        <v>0</v>
      </c>
      <c r="BP550" s="71">
        <v>0</v>
      </c>
      <c r="BQ550" s="71">
        <v>10</v>
      </c>
      <c r="BR550" s="71">
        <v>0</v>
      </c>
      <c r="BS550" s="71">
        <v>0</v>
      </c>
      <c r="BT550" s="71">
        <v>0</v>
      </c>
      <c r="BU550"/>
      <c r="BV550" s="70">
        <v>69.221999999999994</v>
      </c>
      <c r="BW550" s="70">
        <v>6.6390000000000002</v>
      </c>
      <c r="BX550" s="70">
        <v>0</v>
      </c>
      <c r="BY550" s="70">
        <v>0</v>
      </c>
      <c r="BZ550" s="70">
        <v>0</v>
      </c>
      <c r="CA550" s="70">
        <v>0</v>
      </c>
      <c r="CB550" s="70">
        <v>0</v>
      </c>
      <c r="CC550" s="70">
        <v>0</v>
      </c>
      <c r="CD550" s="70">
        <v>0</v>
      </c>
    </row>
    <row r="551" spans="1:82">
      <c r="A551" s="70" t="s">
        <v>2322</v>
      </c>
      <c r="B551" s="70">
        <v>442</v>
      </c>
      <c r="C551" s="70">
        <v>18</v>
      </c>
      <c r="D551" s="70">
        <v>26</v>
      </c>
      <c r="E551" s="70">
        <v>2021</v>
      </c>
      <c r="F551" s="70" t="s">
        <v>160</v>
      </c>
      <c r="G551" s="70" t="s">
        <v>2304</v>
      </c>
      <c r="H551" s="70" t="s">
        <v>2305</v>
      </c>
      <c r="I551" s="148"/>
      <c r="J551" s="71">
        <v>72.496007380060604</v>
      </c>
      <c r="K551" s="71">
        <v>0.43517841130821105</v>
      </c>
      <c r="L551" s="71">
        <v>3.017726776574905</v>
      </c>
      <c r="M551" s="71">
        <v>8.7237900647277939</v>
      </c>
      <c r="N551" s="71">
        <v>6.6226735958432759</v>
      </c>
      <c r="O551" s="71">
        <v>6.6176315638287981</v>
      </c>
      <c r="P551" s="71">
        <v>8.9586638903386806</v>
      </c>
      <c r="Q551" s="71">
        <v>0.43947975738050099</v>
      </c>
      <c r="R551" s="71">
        <v>0</v>
      </c>
      <c r="S551" s="71">
        <v>0</v>
      </c>
      <c r="T551" s="72"/>
      <c r="U551" s="71">
        <v>20857647</v>
      </c>
      <c r="V551" s="71">
        <v>201</v>
      </c>
      <c r="W551" s="71">
        <v>155</v>
      </c>
      <c r="X551" s="71">
        <v>2874</v>
      </c>
      <c r="Y551" s="71">
        <v>2903</v>
      </c>
      <c r="Z551" s="71">
        <v>4869</v>
      </c>
      <c r="AA551" s="71">
        <v>1928</v>
      </c>
      <c r="AB551" s="71">
        <v>7527</v>
      </c>
      <c r="AC551" s="71">
        <v>0</v>
      </c>
      <c r="AD551" s="71">
        <v>0</v>
      </c>
      <c r="AE551" s="72"/>
      <c r="AF551" s="71">
        <v>127284816.01976176</v>
      </c>
      <c r="AG551" s="71">
        <v>361782.16418591607</v>
      </c>
      <c r="AH551" s="71">
        <v>845186.92565990461</v>
      </c>
      <c r="AI551" s="71">
        <v>19734006.540067796</v>
      </c>
      <c r="AJ551" s="71">
        <v>14596451.32335729</v>
      </c>
      <c r="AK551" s="71">
        <v>0</v>
      </c>
      <c r="AL551" s="71">
        <v>0</v>
      </c>
      <c r="AM551" s="71">
        <v>988023.28352933261</v>
      </c>
      <c r="AN551" s="71">
        <v>0</v>
      </c>
      <c r="AO551" s="71">
        <v>0</v>
      </c>
      <c r="AP551" s="71">
        <v>163810266.25656199</v>
      </c>
      <c r="AQ551" s="72"/>
      <c r="AR551" s="71">
        <v>313</v>
      </c>
      <c r="AS551" s="71">
        <v>112</v>
      </c>
      <c r="AT551" s="71">
        <v>0</v>
      </c>
      <c r="AU551" s="71">
        <v>0</v>
      </c>
      <c r="AV551" s="71">
        <v>0</v>
      </c>
      <c r="AW551" s="71">
        <v>0</v>
      </c>
      <c r="AX551" s="71"/>
      <c r="AY551" s="72"/>
      <c r="AZ551" s="71">
        <v>1587.8</v>
      </c>
      <c r="BA551" s="71">
        <v>8788.6999999999989</v>
      </c>
      <c r="BB551" s="71">
        <v>0</v>
      </c>
      <c r="BC551" s="71">
        <v>0</v>
      </c>
      <c r="BD551" s="71">
        <v>0</v>
      </c>
      <c r="BE551" s="71">
        <v>0</v>
      </c>
      <c r="BF551" s="71"/>
      <c r="BG551" s="72"/>
      <c r="BH551" s="71">
        <v>0</v>
      </c>
      <c r="BI551" s="71">
        <v>0</v>
      </c>
      <c r="BJ551" s="71">
        <v>79.905000000000001</v>
      </c>
      <c r="BK551" s="71">
        <v>0</v>
      </c>
      <c r="BL551" s="71">
        <v>0</v>
      </c>
      <c r="BM551" s="71">
        <v>0</v>
      </c>
      <c r="BN551" s="72"/>
      <c r="BO551" s="71">
        <v>0</v>
      </c>
      <c r="BP551" s="71">
        <v>0</v>
      </c>
      <c r="BQ551" s="71">
        <v>10</v>
      </c>
      <c r="BR551" s="71">
        <v>0</v>
      </c>
      <c r="BS551" s="71">
        <v>0</v>
      </c>
      <c r="BT551" s="71">
        <v>0</v>
      </c>
      <c r="BU551"/>
      <c r="BV551" s="70">
        <v>72.358000000000004</v>
      </c>
      <c r="BW551" s="70">
        <v>7.5469999999999997</v>
      </c>
      <c r="BX551" s="70">
        <v>0</v>
      </c>
      <c r="BY551" s="70">
        <v>0</v>
      </c>
      <c r="BZ551" s="70">
        <v>0</v>
      </c>
      <c r="CA551" s="70">
        <v>0</v>
      </c>
      <c r="CB551" s="70">
        <v>0</v>
      </c>
      <c r="CC551" s="70">
        <v>0</v>
      </c>
      <c r="CD551" s="70">
        <v>0</v>
      </c>
    </row>
    <row r="552" spans="1:82">
      <c r="A552" s="70" t="s">
        <v>2323</v>
      </c>
      <c r="B552" s="70">
        <v>442</v>
      </c>
      <c r="C552" s="70">
        <v>19</v>
      </c>
      <c r="D552" s="70">
        <v>26</v>
      </c>
      <c r="E552" s="70">
        <v>2022</v>
      </c>
      <c r="F552" s="70" t="s">
        <v>161</v>
      </c>
      <c r="G552" s="70" t="s">
        <v>2304</v>
      </c>
      <c r="H552" s="70" t="s">
        <v>2305</v>
      </c>
      <c r="I552" s="148"/>
      <c r="J552" s="71">
        <v>76.451501711959395</v>
      </c>
      <c r="K552" s="71">
        <v>0.41521827507504933</v>
      </c>
      <c r="L552" s="71">
        <v>3.2764711718628821</v>
      </c>
      <c r="M552" s="71">
        <v>9.0631018525502878</v>
      </c>
      <c r="N552" s="71">
        <v>7.453393121677788</v>
      </c>
      <c r="O552" s="71">
        <v>6.950832083161071</v>
      </c>
      <c r="P552" s="71">
        <v>8.8836438106960909</v>
      </c>
      <c r="Q552" s="71">
        <v>0.43952224415789115</v>
      </c>
      <c r="R552" s="71">
        <v>0</v>
      </c>
      <c r="S552" s="71">
        <v>0</v>
      </c>
      <c r="T552" s="72"/>
      <c r="U552" s="71">
        <v>22616729</v>
      </c>
      <c r="V552" s="71">
        <v>201</v>
      </c>
      <c r="W552" s="71">
        <v>155</v>
      </c>
      <c r="X552" s="71">
        <v>2874</v>
      </c>
      <c r="Y552" s="71">
        <v>2913</v>
      </c>
      <c r="Z552" s="71">
        <v>4859</v>
      </c>
      <c r="AA552" s="71">
        <v>1941</v>
      </c>
      <c r="AB552" s="71">
        <v>7466</v>
      </c>
      <c r="AC552" s="71">
        <v>0</v>
      </c>
      <c r="AD552" s="71">
        <v>0</v>
      </c>
      <c r="AE552" s="72"/>
      <c r="AF552" s="71">
        <v>123237342.96561272</v>
      </c>
      <c r="AG552" s="71">
        <v>354696.36428255757</v>
      </c>
      <c r="AH552" s="71">
        <v>931124.32565343077</v>
      </c>
      <c r="AI552" s="71">
        <v>17782329.212802708</v>
      </c>
      <c r="AJ552" s="71">
        <v>15029561.323840437</v>
      </c>
      <c r="AK552" s="71">
        <v>0</v>
      </c>
      <c r="AL552" s="71">
        <v>0</v>
      </c>
      <c r="AM552" s="71">
        <v>964064.38004352478</v>
      </c>
      <c r="AN552" s="71">
        <v>0</v>
      </c>
      <c r="AO552" s="71">
        <v>0</v>
      </c>
      <c r="AP552" s="71">
        <v>158299118.57223538</v>
      </c>
      <c r="AQ552" s="72"/>
      <c r="AR552" s="71">
        <v>329</v>
      </c>
      <c r="AS552" s="71">
        <v>113</v>
      </c>
      <c r="AT552" s="71">
        <v>0</v>
      </c>
      <c r="AU552" s="71">
        <v>0</v>
      </c>
      <c r="AV552" s="71">
        <v>0</v>
      </c>
      <c r="AW552" s="71">
        <v>0</v>
      </c>
      <c r="AX552" s="71"/>
      <c r="AY552" s="72"/>
      <c r="AZ552" s="71">
        <v>1676.9000000000003</v>
      </c>
      <c r="BA552" s="71">
        <v>10463.699999999997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2324</v>
      </c>
      <c r="B553" s="70">
        <v>442</v>
      </c>
      <c r="C553" s="70">
        <v>20</v>
      </c>
      <c r="D553" s="70">
        <v>26</v>
      </c>
      <c r="E553" s="70">
        <v>2023</v>
      </c>
      <c r="F553" s="70" t="s">
        <v>1539</v>
      </c>
      <c r="G553" s="70" t="s">
        <v>2304</v>
      </c>
      <c r="H553" s="70" t="s">
        <v>2305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353</v>
      </c>
      <c r="AS553" s="71">
        <v>113</v>
      </c>
      <c r="AT553" s="71">
        <v>0</v>
      </c>
      <c r="AU553" s="71">
        <v>0</v>
      </c>
      <c r="AV553" s="71">
        <v>0</v>
      </c>
      <c r="AW553" s="71">
        <v>0</v>
      </c>
      <c r="AX553" s="71"/>
      <c r="AY553" s="72"/>
      <c r="AZ553" s="71">
        <v>1810.9</v>
      </c>
      <c r="BA553" s="71">
        <v>10463.699999999997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2325</v>
      </c>
      <c r="B554" s="70">
        <v>442</v>
      </c>
      <c r="C554" s="70">
        <v>21</v>
      </c>
      <c r="D554" s="70">
        <v>26</v>
      </c>
      <c r="E554" s="70">
        <v>2024</v>
      </c>
      <c r="F554" s="70" t="s">
        <v>1554</v>
      </c>
      <c r="G554" s="70" t="s">
        <v>2304</v>
      </c>
      <c r="H554" s="70" t="s">
        <v>2305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2326</v>
      </c>
      <c r="B555" s="70">
        <v>120</v>
      </c>
      <c r="C555" s="70">
        <v>1</v>
      </c>
      <c r="D555" s="70">
        <v>8</v>
      </c>
      <c r="E555" s="70">
        <v>1990</v>
      </c>
      <c r="F555" s="70" t="s">
        <v>787</v>
      </c>
      <c r="G555" s="70" t="s">
        <v>2327</v>
      </c>
      <c r="H555" s="70" t="s">
        <v>2328</v>
      </c>
      <c r="I555" s="148"/>
      <c r="J555" s="71">
        <v>37.306372937762248</v>
      </c>
      <c r="K555" s="71">
        <v>1.8702205358200621</v>
      </c>
      <c r="L555" s="71">
        <v>21.458638723104581</v>
      </c>
      <c r="M555" s="71">
        <v>7.0356634723189062</v>
      </c>
      <c r="N555" s="71">
        <v>13.666368812291831</v>
      </c>
      <c r="O555" s="71">
        <v>9.7954910139947415</v>
      </c>
      <c r="P555" s="71">
        <v>14.44332691172044</v>
      </c>
      <c r="Q555" s="71">
        <v>0.774792369502317</v>
      </c>
      <c r="R555" s="71">
        <v>0</v>
      </c>
      <c r="S555" s="71">
        <v>0.828478431744466</v>
      </c>
      <c r="T555" s="72"/>
      <c r="U555" s="71">
        <v>2243916</v>
      </c>
      <c r="V555" s="71">
        <v>501</v>
      </c>
      <c r="W555" s="71">
        <v>210</v>
      </c>
      <c r="X555" s="71">
        <v>2150</v>
      </c>
      <c r="Y555" s="71">
        <v>4019</v>
      </c>
      <c r="Z555" s="71">
        <v>4029</v>
      </c>
      <c r="AA555" s="71">
        <v>3507</v>
      </c>
      <c r="AB555" s="71">
        <v>12580</v>
      </c>
      <c r="AC555" s="71">
        <v>0</v>
      </c>
      <c r="AD555" s="71">
        <v>0.828478431744466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2329</v>
      </c>
      <c r="B556" s="70">
        <v>121</v>
      </c>
      <c r="C556" s="70">
        <v>2</v>
      </c>
      <c r="D556" s="70">
        <v>8</v>
      </c>
      <c r="E556" s="70">
        <v>2005</v>
      </c>
      <c r="F556" s="70" t="s">
        <v>789</v>
      </c>
      <c r="G556" s="70" t="s">
        <v>2327</v>
      </c>
      <c r="H556" s="70" t="s">
        <v>2328</v>
      </c>
      <c r="I556" s="148"/>
      <c r="J556" s="71">
        <v>25.09247808691936</v>
      </c>
      <c r="K556" s="71">
        <v>1.199461623379908</v>
      </c>
      <c r="L556" s="71">
        <v>11.833650027133981</v>
      </c>
      <c r="M556" s="71">
        <v>10.58897259210724</v>
      </c>
      <c r="N556" s="71">
        <v>17.911832891477179</v>
      </c>
      <c r="O556" s="71">
        <v>12.549214262204609</v>
      </c>
      <c r="P556" s="71">
        <v>14.321633670881461</v>
      </c>
      <c r="Q556" s="71">
        <v>0.65748377705572203</v>
      </c>
      <c r="R556" s="71">
        <v>0</v>
      </c>
      <c r="S556" s="71">
        <v>0</v>
      </c>
      <c r="T556" s="72"/>
      <c r="U556" s="71">
        <v>1901608</v>
      </c>
      <c r="V556" s="71">
        <v>413</v>
      </c>
      <c r="W556" s="71">
        <v>131</v>
      </c>
      <c r="X556" s="71">
        <v>1794</v>
      </c>
      <c r="Y556" s="71">
        <v>4318</v>
      </c>
      <c r="Z556" s="71">
        <v>5973</v>
      </c>
      <c r="AA556" s="71">
        <v>2848</v>
      </c>
      <c r="AB556" s="71">
        <v>11160</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2330</v>
      </c>
      <c r="B557" s="70">
        <v>122</v>
      </c>
      <c r="C557" s="70">
        <v>3</v>
      </c>
      <c r="D557" s="70">
        <v>8</v>
      </c>
      <c r="E557" s="70">
        <v>2006</v>
      </c>
      <c r="F557" s="70" t="s">
        <v>790</v>
      </c>
      <c r="G557" s="70" t="s">
        <v>2327</v>
      </c>
      <c r="H557" s="70" t="s">
        <v>2328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2331</v>
      </c>
      <c r="B558" s="70">
        <v>123</v>
      </c>
      <c r="C558" s="70">
        <v>4</v>
      </c>
      <c r="D558" s="70">
        <v>8</v>
      </c>
      <c r="E558" s="70">
        <v>2007</v>
      </c>
      <c r="F558" s="70" t="s">
        <v>791</v>
      </c>
      <c r="G558" s="1064" t="s">
        <v>2327</v>
      </c>
      <c r="H558" s="70" t="s">
        <v>2328</v>
      </c>
      <c r="I558" s="148"/>
      <c r="J558" s="71">
        <v>18.846464694848191</v>
      </c>
      <c r="K558" s="71">
        <v>1.119228652160724</v>
      </c>
      <c r="L558" s="71">
        <v>10.453218715008189</v>
      </c>
      <c r="M558" s="71">
        <v>10.948970861658911</v>
      </c>
      <c r="N558" s="71">
        <v>17.607951877056699</v>
      </c>
      <c r="O558" s="71">
        <v>11.97070409346588</v>
      </c>
      <c r="P558" s="71">
        <v>14.226712929340369</v>
      </c>
      <c r="Q558" s="71">
        <v>0.66700947770091801</v>
      </c>
      <c r="R558" s="71">
        <v>0</v>
      </c>
      <c r="S558" s="71">
        <v>0</v>
      </c>
      <c r="T558" s="72"/>
      <c r="U558" s="71">
        <v>1685235</v>
      </c>
      <c r="V558" s="71">
        <v>418</v>
      </c>
      <c r="W558" s="71">
        <v>135</v>
      </c>
      <c r="X558" s="71">
        <v>2285</v>
      </c>
      <c r="Y558" s="71">
        <v>4287</v>
      </c>
      <c r="Z558" s="71">
        <v>5923</v>
      </c>
      <c r="AA558" s="71">
        <v>2786</v>
      </c>
      <c r="AB558" s="71">
        <v>10723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2332</v>
      </c>
      <c r="B559" s="70">
        <v>124</v>
      </c>
      <c r="C559" s="70">
        <v>5</v>
      </c>
      <c r="D559" s="70">
        <v>8</v>
      </c>
      <c r="E559" s="70">
        <v>2008</v>
      </c>
      <c r="F559" s="70" t="s">
        <v>792</v>
      </c>
      <c r="G559" s="1064" t="s">
        <v>2327</v>
      </c>
      <c r="H559" s="70" t="s">
        <v>2328</v>
      </c>
      <c r="I559" s="148"/>
      <c r="J559" s="71">
        <v>15.904403764578401</v>
      </c>
      <c r="K559" s="71">
        <v>0.84401512773002452</v>
      </c>
      <c r="L559" s="71">
        <v>8.939482009825193</v>
      </c>
      <c r="M559" s="71">
        <v>11.558554910365549</v>
      </c>
      <c r="N559" s="71">
        <v>15.352012682291109</v>
      </c>
      <c r="O559" s="71">
        <v>11.50231911536823</v>
      </c>
      <c r="P559" s="71">
        <v>13.74123675885934</v>
      </c>
      <c r="Q559" s="71">
        <v>0.64569022682601795</v>
      </c>
      <c r="R559" s="71">
        <v>0</v>
      </c>
      <c r="S559" s="71">
        <v>0</v>
      </c>
      <c r="T559" s="72"/>
      <c r="U559" s="71">
        <v>1513677</v>
      </c>
      <c r="V559" s="71">
        <v>418</v>
      </c>
      <c r="W559" s="71">
        <v>135</v>
      </c>
      <c r="X559" s="71">
        <v>2285</v>
      </c>
      <c r="Y559" s="71">
        <v>4307</v>
      </c>
      <c r="Z559" s="71">
        <v>5891</v>
      </c>
      <c r="AA559" s="71">
        <v>2694</v>
      </c>
      <c r="AB559" s="71">
        <v>10551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2333</v>
      </c>
      <c r="B560" s="70">
        <v>125</v>
      </c>
      <c r="C560" s="70">
        <v>6</v>
      </c>
      <c r="D560" s="70">
        <v>8</v>
      </c>
      <c r="E560" s="70">
        <v>2009</v>
      </c>
      <c r="F560" s="70" t="s">
        <v>176</v>
      </c>
      <c r="G560" s="70" t="s">
        <v>2327</v>
      </c>
      <c r="H560" s="70" t="s">
        <v>2328</v>
      </c>
      <c r="I560" s="148"/>
      <c r="J560" s="71">
        <v>18.53245412090617</v>
      </c>
      <c r="K560" s="71">
        <v>0.78488249072916472</v>
      </c>
      <c r="L560" s="71">
        <v>10.742688673593239</v>
      </c>
      <c r="M560" s="71">
        <v>11.31212776903485</v>
      </c>
      <c r="N560" s="71">
        <v>15.739019730303999</v>
      </c>
      <c r="O560" s="71">
        <v>11.64335434557824</v>
      </c>
      <c r="P560" s="71">
        <v>13.047167762623181</v>
      </c>
      <c r="Q560" s="71">
        <v>0.60116235937320195</v>
      </c>
      <c r="R560" s="71">
        <v>0</v>
      </c>
      <c r="S560" s="71">
        <v>0</v>
      </c>
      <c r="T560" s="72"/>
      <c r="U560" s="71">
        <v>1505710</v>
      </c>
      <c r="V560" s="71">
        <v>377</v>
      </c>
      <c r="W560" s="71">
        <v>202</v>
      </c>
      <c r="X560" s="71">
        <v>2343</v>
      </c>
      <c r="Y560" s="71">
        <v>4275</v>
      </c>
      <c r="Z560" s="71">
        <v>5886</v>
      </c>
      <c r="AA560" s="71">
        <v>2626</v>
      </c>
      <c r="AB560" s="71">
        <v>10312</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7.8150000000000004</v>
      </c>
      <c r="BK560" s="71">
        <v>0</v>
      </c>
      <c r="BL560" s="71">
        <v>0</v>
      </c>
      <c r="BM560" s="71">
        <v>0</v>
      </c>
      <c r="BN560" s="72"/>
      <c r="BO560" s="71">
        <v>0</v>
      </c>
      <c r="BP560" s="71">
        <v>0</v>
      </c>
      <c r="BQ560" s="71">
        <v>2</v>
      </c>
      <c r="BR560" s="71">
        <v>0</v>
      </c>
      <c r="BS560" s="71">
        <v>0</v>
      </c>
      <c r="BT560" s="71">
        <v>0</v>
      </c>
      <c r="BU560"/>
      <c r="BV560" s="70">
        <v>7.8150000000000004</v>
      </c>
      <c r="BW560" s="70">
        <v>0</v>
      </c>
      <c r="BX560" s="70">
        <v>0</v>
      </c>
      <c r="BY560" s="70">
        <v>0</v>
      </c>
      <c r="BZ560" s="70">
        <v>0</v>
      </c>
      <c r="CA560" s="70">
        <v>0</v>
      </c>
      <c r="CB560" s="70">
        <v>0</v>
      </c>
      <c r="CC560" s="70">
        <v>0</v>
      </c>
      <c r="CD560" s="70">
        <v>0</v>
      </c>
    </row>
    <row r="561" spans="1:82">
      <c r="A561" s="70" t="s">
        <v>2334</v>
      </c>
      <c r="B561" s="70">
        <v>126</v>
      </c>
      <c r="C561" s="70">
        <v>7</v>
      </c>
      <c r="D561" s="70">
        <v>8</v>
      </c>
      <c r="E561" s="70">
        <v>2010</v>
      </c>
      <c r="F561" s="70" t="s">
        <v>177</v>
      </c>
      <c r="G561" s="70" t="s">
        <v>2327</v>
      </c>
      <c r="H561" s="70" t="s">
        <v>2328</v>
      </c>
      <c r="I561" s="148"/>
      <c r="J561" s="71">
        <v>22.268143776606841</v>
      </c>
      <c r="K561" s="71">
        <v>0.8206295682118756</v>
      </c>
      <c r="L561" s="71">
        <v>9.9722201003441082</v>
      </c>
      <c r="M561" s="71">
        <v>11.676869857583361</v>
      </c>
      <c r="N561" s="71">
        <v>17.929317203941071</v>
      </c>
      <c r="O561" s="71">
        <v>11.621004169464699</v>
      </c>
      <c r="P561" s="71">
        <v>12.98388360381062</v>
      </c>
      <c r="Q561" s="71">
        <v>0.61921899799417301</v>
      </c>
      <c r="R561" s="71">
        <v>0</v>
      </c>
      <c r="S561" s="71">
        <v>0</v>
      </c>
      <c r="T561" s="72"/>
      <c r="U561" s="71">
        <v>1815103</v>
      </c>
      <c r="V561" s="71">
        <v>377</v>
      </c>
      <c r="W561" s="71">
        <v>202</v>
      </c>
      <c r="X561" s="71">
        <v>2343</v>
      </c>
      <c r="Y561" s="71">
        <v>4287</v>
      </c>
      <c r="Z561" s="71">
        <v>5902</v>
      </c>
      <c r="AA561" s="71">
        <v>2548</v>
      </c>
      <c r="AB561" s="71">
        <v>10178</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8.3870000000000005</v>
      </c>
      <c r="BK561" s="71">
        <v>0</v>
      </c>
      <c r="BL561" s="71">
        <v>0</v>
      </c>
      <c r="BM561" s="71">
        <v>0</v>
      </c>
      <c r="BN561" s="72"/>
      <c r="BO561" s="71">
        <v>0</v>
      </c>
      <c r="BP561" s="71">
        <v>0</v>
      </c>
      <c r="BQ561" s="71">
        <v>2</v>
      </c>
      <c r="BR561" s="71">
        <v>0</v>
      </c>
      <c r="BS561" s="71">
        <v>0</v>
      </c>
      <c r="BT561" s="71">
        <v>0</v>
      </c>
      <c r="BU561"/>
      <c r="BV561" s="70">
        <v>8.3870000000000005</v>
      </c>
      <c r="BW561" s="70">
        <v>0</v>
      </c>
      <c r="BX561" s="70">
        <v>0</v>
      </c>
      <c r="BY561" s="70">
        <v>0</v>
      </c>
      <c r="BZ561" s="70">
        <v>0</v>
      </c>
      <c r="CA561" s="70">
        <v>0</v>
      </c>
      <c r="CB561" s="70">
        <v>0</v>
      </c>
      <c r="CC561" s="70">
        <v>0</v>
      </c>
      <c r="CD561" s="70">
        <v>0</v>
      </c>
    </row>
    <row r="562" spans="1:82">
      <c r="A562" s="70" t="s">
        <v>2335</v>
      </c>
      <c r="B562" s="70">
        <v>127</v>
      </c>
      <c r="C562" s="70">
        <v>8</v>
      </c>
      <c r="D562" s="70">
        <v>8</v>
      </c>
      <c r="E562" s="70">
        <v>2011</v>
      </c>
      <c r="F562" s="70" t="s">
        <v>178</v>
      </c>
      <c r="G562" s="70" t="s">
        <v>2327</v>
      </c>
      <c r="H562" s="70" t="s">
        <v>2328</v>
      </c>
      <c r="I562" s="148"/>
      <c r="J562" s="71">
        <v>24.118201732022339</v>
      </c>
      <c r="K562" s="71">
        <v>1.13283500674154</v>
      </c>
      <c r="L562" s="71">
        <v>9.918116301021092</v>
      </c>
      <c r="M562" s="71">
        <v>13.599412409648149</v>
      </c>
      <c r="N562" s="71">
        <v>18.474094757136701</v>
      </c>
      <c r="O562" s="71">
        <v>11.37776033227351</v>
      </c>
      <c r="P562" s="71">
        <v>12.321659768101039</v>
      </c>
      <c r="Q562" s="71">
        <v>0.70212130324547095</v>
      </c>
      <c r="R562" s="71">
        <v>0</v>
      </c>
      <c r="S562" s="71">
        <v>0</v>
      </c>
      <c r="T562" s="72"/>
      <c r="U562" s="71">
        <v>1823233</v>
      </c>
      <c r="V562" s="71">
        <v>377</v>
      </c>
      <c r="W562" s="71">
        <v>202</v>
      </c>
      <c r="X562" s="71">
        <v>2343</v>
      </c>
      <c r="Y562" s="71">
        <v>4284</v>
      </c>
      <c r="Z562" s="71">
        <v>5904</v>
      </c>
      <c r="AA562" s="71">
        <v>2490</v>
      </c>
      <c r="AB562" s="71">
        <v>10005</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7.4649999999999999</v>
      </c>
      <c r="BK562" s="71">
        <v>0</v>
      </c>
      <c r="BL562" s="71">
        <v>0</v>
      </c>
      <c r="BM562" s="71">
        <v>0</v>
      </c>
      <c r="BN562" s="72"/>
      <c r="BO562" s="71">
        <v>0</v>
      </c>
      <c r="BP562" s="71">
        <v>0</v>
      </c>
      <c r="BQ562" s="71">
        <v>2</v>
      </c>
      <c r="BR562" s="71">
        <v>0</v>
      </c>
      <c r="BS562" s="71">
        <v>0</v>
      </c>
      <c r="BT562" s="71">
        <v>0</v>
      </c>
      <c r="BU562"/>
      <c r="BV562" s="70">
        <v>7.4649999999999999</v>
      </c>
      <c r="BW562" s="70">
        <v>0</v>
      </c>
      <c r="BX562" s="70">
        <v>0</v>
      </c>
      <c r="BY562" s="70">
        <v>0</v>
      </c>
      <c r="BZ562" s="70">
        <v>0</v>
      </c>
      <c r="CA562" s="70">
        <v>0</v>
      </c>
      <c r="CB562" s="70">
        <v>0</v>
      </c>
      <c r="CC562" s="70">
        <v>0</v>
      </c>
      <c r="CD562" s="70">
        <v>0</v>
      </c>
    </row>
    <row r="563" spans="1:82">
      <c r="A563" s="70" t="s">
        <v>2336</v>
      </c>
      <c r="B563" s="70">
        <v>128</v>
      </c>
      <c r="C563" s="70">
        <v>9</v>
      </c>
      <c r="D563" s="70">
        <v>8</v>
      </c>
      <c r="E563" s="70">
        <v>2012</v>
      </c>
      <c r="F563" s="70" t="s">
        <v>179</v>
      </c>
      <c r="G563" s="70" t="s">
        <v>2327</v>
      </c>
      <c r="H563" s="70" t="s">
        <v>2328</v>
      </c>
      <c r="I563" s="148"/>
      <c r="J563" s="71">
        <v>18.877387986430019</v>
      </c>
      <c r="K563" s="71">
        <v>1.0577992056539529</v>
      </c>
      <c r="L563" s="71">
        <v>10.06423156560418</v>
      </c>
      <c r="M563" s="71">
        <v>12.842171076088659</v>
      </c>
      <c r="N563" s="71">
        <v>17.48724367547338</v>
      </c>
      <c r="O563" s="71">
        <v>11.290138955784016</v>
      </c>
      <c r="P563" s="71">
        <v>12.202652647892963</v>
      </c>
      <c r="Q563" s="71">
        <v>0.75773217013520799</v>
      </c>
      <c r="R563" s="71">
        <v>0</v>
      </c>
      <c r="S563" s="71">
        <v>0</v>
      </c>
      <c r="T563" s="72"/>
      <c r="U563" s="71">
        <v>1500866</v>
      </c>
      <c r="V563" s="71">
        <v>377</v>
      </c>
      <c r="W563" s="71">
        <v>202</v>
      </c>
      <c r="X563" s="71">
        <v>2343</v>
      </c>
      <c r="Y563" s="71">
        <v>4319</v>
      </c>
      <c r="Z563" s="71">
        <v>5905</v>
      </c>
      <c r="AA563" s="71">
        <v>2452</v>
      </c>
      <c r="AB563" s="71">
        <v>9938</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7.5650000000000004</v>
      </c>
      <c r="BK563" s="71">
        <v>0</v>
      </c>
      <c r="BL563" s="71">
        <v>0</v>
      </c>
      <c r="BM563" s="71">
        <v>0</v>
      </c>
      <c r="BN563" s="72"/>
      <c r="BO563" s="71">
        <v>0</v>
      </c>
      <c r="BP563" s="71">
        <v>0</v>
      </c>
      <c r="BQ563" s="71">
        <v>2</v>
      </c>
      <c r="BR563" s="71">
        <v>0</v>
      </c>
      <c r="BS563" s="71">
        <v>0</v>
      </c>
      <c r="BT563" s="71">
        <v>0</v>
      </c>
      <c r="BU563"/>
      <c r="BV563" s="70">
        <v>7.5650000000000004</v>
      </c>
      <c r="BW563" s="70">
        <v>0</v>
      </c>
      <c r="BX563" s="70">
        <v>0</v>
      </c>
      <c r="BY563" s="70">
        <v>0</v>
      </c>
      <c r="BZ563" s="70">
        <v>0</v>
      </c>
      <c r="CA563" s="70">
        <v>0</v>
      </c>
      <c r="CB563" s="70">
        <v>0</v>
      </c>
      <c r="CC563" s="70">
        <v>0</v>
      </c>
      <c r="CD563" s="70">
        <v>0</v>
      </c>
    </row>
    <row r="564" spans="1:82">
      <c r="A564" s="70" t="s">
        <v>2337</v>
      </c>
      <c r="B564" s="70">
        <v>129</v>
      </c>
      <c r="C564" s="70">
        <v>10</v>
      </c>
      <c r="D564" s="70">
        <v>8</v>
      </c>
      <c r="E564" s="70">
        <v>2013</v>
      </c>
      <c r="F564" s="70" t="s">
        <v>180</v>
      </c>
      <c r="G564" s="70" t="s">
        <v>2327</v>
      </c>
      <c r="H564" s="70" t="s">
        <v>2328</v>
      </c>
      <c r="I564" s="148"/>
      <c r="J564" s="71">
        <v>20.18663780590591</v>
      </c>
      <c r="K564" s="71">
        <v>0.92561145397235245</v>
      </c>
      <c r="L564" s="71">
        <v>9.5469731170596752</v>
      </c>
      <c r="M564" s="71">
        <v>12.93093042881064</v>
      </c>
      <c r="N564" s="71">
        <v>17.847657960086359</v>
      </c>
      <c r="O564" s="71">
        <v>10.695954580151353</v>
      </c>
      <c r="P564" s="71">
        <v>12.088780686127341</v>
      </c>
      <c r="Q564" s="71">
        <v>0.75691763581344396</v>
      </c>
      <c r="R564" s="71">
        <v>0</v>
      </c>
      <c r="S564" s="71">
        <v>0</v>
      </c>
      <c r="T564" s="72"/>
      <c r="U564" s="71">
        <v>1610609</v>
      </c>
      <c r="V564" s="71">
        <v>377</v>
      </c>
      <c r="W564" s="71">
        <v>202</v>
      </c>
      <c r="X564" s="71">
        <v>2343</v>
      </c>
      <c r="Y564" s="71">
        <v>4305</v>
      </c>
      <c r="Z564" s="71">
        <v>5844</v>
      </c>
      <c r="AA564" s="71">
        <v>2420</v>
      </c>
      <c r="AB564" s="71">
        <v>9785</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7.4939999999999998</v>
      </c>
      <c r="BK564" s="71">
        <v>0</v>
      </c>
      <c r="BL564" s="71">
        <v>0</v>
      </c>
      <c r="BM564" s="71">
        <v>0</v>
      </c>
      <c r="BN564" s="72"/>
      <c r="BO564" s="71">
        <v>0</v>
      </c>
      <c r="BP564" s="71">
        <v>0</v>
      </c>
      <c r="BQ564" s="71">
        <v>2</v>
      </c>
      <c r="BR564" s="71">
        <v>0</v>
      </c>
      <c r="BS564" s="71">
        <v>0</v>
      </c>
      <c r="BT564" s="71">
        <v>0</v>
      </c>
      <c r="BU564"/>
      <c r="BV564" s="70">
        <v>7.4939999999999998</v>
      </c>
      <c r="BW564" s="70">
        <v>0</v>
      </c>
      <c r="BX564" s="70">
        <v>0</v>
      </c>
      <c r="BY564" s="70">
        <v>0</v>
      </c>
      <c r="BZ564" s="70">
        <v>0</v>
      </c>
      <c r="CA564" s="70">
        <v>0</v>
      </c>
      <c r="CB564" s="70">
        <v>0</v>
      </c>
      <c r="CC564" s="70">
        <v>0</v>
      </c>
      <c r="CD564" s="70">
        <v>0</v>
      </c>
    </row>
    <row r="565" spans="1:82">
      <c r="A565" s="70" t="s">
        <v>2338</v>
      </c>
      <c r="B565" s="70">
        <v>130</v>
      </c>
      <c r="C565" s="70">
        <v>11</v>
      </c>
      <c r="D565" s="70">
        <v>8</v>
      </c>
      <c r="E565" s="70">
        <v>2014</v>
      </c>
      <c r="F565" s="70" t="s">
        <v>181</v>
      </c>
      <c r="G565" s="70" t="s">
        <v>2327</v>
      </c>
      <c r="H565" s="70" t="s">
        <v>2328</v>
      </c>
      <c r="I565" s="148"/>
      <c r="J565" s="71">
        <v>18.227596259910609</v>
      </c>
      <c r="K565" s="71">
        <v>1.0435593696200509</v>
      </c>
      <c r="L565" s="71">
        <v>7.856623644436084</v>
      </c>
      <c r="M565" s="71">
        <v>11.661146258159381</v>
      </c>
      <c r="N565" s="71">
        <v>15.85259121352877</v>
      </c>
      <c r="O565" s="71">
        <v>10.112011433418493</v>
      </c>
      <c r="P565" s="71">
        <v>12.066253727829524</v>
      </c>
      <c r="Q565" s="71">
        <v>0.71033486064695195</v>
      </c>
      <c r="R565" s="71">
        <v>0</v>
      </c>
      <c r="S565" s="71">
        <v>0</v>
      </c>
      <c r="T565" s="72"/>
      <c r="U565" s="71">
        <v>1521751</v>
      </c>
      <c r="V565" s="71">
        <v>359</v>
      </c>
      <c r="W565" s="71">
        <v>172</v>
      </c>
      <c r="X565" s="71">
        <v>2070</v>
      </c>
      <c r="Y565" s="71">
        <v>4274</v>
      </c>
      <c r="Z565" s="71">
        <v>5819</v>
      </c>
      <c r="AA565" s="71">
        <v>2403</v>
      </c>
      <c r="AB565" s="71">
        <v>9571</v>
      </c>
      <c r="AC565" s="71">
        <v>0</v>
      </c>
      <c r="AD565" s="71">
        <v>0</v>
      </c>
      <c r="AE565" s="72"/>
      <c r="AF565" s="71"/>
      <c r="AG565" s="71"/>
      <c r="AH565" s="71"/>
      <c r="AI565" s="71"/>
      <c r="AJ565" s="71"/>
      <c r="AK565" s="71"/>
      <c r="AL565" s="71"/>
      <c r="AM565" s="71"/>
      <c r="AN565" s="71"/>
      <c r="AO565" s="71"/>
      <c r="AP565" s="71"/>
      <c r="AQ565" s="72"/>
      <c r="AR565" s="71">
        <v>124</v>
      </c>
      <c r="AS565" s="71">
        <v>55</v>
      </c>
      <c r="AT565" s="71">
        <v>0</v>
      </c>
      <c r="AU565" s="71">
        <v>0</v>
      </c>
      <c r="AV565" s="71">
        <v>0</v>
      </c>
      <c r="AW565" s="71">
        <v>0</v>
      </c>
      <c r="AX565" s="71"/>
      <c r="AY565" s="72"/>
      <c r="AZ565" s="71">
        <v>574.1</v>
      </c>
      <c r="BA565" s="71">
        <v>4312.2</v>
      </c>
      <c r="BB565" s="71">
        <v>0</v>
      </c>
      <c r="BC565" s="71">
        <v>0</v>
      </c>
      <c r="BD565" s="71">
        <v>0</v>
      </c>
      <c r="BE565" s="71">
        <v>0</v>
      </c>
      <c r="BF565" s="71"/>
      <c r="BG565" s="72"/>
      <c r="BH565" s="71">
        <v>0</v>
      </c>
      <c r="BI565" s="71">
        <v>0</v>
      </c>
      <c r="BJ565" s="71">
        <v>7.1859999999999999</v>
      </c>
      <c r="BK565" s="71">
        <v>0</v>
      </c>
      <c r="BL565" s="71">
        <v>0</v>
      </c>
      <c r="BM565" s="71">
        <v>0</v>
      </c>
      <c r="BN565" s="72"/>
      <c r="BO565" s="71">
        <v>0</v>
      </c>
      <c r="BP565" s="71">
        <v>0</v>
      </c>
      <c r="BQ565" s="71">
        <v>2</v>
      </c>
      <c r="BR565" s="71">
        <v>0</v>
      </c>
      <c r="BS565" s="71">
        <v>0</v>
      </c>
      <c r="BT565" s="71">
        <v>0</v>
      </c>
      <c r="BU565"/>
      <c r="BV565" s="70">
        <v>7.1859999999999999</v>
      </c>
      <c r="BW565" s="70">
        <v>0</v>
      </c>
      <c r="BX565" s="70">
        <v>0</v>
      </c>
      <c r="BY565" s="70">
        <v>0</v>
      </c>
      <c r="BZ565" s="70">
        <v>0</v>
      </c>
      <c r="CA565" s="70">
        <v>0</v>
      </c>
      <c r="CB565" s="70">
        <v>0</v>
      </c>
      <c r="CC565" s="70">
        <v>0</v>
      </c>
      <c r="CD565" s="70">
        <v>0</v>
      </c>
    </row>
    <row r="566" spans="1:82">
      <c r="A566" s="70" t="s">
        <v>2339</v>
      </c>
      <c r="B566" s="70">
        <v>131</v>
      </c>
      <c r="C566" s="70">
        <v>12</v>
      </c>
      <c r="D566" s="70">
        <v>8</v>
      </c>
      <c r="E566" s="70">
        <v>2015</v>
      </c>
      <c r="F566" s="70" t="s">
        <v>182</v>
      </c>
      <c r="G566" s="70" t="s">
        <v>2327</v>
      </c>
      <c r="H566" s="70" t="s">
        <v>2328</v>
      </c>
      <c r="I566" s="148"/>
      <c r="J566" s="71">
        <v>19.390519937562431</v>
      </c>
      <c r="K566" s="71">
        <v>0.98744211057345166</v>
      </c>
      <c r="L566" s="71">
        <v>14.54598662122913</v>
      </c>
      <c r="M566" s="71">
        <v>9.5315937957746453</v>
      </c>
      <c r="N566" s="71">
        <v>14.776442077586781</v>
      </c>
      <c r="O566" s="71">
        <v>9.8779264867645562</v>
      </c>
      <c r="P566" s="71">
        <v>11.794370186068871</v>
      </c>
      <c r="Q566" s="71">
        <v>0.678806921691535</v>
      </c>
      <c r="R566" s="71">
        <v>0</v>
      </c>
      <c r="S566" s="71">
        <v>0</v>
      </c>
      <c r="T566" s="72"/>
      <c r="U566" s="71">
        <v>1687274</v>
      </c>
      <c r="V566" s="71">
        <v>359</v>
      </c>
      <c r="W566" s="71">
        <v>172</v>
      </c>
      <c r="X566" s="71">
        <v>2070</v>
      </c>
      <c r="Y566" s="71">
        <v>4252</v>
      </c>
      <c r="Z566" s="71">
        <v>5739</v>
      </c>
      <c r="AA566" s="71">
        <v>2347</v>
      </c>
      <c r="AB566" s="71">
        <v>9343</v>
      </c>
      <c r="AC566" s="71">
        <v>0</v>
      </c>
      <c r="AD566" s="71">
        <v>0</v>
      </c>
      <c r="AE566" s="72"/>
      <c r="AF566" s="71">
        <v>13213669.81503267</v>
      </c>
      <c r="AG566" s="71">
        <v>735723.95787655795</v>
      </c>
      <c r="AH566" s="71">
        <v>2343218.101692352</v>
      </c>
      <c r="AI566" s="71">
        <v>13681240.438741259</v>
      </c>
      <c r="AJ566" s="71">
        <v>21829176.4868083</v>
      </c>
      <c r="AK566" s="71">
        <v>0</v>
      </c>
      <c r="AL566" s="71">
        <v>0</v>
      </c>
      <c r="AM566" s="71">
        <v>1280418.9575890549</v>
      </c>
      <c r="AN566" s="71">
        <v>0</v>
      </c>
      <c r="AO566" s="71">
        <v>0</v>
      </c>
      <c r="AP566" s="71">
        <v>53083447.757740192</v>
      </c>
      <c r="AQ566" s="72"/>
      <c r="AR566" s="71">
        <v>132</v>
      </c>
      <c r="AS566" s="71">
        <v>85</v>
      </c>
      <c r="AT566" s="71">
        <v>0</v>
      </c>
      <c r="AU566" s="71">
        <v>0</v>
      </c>
      <c r="AV566" s="71">
        <v>0</v>
      </c>
      <c r="AW566" s="71">
        <v>0</v>
      </c>
      <c r="AX566" s="71"/>
      <c r="AY566" s="72"/>
      <c r="AZ566" s="71">
        <v>616.20000000000005</v>
      </c>
      <c r="BA566" s="71">
        <v>7229.5</v>
      </c>
      <c r="BB566" s="71">
        <v>0</v>
      </c>
      <c r="BC566" s="71">
        <v>0</v>
      </c>
      <c r="BD566" s="71">
        <v>0</v>
      </c>
      <c r="BE566" s="71">
        <v>0</v>
      </c>
      <c r="BF566" s="71"/>
      <c r="BG566" s="72"/>
      <c r="BH566" s="71">
        <v>0</v>
      </c>
      <c r="BI566" s="71">
        <v>0</v>
      </c>
      <c r="BJ566" s="71">
        <v>6.9405000000000001</v>
      </c>
      <c r="BK566" s="71">
        <v>0</v>
      </c>
      <c r="BL566" s="71">
        <v>0</v>
      </c>
      <c r="BM566" s="71">
        <v>0</v>
      </c>
      <c r="BN566" s="72"/>
      <c r="BO566" s="71">
        <v>0</v>
      </c>
      <c r="BP566" s="71">
        <v>0</v>
      </c>
      <c r="BQ566" s="71">
        <v>2</v>
      </c>
      <c r="BR566" s="71">
        <v>0</v>
      </c>
      <c r="BS566" s="71">
        <v>0</v>
      </c>
      <c r="BT566" s="71">
        <v>0</v>
      </c>
      <c r="BU566"/>
      <c r="BV566" s="70">
        <v>6.9405000000000001</v>
      </c>
      <c r="BW566" s="70">
        <v>0</v>
      </c>
      <c r="BX566" s="70">
        <v>0</v>
      </c>
      <c r="BY566" s="70">
        <v>0</v>
      </c>
      <c r="BZ566" s="70">
        <v>0</v>
      </c>
      <c r="CA566" s="70">
        <v>0</v>
      </c>
      <c r="CB566" s="70">
        <v>0</v>
      </c>
      <c r="CC566" s="70">
        <v>0</v>
      </c>
      <c r="CD566" s="70">
        <v>0</v>
      </c>
    </row>
    <row r="567" spans="1:82">
      <c r="A567" s="70" t="s">
        <v>2340</v>
      </c>
      <c r="B567" s="70">
        <v>132</v>
      </c>
      <c r="C567" s="70">
        <v>13</v>
      </c>
      <c r="D567" s="70">
        <v>8</v>
      </c>
      <c r="E567" s="70">
        <v>2016</v>
      </c>
      <c r="F567" s="70" t="s">
        <v>155</v>
      </c>
      <c r="G567" s="70" t="s">
        <v>2327</v>
      </c>
      <c r="H567" s="70" t="s">
        <v>2328</v>
      </c>
      <c r="I567" s="148"/>
      <c r="J567" s="71">
        <v>14.084067286116236</v>
      </c>
      <c r="K567" s="71">
        <v>0.92425836513454152</v>
      </c>
      <c r="L567" s="71">
        <v>8.5363438509203871</v>
      </c>
      <c r="M567" s="71">
        <v>9.235001732566511</v>
      </c>
      <c r="N567" s="71">
        <v>14.827418294180712</v>
      </c>
      <c r="O567" s="71">
        <v>9.6542562789484982</v>
      </c>
      <c r="P567" s="71">
        <v>11.374268047636141</v>
      </c>
      <c r="Q567" s="71">
        <v>0.6440934619760601</v>
      </c>
      <c r="R567" s="71">
        <v>0</v>
      </c>
      <c r="S567" s="71">
        <v>0</v>
      </c>
      <c r="T567" s="72"/>
      <c r="U567" s="71">
        <v>1123704</v>
      </c>
      <c r="V567" s="71">
        <v>359</v>
      </c>
      <c r="W567" s="71">
        <v>172</v>
      </c>
      <c r="X567" s="71">
        <v>2070</v>
      </c>
      <c r="Y567" s="71">
        <v>4201</v>
      </c>
      <c r="Z567" s="71">
        <v>5678</v>
      </c>
      <c r="AA567" s="71">
        <v>2341</v>
      </c>
      <c r="AB567" s="71">
        <v>9119</v>
      </c>
      <c r="AC567" s="71">
        <v>0</v>
      </c>
      <c r="AD567" s="71">
        <v>0</v>
      </c>
      <c r="AE567" s="72"/>
      <c r="AF567" s="71">
        <v>9800650.7721484229</v>
      </c>
      <c r="AG567" s="71">
        <v>677136.58129404939</v>
      </c>
      <c r="AH567" s="71">
        <v>1107817.6625073261</v>
      </c>
      <c r="AI567" s="71">
        <v>14070840.12454774</v>
      </c>
      <c r="AJ567" s="71">
        <v>21895276.518957078</v>
      </c>
      <c r="AK567" s="71">
        <v>0</v>
      </c>
      <c r="AL567" s="71">
        <v>0</v>
      </c>
      <c r="AM567" s="71">
        <v>1250691.607593969</v>
      </c>
      <c r="AN567" s="71">
        <v>0</v>
      </c>
      <c r="AO567" s="71">
        <v>0</v>
      </c>
      <c r="AP567" s="71">
        <v>48802413.267048582</v>
      </c>
      <c r="AQ567" s="72"/>
      <c r="AR567" s="71">
        <v>136</v>
      </c>
      <c r="AS567" s="71">
        <v>116</v>
      </c>
      <c r="AT567" s="71">
        <v>0</v>
      </c>
      <c r="AU567" s="71">
        <v>0</v>
      </c>
      <c r="AV567" s="71">
        <v>0</v>
      </c>
      <c r="AW567" s="71">
        <v>0</v>
      </c>
      <c r="AX567" s="71"/>
      <c r="AY567" s="72"/>
      <c r="AZ567" s="71">
        <v>639.29999999999995</v>
      </c>
      <c r="BA567" s="71">
        <v>10268.799999999999</v>
      </c>
      <c r="BB567" s="71">
        <v>0</v>
      </c>
      <c r="BC567" s="71">
        <v>0</v>
      </c>
      <c r="BD567" s="71">
        <v>0</v>
      </c>
      <c r="BE567" s="71">
        <v>0</v>
      </c>
      <c r="BF567" s="71"/>
      <c r="BG567" s="72"/>
      <c r="BH567" s="71">
        <v>0</v>
      </c>
      <c r="BI567" s="71">
        <v>0</v>
      </c>
      <c r="BJ567" s="71">
        <v>3.9540000000000002</v>
      </c>
      <c r="BK567" s="71">
        <v>0</v>
      </c>
      <c r="BL567" s="71">
        <v>0</v>
      </c>
      <c r="BM567" s="71">
        <v>0</v>
      </c>
      <c r="BN567" s="72"/>
      <c r="BO567" s="71">
        <v>0</v>
      </c>
      <c r="BP567" s="71">
        <v>0</v>
      </c>
      <c r="BQ567" s="71">
        <v>1</v>
      </c>
      <c r="BR567" s="71">
        <v>0</v>
      </c>
      <c r="BS567" s="71">
        <v>0</v>
      </c>
      <c r="BT567" s="71">
        <v>0</v>
      </c>
      <c r="BU567"/>
      <c r="BV567" s="70">
        <v>3.9540000000000002</v>
      </c>
      <c r="BW567" s="70">
        <v>0</v>
      </c>
      <c r="BX567" s="70">
        <v>0</v>
      </c>
      <c r="BY567" s="70">
        <v>0</v>
      </c>
      <c r="BZ567" s="70">
        <v>0</v>
      </c>
      <c r="CA567" s="70">
        <v>0</v>
      </c>
      <c r="CB567" s="70">
        <v>0</v>
      </c>
      <c r="CC567" s="70">
        <v>0</v>
      </c>
      <c r="CD567" s="70">
        <v>0</v>
      </c>
    </row>
    <row r="568" spans="1:82">
      <c r="A568" s="70" t="s">
        <v>2341</v>
      </c>
      <c r="B568" s="70">
        <v>133</v>
      </c>
      <c r="C568" s="70">
        <v>14</v>
      </c>
      <c r="D568" s="70">
        <v>8</v>
      </c>
      <c r="E568" s="70">
        <v>2017</v>
      </c>
      <c r="F568" s="70" t="s">
        <v>156</v>
      </c>
      <c r="G568" s="70" t="s">
        <v>2327</v>
      </c>
      <c r="H568" s="70" t="s">
        <v>2328</v>
      </c>
      <c r="I568" s="148"/>
      <c r="J568" s="71">
        <v>13.137791652959487</v>
      </c>
      <c r="K568" s="71">
        <v>0.93311043448627395</v>
      </c>
      <c r="L568" s="71">
        <v>8.3416314745257303</v>
      </c>
      <c r="M568" s="71">
        <v>8.7250137694442653</v>
      </c>
      <c r="N568" s="71">
        <v>14.171268447312714</v>
      </c>
      <c r="O568" s="71">
        <v>9.4030591885483084</v>
      </c>
      <c r="P568" s="71">
        <v>10.940120346239054</v>
      </c>
      <c r="Q568" s="71">
        <v>0.60372794652804795</v>
      </c>
      <c r="R568" s="71">
        <v>0</v>
      </c>
      <c r="S568" s="71">
        <v>0</v>
      </c>
      <c r="T568" s="72"/>
      <c r="U568" s="71">
        <v>1120143</v>
      </c>
      <c r="V568" s="71">
        <v>359</v>
      </c>
      <c r="W568" s="71">
        <v>172</v>
      </c>
      <c r="X568" s="71">
        <v>2070</v>
      </c>
      <c r="Y568" s="71">
        <v>4142</v>
      </c>
      <c r="Z568" s="71">
        <v>5622</v>
      </c>
      <c r="AA568" s="71">
        <v>2266</v>
      </c>
      <c r="AB568" s="71">
        <v>8839</v>
      </c>
      <c r="AC568" s="71">
        <v>0</v>
      </c>
      <c r="AD568" s="71">
        <v>0</v>
      </c>
      <c r="AE568" s="72"/>
      <c r="AF568" s="71">
        <v>9972658.4171407986</v>
      </c>
      <c r="AG568" s="71">
        <v>713271.95428428357</v>
      </c>
      <c r="AH568" s="71">
        <v>1356138.994028402</v>
      </c>
      <c r="AI568" s="71">
        <v>13833795.70737638</v>
      </c>
      <c r="AJ568" s="71">
        <v>20340212.772945199</v>
      </c>
      <c r="AK568" s="71">
        <v>0</v>
      </c>
      <c r="AL568" s="71">
        <v>0</v>
      </c>
      <c r="AM568" s="71">
        <v>1214185.871548618</v>
      </c>
      <c r="AN568" s="71">
        <v>0</v>
      </c>
      <c r="AO568" s="71">
        <v>0</v>
      </c>
      <c r="AP568" s="71">
        <v>47430263.717323683</v>
      </c>
      <c r="AQ568" s="72"/>
      <c r="AR568" s="71">
        <v>140</v>
      </c>
      <c r="AS568" s="71">
        <v>141</v>
      </c>
      <c r="AT568" s="71">
        <v>0</v>
      </c>
      <c r="AU568" s="71">
        <v>0</v>
      </c>
      <c r="AV568" s="71">
        <v>0</v>
      </c>
      <c r="AW568" s="71">
        <v>0</v>
      </c>
      <c r="AX568" s="71"/>
      <c r="AY568" s="72"/>
      <c r="AZ568" s="71">
        <v>658.90000000000009</v>
      </c>
      <c r="BA568" s="71">
        <v>11409.5</v>
      </c>
      <c r="BB568" s="71">
        <v>0</v>
      </c>
      <c r="BC568" s="71">
        <v>0</v>
      </c>
      <c r="BD568" s="71">
        <v>0</v>
      </c>
      <c r="BE568" s="71">
        <v>0</v>
      </c>
      <c r="BF568" s="71"/>
      <c r="BG568" s="72"/>
      <c r="BH568" s="71">
        <v>0</v>
      </c>
      <c r="BI568" s="71">
        <v>0</v>
      </c>
      <c r="BJ568" s="71">
        <v>3.911</v>
      </c>
      <c r="BK568" s="71">
        <v>0</v>
      </c>
      <c r="BL568" s="71">
        <v>0</v>
      </c>
      <c r="BM568" s="71">
        <v>0</v>
      </c>
      <c r="BN568" s="72"/>
      <c r="BO568" s="71">
        <v>0</v>
      </c>
      <c r="BP568" s="71">
        <v>0</v>
      </c>
      <c r="BQ568" s="71">
        <v>1</v>
      </c>
      <c r="BR568" s="71">
        <v>0</v>
      </c>
      <c r="BS568" s="71">
        <v>0</v>
      </c>
      <c r="BT568" s="71">
        <v>0</v>
      </c>
      <c r="BU568"/>
      <c r="BV568" s="70">
        <v>3.911</v>
      </c>
      <c r="BW568" s="70">
        <v>0</v>
      </c>
      <c r="BX568" s="70">
        <v>0</v>
      </c>
      <c r="BY568" s="70">
        <v>0</v>
      </c>
      <c r="BZ568" s="70">
        <v>0</v>
      </c>
      <c r="CA568" s="70">
        <v>0</v>
      </c>
      <c r="CB568" s="70">
        <v>0</v>
      </c>
      <c r="CC568" s="70">
        <v>0</v>
      </c>
      <c r="CD568" s="70">
        <v>0</v>
      </c>
    </row>
    <row r="569" spans="1:82">
      <c r="A569" s="70" t="s">
        <v>2342</v>
      </c>
      <c r="B569" s="70">
        <v>134</v>
      </c>
      <c r="C569" s="70">
        <v>15</v>
      </c>
      <c r="D569" s="70">
        <v>8</v>
      </c>
      <c r="E569" s="70">
        <v>2018</v>
      </c>
      <c r="F569" s="70" t="s">
        <v>183</v>
      </c>
      <c r="G569" s="70" t="s">
        <v>2327</v>
      </c>
      <c r="H569" s="70" t="s">
        <v>2328</v>
      </c>
      <c r="I569" s="148"/>
      <c r="J569" s="71">
        <v>13.005696823025234</v>
      </c>
      <c r="K569" s="71">
        <v>0.86428637658890883</v>
      </c>
      <c r="L569" s="71">
        <v>7.6706389302394618</v>
      </c>
      <c r="M569" s="71">
        <v>9.0298142375408581</v>
      </c>
      <c r="N569" s="71">
        <v>12.577252725247419</v>
      </c>
      <c r="O569" s="71">
        <v>9.1147998311165601</v>
      </c>
      <c r="P569" s="71">
        <v>10.625684729358271</v>
      </c>
      <c r="Q569" s="71">
        <v>0.54602587957041604</v>
      </c>
      <c r="R569" s="71">
        <v>0</v>
      </c>
      <c r="S569" s="71">
        <v>0</v>
      </c>
      <c r="T569" s="72"/>
      <c r="U569" s="71">
        <v>1155872</v>
      </c>
      <c r="V569" s="71">
        <v>359</v>
      </c>
      <c r="W569" s="71">
        <v>172</v>
      </c>
      <c r="X569" s="71">
        <v>2070</v>
      </c>
      <c r="Y569" s="71">
        <v>4076</v>
      </c>
      <c r="Z569" s="71">
        <v>5554</v>
      </c>
      <c r="AA569" s="71">
        <v>2223</v>
      </c>
      <c r="AB569" s="71">
        <v>8615</v>
      </c>
      <c r="AC569" s="71">
        <v>0</v>
      </c>
      <c r="AD569" s="71">
        <v>0</v>
      </c>
      <c r="AE569" s="72"/>
      <c r="AF569" s="71">
        <v>10464067.994407671</v>
      </c>
      <c r="AG569" s="71">
        <v>646528.89560599194</v>
      </c>
      <c r="AH569" s="71">
        <v>1255106.5313973019</v>
      </c>
      <c r="AI569" s="71">
        <v>14079141.740421981</v>
      </c>
      <c r="AJ569" s="71">
        <v>18638760.327826399</v>
      </c>
      <c r="AK569" s="71">
        <v>0</v>
      </c>
      <c r="AL569" s="71">
        <v>0</v>
      </c>
      <c r="AM569" s="71">
        <v>1185864.318780855</v>
      </c>
      <c r="AN569" s="71">
        <v>0</v>
      </c>
      <c r="AO569" s="71">
        <v>0</v>
      </c>
      <c r="AP569" s="71">
        <v>46269469.808440194</v>
      </c>
      <c r="AQ569" s="72"/>
      <c r="AR569" s="71">
        <v>144</v>
      </c>
      <c r="AS569" s="71">
        <v>161</v>
      </c>
      <c r="AT569" s="71">
        <v>0</v>
      </c>
      <c r="AU569" s="71">
        <v>0</v>
      </c>
      <c r="AV569" s="71">
        <v>0</v>
      </c>
      <c r="AW569" s="71">
        <v>0</v>
      </c>
      <c r="AX569" s="71"/>
      <c r="AY569" s="72"/>
      <c r="AZ569" s="71">
        <v>687.4</v>
      </c>
      <c r="BA569" s="71">
        <v>12315</v>
      </c>
      <c r="BB569" s="71">
        <v>0</v>
      </c>
      <c r="BC569" s="71">
        <v>0</v>
      </c>
      <c r="BD569" s="71">
        <v>0</v>
      </c>
      <c r="BE569" s="71">
        <v>0</v>
      </c>
      <c r="BF569" s="71"/>
      <c r="BG569" s="72"/>
      <c r="BH569" s="71">
        <v>0</v>
      </c>
      <c r="BI569" s="71">
        <v>0</v>
      </c>
      <c r="BJ569" s="71">
        <v>3.8260000000000001</v>
      </c>
      <c r="BK569" s="71">
        <v>0</v>
      </c>
      <c r="BL569" s="71">
        <v>0</v>
      </c>
      <c r="BM569" s="71">
        <v>0</v>
      </c>
      <c r="BN569" s="72"/>
      <c r="BO569" s="71">
        <v>0</v>
      </c>
      <c r="BP569" s="71">
        <v>0</v>
      </c>
      <c r="BQ569" s="71">
        <v>1</v>
      </c>
      <c r="BR569" s="71">
        <v>0</v>
      </c>
      <c r="BS569" s="71">
        <v>0</v>
      </c>
      <c r="BT569" s="71">
        <v>0</v>
      </c>
      <c r="BU569"/>
      <c r="BV569" s="70">
        <v>3.8260000000000001</v>
      </c>
      <c r="BW569" s="70">
        <v>0</v>
      </c>
      <c r="BX569" s="70">
        <v>0</v>
      </c>
      <c r="BY569" s="70">
        <v>0</v>
      </c>
      <c r="BZ569" s="70">
        <v>0</v>
      </c>
      <c r="CA569" s="70">
        <v>0</v>
      </c>
      <c r="CB569" s="70">
        <v>0</v>
      </c>
      <c r="CC569" s="70">
        <v>0</v>
      </c>
      <c r="CD569" s="70">
        <v>0</v>
      </c>
    </row>
    <row r="570" spans="1:82">
      <c r="A570" s="70" t="s">
        <v>2343</v>
      </c>
      <c r="B570" s="70">
        <v>135</v>
      </c>
      <c r="C570" s="70">
        <v>16</v>
      </c>
      <c r="D570" s="70">
        <v>8</v>
      </c>
      <c r="E570" s="70">
        <v>2019</v>
      </c>
      <c r="F570" s="70" t="s">
        <v>158</v>
      </c>
      <c r="G570" s="70" t="s">
        <v>2327</v>
      </c>
      <c r="H570" s="70" t="s">
        <v>2328</v>
      </c>
      <c r="I570" s="148"/>
      <c r="J570" s="71">
        <v>12.168102421752474</v>
      </c>
      <c r="K570" s="71">
        <v>0.80581101953882317</v>
      </c>
      <c r="L570" s="71">
        <v>7.7251640118520033</v>
      </c>
      <c r="M570" s="71">
        <v>8.0511314092455031</v>
      </c>
      <c r="N570" s="71">
        <v>11.458080415529345</v>
      </c>
      <c r="O570" s="71">
        <v>8.7019438406637093</v>
      </c>
      <c r="P570" s="71">
        <v>10.267568649965167</v>
      </c>
      <c r="Q570" s="71">
        <v>0.51491007187492199</v>
      </c>
      <c r="R570" s="71">
        <v>0</v>
      </c>
      <c r="S570" s="71">
        <v>0</v>
      </c>
      <c r="T570" s="72"/>
      <c r="U570" s="71">
        <v>1064220</v>
      </c>
      <c r="V570" s="71">
        <v>359</v>
      </c>
      <c r="W570" s="71">
        <v>172</v>
      </c>
      <c r="X570" s="71">
        <v>2070</v>
      </c>
      <c r="Y570" s="71">
        <v>4000</v>
      </c>
      <c r="Z570" s="71">
        <v>5448</v>
      </c>
      <c r="AA570" s="71">
        <v>2132</v>
      </c>
      <c r="AB570" s="71">
        <v>8344</v>
      </c>
      <c r="AC570" s="71">
        <v>0</v>
      </c>
      <c r="AD570" s="71">
        <v>0</v>
      </c>
      <c r="AE570" s="72"/>
      <c r="AF570" s="71">
        <v>10217090.69515771</v>
      </c>
      <c r="AG570" s="71">
        <v>635073.28120811842</v>
      </c>
      <c r="AH570" s="71">
        <v>1380439.134954785</v>
      </c>
      <c r="AI570" s="71">
        <v>13508915.080641931</v>
      </c>
      <c r="AJ570" s="71">
        <v>17848152.326823071</v>
      </c>
      <c r="AK570" s="71">
        <v>0</v>
      </c>
      <c r="AL570" s="71">
        <v>0</v>
      </c>
      <c r="AM570" s="71">
        <v>1136389.9864016303</v>
      </c>
      <c r="AN570" s="71">
        <v>0</v>
      </c>
      <c r="AO570" s="71">
        <v>0</v>
      </c>
      <c r="AP570" s="71">
        <v>44726060.505187251</v>
      </c>
      <c r="AQ570" s="72"/>
      <c r="AR570" s="71">
        <v>148</v>
      </c>
      <c r="AS570" s="71">
        <v>188</v>
      </c>
      <c r="AT570" s="71">
        <v>0</v>
      </c>
      <c r="AU570" s="71">
        <v>0</v>
      </c>
      <c r="AV570" s="71">
        <v>0</v>
      </c>
      <c r="AW570" s="71">
        <v>0</v>
      </c>
      <c r="AX570" s="71"/>
      <c r="AY570" s="72"/>
      <c r="AZ570" s="71">
        <v>708.80000000000018</v>
      </c>
      <c r="BA570" s="71">
        <v>13581.7</v>
      </c>
      <c r="BB570" s="71">
        <v>0</v>
      </c>
      <c r="BC570" s="71">
        <v>0</v>
      </c>
      <c r="BD570" s="71">
        <v>0</v>
      </c>
      <c r="BE570" s="71">
        <v>0</v>
      </c>
      <c r="BF570" s="71"/>
      <c r="BG570" s="72"/>
      <c r="BH570" s="71">
        <v>0</v>
      </c>
      <c r="BI570" s="71">
        <v>0</v>
      </c>
      <c r="BJ570" s="71">
        <v>3.68</v>
      </c>
      <c r="BK570" s="71">
        <v>0</v>
      </c>
      <c r="BL570" s="71">
        <v>0</v>
      </c>
      <c r="BM570" s="71">
        <v>0</v>
      </c>
      <c r="BN570" s="72"/>
      <c r="BO570" s="71">
        <v>0</v>
      </c>
      <c r="BP570" s="71">
        <v>0</v>
      </c>
      <c r="BQ570" s="71">
        <v>1</v>
      </c>
      <c r="BR570" s="71">
        <v>0</v>
      </c>
      <c r="BS570" s="71">
        <v>0</v>
      </c>
      <c r="BT570" s="71">
        <v>0</v>
      </c>
      <c r="BU570"/>
      <c r="BV570" s="70">
        <v>3.68</v>
      </c>
      <c r="BW570" s="70">
        <v>0</v>
      </c>
      <c r="BX570" s="70">
        <v>0</v>
      </c>
      <c r="BY570" s="70">
        <v>0</v>
      </c>
      <c r="BZ570" s="70">
        <v>0</v>
      </c>
      <c r="CA570" s="70">
        <v>0</v>
      </c>
      <c r="CB570" s="70">
        <v>0</v>
      </c>
      <c r="CC570" s="70">
        <v>0</v>
      </c>
      <c r="CD570" s="70">
        <v>0</v>
      </c>
    </row>
    <row r="571" spans="1:82">
      <c r="A571" s="70" t="s">
        <v>2344</v>
      </c>
      <c r="B571" s="70">
        <v>136</v>
      </c>
      <c r="C571" s="70">
        <v>17</v>
      </c>
      <c r="D571" s="70">
        <v>8</v>
      </c>
      <c r="E571" s="70">
        <v>2020</v>
      </c>
      <c r="F571" s="70" t="s">
        <v>159</v>
      </c>
      <c r="G571" s="70" t="s">
        <v>2327</v>
      </c>
      <c r="H571" s="70" t="s">
        <v>2328</v>
      </c>
      <c r="I571" s="148"/>
      <c r="J571" s="71">
        <v>14.22801306751858</v>
      </c>
      <c r="K571" s="71">
        <v>0.82081349021801819</v>
      </c>
      <c r="L571" s="71">
        <v>4.0482045858547222</v>
      </c>
      <c r="M571" s="71">
        <v>6.7700533307739477</v>
      </c>
      <c r="N571" s="71">
        <v>11.261073151247775</v>
      </c>
      <c r="O571" s="71">
        <v>7.5499629469665681</v>
      </c>
      <c r="P571" s="71">
        <v>9.5603246725136941</v>
      </c>
      <c r="Q571" s="71">
        <v>0.47882003472262802</v>
      </c>
      <c r="R571" s="71">
        <v>0</v>
      </c>
      <c r="S571" s="71">
        <v>0</v>
      </c>
      <c r="T571" s="72"/>
      <c r="U571" s="71">
        <v>1268009</v>
      </c>
      <c r="V571" s="71">
        <v>348</v>
      </c>
      <c r="W571" s="71">
        <v>96</v>
      </c>
      <c r="X571" s="71">
        <v>1931</v>
      </c>
      <c r="Y571" s="71">
        <v>3957</v>
      </c>
      <c r="Z571" s="71">
        <v>5395</v>
      </c>
      <c r="AA571" s="71">
        <v>2110</v>
      </c>
      <c r="AB571" s="71">
        <v>8121</v>
      </c>
      <c r="AC571" s="71">
        <v>0</v>
      </c>
      <c r="AD571" s="71">
        <v>0</v>
      </c>
      <c r="AE571" s="72"/>
      <c r="AF571" s="71">
        <v>12386704.350311279</v>
      </c>
      <c r="AG571" s="71">
        <v>630587.05785296403</v>
      </c>
      <c r="AH571" s="71">
        <v>754457.7657099897</v>
      </c>
      <c r="AI571" s="71">
        <v>12173279.163735634</v>
      </c>
      <c r="AJ571" s="71">
        <v>20153650.457133379</v>
      </c>
      <c r="AK571" s="71"/>
      <c r="AL571" s="71"/>
      <c r="AM571" s="71">
        <v>1059880.726191852</v>
      </c>
      <c r="AN571" s="71"/>
      <c r="AO571" s="71"/>
      <c r="AP571" s="71">
        <v>47158559.520935088</v>
      </c>
      <c r="AQ571" s="72"/>
      <c r="AR571" s="71">
        <v>153</v>
      </c>
      <c r="AS571" s="71">
        <v>220</v>
      </c>
      <c r="AT571" s="71">
        <v>0</v>
      </c>
      <c r="AU571" s="71">
        <v>0</v>
      </c>
      <c r="AV571" s="71">
        <v>0</v>
      </c>
      <c r="AW571" s="71">
        <v>0</v>
      </c>
      <c r="AX571" s="71"/>
      <c r="AY571" s="72"/>
      <c r="AZ571" s="71">
        <v>741.69999999999993</v>
      </c>
      <c r="BA571" s="71">
        <v>15111</v>
      </c>
      <c r="BB571" s="71">
        <v>0</v>
      </c>
      <c r="BC571" s="71">
        <v>0</v>
      </c>
      <c r="BD571" s="71">
        <v>0</v>
      </c>
      <c r="BE571" s="71">
        <v>0</v>
      </c>
      <c r="BF571" s="71"/>
      <c r="BG571" s="72"/>
      <c r="BH571" s="71">
        <v>0</v>
      </c>
      <c r="BI571" s="71">
        <v>0</v>
      </c>
      <c r="BJ571" s="71">
        <v>3.677</v>
      </c>
      <c r="BK571" s="71">
        <v>0</v>
      </c>
      <c r="BL571" s="71">
        <v>0</v>
      </c>
      <c r="BM571" s="71">
        <v>0</v>
      </c>
      <c r="BN571" s="72"/>
      <c r="BO571" s="71">
        <v>0</v>
      </c>
      <c r="BP571" s="71">
        <v>0</v>
      </c>
      <c r="BQ571" s="71">
        <v>1</v>
      </c>
      <c r="BR571" s="71">
        <v>0</v>
      </c>
      <c r="BS571" s="71">
        <v>0</v>
      </c>
      <c r="BT571" s="71">
        <v>0</v>
      </c>
      <c r="BU571"/>
      <c r="BV571" s="70">
        <v>3.677</v>
      </c>
      <c r="BW571" s="70">
        <v>0</v>
      </c>
      <c r="BX571" s="70">
        <v>0</v>
      </c>
      <c r="BY571" s="70">
        <v>0</v>
      </c>
      <c r="BZ571" s="70">
        <v>0</v>
      </c>
      <c r="CA571" s="70">
        <v>0</v>
      </c>
      <c r="CB571" s="70">
        <v>0</v>
      </c>
      <c r="CC571" s="70">
        <v>0</v>
      </c>
      <c r="CD571" s="70">
        <v>0</v>
      </c>
    </row>
    <row r="572" spans="1:82">
      <c r="A572" s="70" t="s">
        <v>2345</v>
      </c>
      <c r="B572" s="70">
        <v>136</v>
      </c>
      <c r="C572" s="70">
        <v>18</v>
      </c>
      <c r="D572" s="70">
        <v>8</v>
      </c>
      <c r="E572" s="70">
        <v>2021</v>
      </c>
      <c r="F572" s="70" t="s">
        <v>160</v>
      </c>
      <c r="G572" s="70" t="s">
        <v>2327</v>
      </c>
      <c r="H572" s="70" t="s">
        <v>2328</v>
      </c>
      <c r="I572" s="148"/>
      <c r="J572" s="71">
        <v>14.251832387480656</v>
      </c>
      <c r="K572" s="71">
        <v>0.89963509702884714</v>
      </c>
      <c r="L572" s="71">
        <v>3.8723675774868136</v>
      </c>
      <c r="M572" s="71">
        <v>7.7689622657977093</v>
      </c>
      <c r="N572" s="71">
        <v>11.485948771236037</v>
      </c>
      <c r="O572" s="71">
        <v>7.1966233580762964</v>
      </c>
      <c r="P572" s="71">
        <v>9.70676808450078</v>
      </c>
      <c r="Q572" s="71">
        <v>0.45979847075480901</v>
      </c>
      <c r="R572" s="71">
        <v>0</v>
      </c>
      <c r="S572" s="71">
        <v>0</v>
      </c>
      <c r="T572" s="72"/>
      <c r="U572" s="71">
        <v>1253161</v>
      </c>
      <c r="V572" s="71">
        <v>348</v>
      </c>
      <c r="W572" s="71">
        <v>96</v>
      </c>
      <c r="X572" s="71">
        <v>1931</v>
      </c>
      <c r="Y572" s="71">
        <v>3890</v>
      </c>
      <c r="Z572" s="71">
        <v>5295</v>
      </c>
      <c r="AA572" s="71">
        <v>2089</v>
      </c>
      <c r="AB572" s="71">
        <v>7875</v>
      </c>
      <c r="AC572" s="71">
        <v>0</v>
      </c>
      <c r="AD572" s="71">
        <v>0</v>
      </c>
      <c r="AE572" s="72"/>
      <c r="AF572" s="71">
        <v>12441135.775485592</v>
      </c>
      <c r="AG572" s="71">
        <v>668273.21107571141</v>
      </c>
      <c r="AH572" s="71">
        <v>689279.00584337558</v>
      </c>
      <c r="AI572" s="71">
        <v>13028153.892711259</v>
      </c>
      <c r="AJ572" s="71">
        <v>19108487.808936309</v>
      </c>
      <c r="AK572" s="71">
        <v>0</v>
      </c>
      <c r="AL572" s="71">
        <v>0</v>
      </c>
      <c r="AM572" s="71">
        <v>1033703.1164864481</v>
      </c>
      <c r="AN572" s="71">
        <v>0</v>
      </c>
      <c r="AO572" s="71">
        <v>0</v>
      </c>
      <c r="AP572" s="71">
        <v>46969032.810538694</v>
      </c>
      <c r="AQ572" s="72"/>
      <c r="AR572" s="71">
        <v>160</v>
      </c>
      <c r="AS572" s="71">
        <v>236</v>
      </c>
      <c r="AT572" s="71">
        <v>0</v>
      </c>
      <c r="AU572" s="71">
        <v>0</v>
      </c>
      <c r="AV572" s="71">
        <v>0</v>
      </c>
      <c r="AW572" s="71">
        <v>0</v>
      </c>
      <c r="AX572" s="71"/>
      <c r="AY572" s="72"/>
      <c r="AZ572" s="71">
        <v>775.3</v>
      </c>
      <c r="BA572" s="71">
        <v>15858</v>
      </c>
      <c r="BB572" s="71">
        <v>0</v>
      </c>
      <c r="BC572" s="71">
        <v>0</v>
      </c>
      <c r="BD572" s="71">
        <v>0</v>
      </c>
      <c r="BE572" s="71">
        <v>0</v>
      </c>
      <c r="BF572" s="71"/>
      <c r="BG572" s="72"/>
      <c r="BH572" s="71">
        <v>0</v>
      </c>
      <c r="BI572" s="71">
        <v>0</v>
      </c>
      <c r="BJ572" s="71">
        <v>3.5209999999999999</v>
      </c>
      <c r="BK572" s="71">
        <v>0</v>
      </c>
      <c r="BL572" s="71">
        <v>0</v>
      </c>
      <c r="BM572" s="71">
        <v>0</v>
      </c>
      <c r="BN572" s="72"/>
      <c r="BO572" s="71">
        <v>0</v>
      </c>
      <c r="BP572" s="71">
        <v>0</v>
      </c>
      <c r="BQ572" s="71">
        <v>1</v>
      </c>
      <c r="BR572" s="71">
        <v>0</v>
      </c>
      <c r="BS572" s="71">
        <v>0</v>
      </c>
      <c r="BT572" s="71">
        <v>0</v>
      </c>
      <c r="BU572"/>
      <c r="BV572" s="70">
        <v>3.5209999999999999</v>
      </c>
      <c r="BW572" s="70">
        <v>0</v>
      </c>
      <c r="BX572" s="70">
        <v>0</v>
      </c>
      <c r="BY572" s="70">
        <v>0</v>
      </c>
      <c r="BZ572" s="70">
        <v>0</v>
      </c>
      <c r="CA572" s="70">
        <v>0</v>
      </c>
      <c r="CB572" s="70">
        <v>0</v>
      </c>
      <c r="CC572" s="70">
        <v>0</v>
      </c>
      <c r="CD572" s="70">
        <v>0</v>
      </c>
    </row>
    <row r="573" spans="1:82">
      <c r="A573" s="70" t="s">
        <v>2346</v>
      </c>
      <c r="B573" s="70">
        <v>136</v>
      </c>
      <c r="C573" s="70">
        <v>19</v>
      </c>
      <c r="D573" s="70">
        <v>8</v>
      </c>
      <c r="E573" s="70">
        <v>2022</v>
      </c>
      <c r="F573" s="70" t="s">
        <v>161</v>
      </c>
      <c r="G573" s="70" t="s">
        <v>2327</v>
      </c>
      <c r="H573" s="70" t="s">
        <v>2328</v>
      </c>
      <c r="I573" s="148"/>
      <c r="J573" s="71">
        <v>14.303902881948307</v>
      </c>
      <c r="K573" s="71">
        <v>0.84306352187881095</v>
      </c>
      <c r="L573" s="71">
        <v>3.5091739315340638</v>
      </c>
      <c r="M573" s="71">
        <v>7.1636150841173185</v>
      </c>
      <c r="N573" s="71">
        <v>10.531291925434662</v>
      </c>
      <c r="O573" s="71">
        <v>7.414316255818858</v>
      </c>
      <c r="P573" s="71">
        <v>9.4832096732417845</v>
      </c>
      <c r="Q573" s="71">
        <v>0.44935350785657419</v>
      </c>
      <c r="R573" s="71">
        <v>0</v>
      </c>
      <c r="S573" s="71">
        <v>0</v>
      </c>
      <c r="T573" s="72"/>
      <c r="U573" s="71">
        <v>1422281</v>
      </c>
      <c r="V573" s="71">
        <v>348</v>
      </c>
      <c r="W573" s="71">
        <v>96</v>
      </c>
      <c r="X573" s="71">
        <v>1931</v>
      </c>
      <c r="Y573" s="71">
        <v>3848</v>
      </c>
      <c r="Z573" s="71">
        <v>5183</v>
      </c>
      <c r="AA573" s="71">
        <v>2072</v>
      </c>
      <c r="AB573" s="71">
        <v>7633</v>
      </c>
      <c r="AC573" s="71">
        <v>0</v>
      </c>
      <c r="AD573" s="71">
        <v>0</v>
      </c>
      <c r="AE573" s="72"/>
      <c r="AF573" s="71">
        <v>12726728.827208573</v>
      </c>
      <c r="AG573" s="71">
        <v>673739.71817836398</v>
      </c>
      <c r="AH573" s="71">
        <v>765153.15713040414</v>
      </c>
      <c r="AI573" s="71">
        <v>11889939.659982443</v>
      </c>
      <c r="AJ573" s="71">
        <v>17279010.47383374</v>
      </c>
      <c r="AK573" s="71">
        <v>0</v>
      </c>
      <c r="AL573" s="71">
        <v>0</v>
      </c>
      <c r="AM573" s="71">
        <v>985628.63820951304</v>
      </c>
      <c r="AN573" s="71">
        <v>0</v>
      </c>
      <c r="AO573" s="71">
        <v>0</v>
      </c>
      <c r="AP573" s="71">
        <v>44320200.474543042</v>
      </c>
      <c r="AQ573" s="72"/>
      <c r="AR573" s="71">
        <v>167</v>
      </c>
      <c r="AS573" s="71">
        <v>243</v>
      </c>
      <c r="AT573" s="71">
        <v>0</v>
      </c>
      <c r="AU573" s="71">
        <v>0</v>
      </c>
      <c r="AV573" s="71">
        <v>0</v>
      </c>
      <c r="AW573" s="71">
        <v>0</v>
      </c>
      <c r="AX573" s="71"/>
      <c r="AY573" s="72"/>
      <c r="AZ573" s="71">
        <v>828.5999999999998</v>
      </c>
      <c r="BA573" s="71">
        <v>16193.500000000002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2347</v>
      </c>
      <c r="B574" s="70">
        <v>136</v>
      </c>
      <c r="C574" s="70">
        <v>20</v>
      </c>
      <c r="D574" s="70">
        <v>8</v>
      </c>
      <c r="E574" s="70">
        <v>2023</v>
      </c>
      <c r="F574" s="70" t="s">
        <v>1539</v>
      </c>
      <c r="G574" s="70" t="s">
        <v>2327</v>
      </c>
      <c r="H574" s="70" t="s">
        <v>2328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169</v>
      </c>
      <c r="AS574" s="71">
        <v>245</v>
      </c>
      <c r="AT574" s="71">
        <v>0</v>
      </c>
      <c r="AU574" s="71">
        <v>0</v>
      </c>
      <c r="AV574" s="71">
        <v>0</v>
      </c>
      <c r="AW574" s="71">
        <v>0</v>
      </c>
      <c r="AX574" s="71"/>
      <c r="AY574" s="72"/>
      <c r="AZ574" s="71">
        <v>847.69999999999982</v>
      </c>
      <c r="BA574" s="71">
        <v>16742.5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2348</v>
      </c>
      <c r="B575" s="70">
        <v>136</v>
      </c>
      <c r="C575" s="70">
        <v>21</v>
      </c>
      <c r="D575" s="70">
        <v>8</v>
      </c>
      <c r="E575" s="70">
        <v>2024</v>
      </c>
      <c r="F575" s="70" t="s">
        <v>1554</v>
      </c>
      <c r="G575" s="70" t="s">
        <v>2327</v>
      </c>
      <c r="H575" s="70" t="s">
        <v>2328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2349</v>
      </c>
      <c r="B576" s="70">
        <v>205</v>
      </c>
      <c r="C576" s="70">
        <v>1</v>
      </c>
      <c r="D576" s="70">
        <v>13</v>
      </c>
      <c r="E576" s="70">
        <v>1990</v>
      </c>
      <c r="F576" s="70" t="s">
        <v>787</v>
      </c>
      <c r="G576" s="70" t="s">
        <v>2350</v>
      </c>
      <c r="H576" s="70" t="s">
        <v>2351</v>
      </c>
      <c r="I576" s="148"/>
      <c r="J576" s="71">
        <v>31.03987321017831</v>
      </c>
      <c r="K576" s="71">
        <v>1.560672437020368</v>
      </c>
      <c r="L576" s="71">
        <v>3.4174390753003689</v>
      </c>
      <c r="M576" s="71">
        <v>2.304593461647666</v>
      </c>
      <c r="N576" s="71">
        <v>10.41435485230733</v>
      </c>
      <c r="O576" s="71">
        <v>5.5432413779865994</v>
      </c>
      <c r="P576" s="71">
        <v>10.06131954529029</v>
      </c>
      <c r="Q576" s="71">
        <v>0.57709097792024799</v>
      </c>
      <c r="R576" s="71">
        <v>0</v>
      </c>
      <c r="S576" s="71">
        <v>0.66335139927694409</v>
      </c>
      <c r="T576" s="72"/>
      <c r="U576" s="71">
        <v>658644</v>
      </c>
      <c r="V576" s="71">
        <v>481</v>
      </c>
      <c r="W576" s="71">
        <v>45</v>
      </c>
      <c r="X576" s="71">
        <v>958</v>
      </c>
      <c r="Y576" s="71">
        <v>2287</v>
      </c>
      <c r="Z576" s="71">
        <v>2280</v>
      </c>
      <c r="AA576" s="71">
        <v>2443</v>
      </c>
      <c r="AB576" s="71">
        <v>9370</v>
      </c>
      <c r="AC576" s="71">
        <v>0</v>
      </c>
      <c r="AD576" s="71">
        <v>0.66335139927694409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2352</v>
      </c>
      <c r="B577" s="70">
        <v>206</v>
      </c>
      <c r="C577" s="70">
        <v>2</v>
      </c>
      <c r="D577" s="70">
        <v>13</v>
      </c>
      <c r="E577" s="70">
        <v>2005</v>
      </c>
      <c r="F577" s="70" t="s">
        <v>789</v>
      </c>
      <c r="G577" s="1064" t="s">
        <v>2350</v>
      </c>
      <c r="H577" s="70" t="s">
        <v>2351</v>
      </c>
      <c r="I577" s="148"/>
      <c r="J577" s="71">
        <v>23.216418368247339</v>
      </c>
      <c r="K577" s="71">
        <v>1.127540212289009</v>
      </c>
      <c r="L577" s="71">
        <v>1.0745183067123349</v>
      </c>
      <c r="M577" s="71">
        <v>5.7627644786436836</v>
      </c>
      <c r="N577" s="71">
        <v>16.516673126105552</v>
      </c>
      <c r="O577" s="71">
        <v>8.767431963197696</v>
      </c>
      <c r="P577" s="71">
        <v>10.072413006592541</v>
      </c>
      <c r="Q577" s="71">
        <v>0.51879947497783896</v>
      </c>
      <c r="R577" s="71">
        <v>0</v>
      </c>
      <c r="S577" s="71">
        <v>0.83543072163706189</v>
      </c>
      <c r="T577" s="72"/>
      <c r="U577" s="71">
        <v>579780</v>
      </c>
      <c r="V577" s="71">
        <v>380</v>
      </c>
      <c r="W577" s="71">
        <v>11</v>
      </c>
      <c r="X577" s="71">
        <v>958</v>
      </c>
      <c r="Y577" s="71">
        <v>2520</v>
      </c>
      <c r="Z577" s="71">
        <v>4173</v>
      </c>
      <c r="AA577" s="71">
        <v>2003</v>
      </c>
      <c r="AB577" s="71">
        <v>8806</v>
      </c>
      <c r="AC577" s="71">
        <v>0</v>
      </c>
      <c r="AD577" s="71">
        <v>0.83543072163706189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2353</v>
      </c>
      <c r="B578" s="70">
        <v>207</v>
      </c>
      <c r="C578" s="70">
        <v>3</v>
      </c>
      <c r="D578" s="70">
        <v>13</v>
      </c>
      <c r="E578" s="70">
        <v>2006</v>
      </c>
      <c r="F578" s="70" t="s">
        <v>790</v>
      </c>
      <c r="G578" s="1064" t="s">
        <v>2350</v>
      </c>
      <c r="H578" s="70" t="s">
        <v>2351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2354</v>
      </c>
      <c r="B579" s="70">
        <v>208</v>
      </c>
      <c r="C579" s="70">
        <v>4</v>
      </c>
      <c r="D579" s="70">
        <v>13</v>
      </c>
      <c r="E579" s="70">
        <v>2007</v>
      </c>
      <c r="F579" s="70" t="s">
        <v>791</v>
      </c>
      <c r="G579" s="70" t="s">
        <v>2350</v>
      </c>
      <c r="H579" s="70" t="s">
        <v>2351</v>
      </c>
      <c r="I579" s="148"/>
      <c r="J579" s="71">
        <v>18.609300324451411</v>
      </c>
      <c r="K579" s="71">
        <v>0.99848925004556055</v>
      </c>
      <c r="L579" s="71">
        <v>4.7193062388876958</v>
      </c>
      <c r="M579" s="71">
        <v>5.1194454684910289</v>
      </c>
      <c r="N579" s="71">
        <v>14.09545759720155</v>
      </c>
      <c r="O579" s="71">
        <v>8.5470382595419885</v>
      </c>
      <c r="P579" s="71">
        <v>9.9117192375626892</v>
      </c>
      <c r="Q579" s="71">
        <v>0.53862119438704203</v>
      </c>
      <c r="R579" s="71">
        <v>0</v>
      </c>
      <c r="S579" s="71">
        <v>0.73597459807710874</v>
      </c>
      <c r="T579" s="72"/>
      <c r="U579" s="71">
        <v>722172</v>
      </c>
      <c r="V579" s="71">
        <v>314</v>
      </c>
      <c r="W579" s="71">
        <v>56</v>
      </c>
      <c r="X579" s="71">
        <v>1108</v>
      </c>
      <c r="Y579" s="71">
        <v>2498</v>
      </c>
      <c r="Z579" s="71">
        <v>4229</v>
      </c>
      <c r="AA579" s="71">
        <v>1941</v>
      </c>
      <c r="AB579" s="71">
        <v>8659</v>
      </c>
      <c r="AC579" s="71">
        <v>0</v>
      </c>
      <c r="AD579" s="71">
        <v>0.73597459807710874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2355</v>
      </c>
      <c r="B580" s="70">
        <v>209</v>
      </c>
      <c r="C580" s="70">
        <v>5</v>
      </c>
      <c r="D580" s="70">
        <v>13</v>
      </c>
      <c r="E580" s="70">
        <v>2008</v>
      </c>
      <c r="F580" s="70" t="s">
        <v>792</v>
      </c>
      <c r="G580" s="70" t="s">
        <v>2350</v>
      </c>
      <c r="H580" s="70" t="s">
        <v>2351</v>
      </c>
      <c r="I580" s="148"/>
      <c r="J580" s="71">
        <v>20.86018904605724</v>
      </c>
      <c r="K580" s="71">
        <v>0.71980847657421232</v>
      </c>
      <c r="L580" s="71">
        <v>4.1971667505509842</v>
      </c>
      <c r="M580" s="71">
        <v>5.3959037287960658</v>
      </c>
      <c r="N580" s="71">
        <v>13.491353069859869</v>
      </c>
      <c r="O580" s="71">
        <v>8.2025534889937095</v>
      </c>
      <c r="P580" s="71">
        <v>9.553577004210668</v>
      </c>
      <c r="Q580" s="71">
        <v>0.52360208328342395</v>
      </c>
      <c r="R580" s="71">
        <v>0</v>
      </c>
      <c r="S580" s="71">
        <v>0.6500065834503248</v>
      </c>
      <c r="T580" s="72"/>
      <c r="U580" s="71">
        <v>887692</v>
      </c>
      <c r="V580" s="71">
        <v>314</v>
      </c>
      <c r="W580" s="71">
        <v>56</v>
      </c>
      <c r="X580" s="71">
        <v>1108</v>
      </c>
      <c r="Y580" s="71">
        <v>2514</v>
      </c>
      <c r="Z580" s="71">
        <v>4201</v>
      </c>
      <c r="AA580" s="71">
        <v>1873</v>
      </c>
      <c r="AB580" s="71">
        <v>8556</v>
      </c>
      <c r="AC580" s="71">
        <v>0</v>
      </c>
      <c r="AD580" s="71">
        <v>0.6500065834503248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2356</v>
      </c>
      <c r="B581" s="70">
        <v>210</v>
      </c>
      <c r="C581" s="70">
        <v>6</v>
      </c>
      <c r="D581" s="70">
        <v>13</v>
      </c>
      <c r="E581" s="70">
        <v>2009</v>
      </c>
      <c r="F581" s="70" t="s">
        <v>176</v>
      </c>
      <c r="G581" s="70" t="s">
        <v>2350</v>
      </c>
      <c r="H581" s="70" t="s">
        <v>2351</v>
      </c>
      <c r="I581" s="148"/>
      <c r="J581" s="71">
        <v>15.58218372429662</v>
      </c>
      <c r="K581" s="71">
        <v>0.5601976715785324</v>
      </c>
      <c r="L581" s="71">
        <v>1.970799290678185</v>
      </c>
      <c r="M581" s="71">
        <v>4.9900671087454063</v>
      </c>
      <c r="N581" s="71">
        <v>13.864900483452571</v>
      </c>
      <c r="O581" s="71">
        <v>8.3398542169483321</v>
      </c>
      <c r="P581" s="71">
        <v>9.1071814580686556</v>
      </c>
      <c r="Q581" s="71">
        <v>0.493662030563642</v>
      </c>
      <c r="R581" s="71">
        <v>0</v>
      </c>
      <c r="S581" s="71">
        <v>0.72729716996788418</v>
      </c>
      <c r="T581" s="72"/>
      <c r="U581" s="71">
        <v>626312</v>
      </c>
      <c r="V581" s="71">
        <v>254</v>
      </c>
      <c r="W581" s="71">
        <v>33</v>
      </c>
      <c r="X581" s="71">
        <v>1048</v>
      </c>
      <c r="Y581" s="71">
        <v>2530</v>
      </c>
      <c r="Z581" s="71">
        <v>4216</v>
      </c>
      <c r="AA581" s="71">
        <v>1833</v>
      </c>
      <c r="AB581" s="71">
        <v>8468</v>
      </c>
      <c r="AC581" s="71">
        <v>0</v>
      </c>
      <c r="AD581" s="71">
        <v>0.72729716996788418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2357</v>
      </c>
      <c r="B582" s="70">
        <v>211</v>
      </c>
      <c r="C582" s="70">
        <v>7</v>
      </c>
      <c r="D582" s="70">
        <v>13</v>
      </c>
      <c r="E582" s="70">
        <v>2010</v>
      </c>
      <c r="F582" s="70" t="s">
        <v>177</v>
      </c>
      <c r="G582" s="70" t="s">
        <v>2350</v>
      </c>
      <c r="H582" s="70" t="s">
        <v>2351</v>
      </c>
      <c r="I582" s="148"/>
      <c r="J582" s="71">
        <v>17.625198021392979</v>
      </c>
      <c r="K582" s="71">
        <v>0.65081639961232207</v>
      </c>
      <c r="L582" s="71">
        <v>1.8192767941015979</v>
      </c>
      <c r="M582" s="71">
        <v>4.7418216025319007</v>
      </c>
      <c r="N582" s="71">
        <v>14.26406149316835</v>
      </c>
      <c r="O582" s="71">
        <v>8.3327837419814657</v>
      </c>
      <c r="P582" s="71">
        <v>9.2283411328496978</v>
      </c>
      <c r="Q582" s="71">
        <v>0.51068228229152002</v>
      </c>
      <c r="R582" s="71">
        <v>0</v>
      </c>
      <c r="S582" s="71">
        <v>0.54263808618049203</v>
      </c>
      <c r="T582" s="72"/>
      <c r="U582" s="71">
        <v>698443</v>
      </c>
      <c r="V582" s="71">
        <v>254</v>
      </c>
      <c r="W582" s="71">
        <v>33</v>
      </c>
      <c r="X582" s="71">
        <v>1048</v>
      </c>
      <c r="Y582" s="71">
        <v>2551</v>
      </c>
      <c r="Z582" s="71">
        <v>4232</v>
      </c>
      <c r="AA582" s="71">
        <v>1811</v>
      </c>
      <c r="AB582" s="71">
        <v>8394</v>
      </c>
      <c r="AC582" s="71">
        <v>0</v>
      </c>
      <c r="AD582" s="71">
        <v>0.54263808618049203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2358</v>
      </c>
      <c r="B583" s="70">
        <v>212</v>
      </c>
      <c r="C583" s="70">
        <v>8</v>
      </c>
      <c r="D583" s="70">
        <v>13</v>
      </c>
      <c r="E583" s="70">
        <v>2011</v>
      </c>
      <c r="F583" s="70" t="s">
        <v>178</v>
      </c>
      <c r="G583" s="70" t="s">
        <v>2350</v>
      </c>
      <c r="H583" s="70" t="s">
        <v>2351</v>
      </c>
      <c r="I583" s="148"/>
      <c r="J583" s="71">
        <v>16.28998313858688</v>
      </c>
      <c r="K583" s="71">
        <v>0.75678032173895571</v>
      </c>
      <c r="L583" s="71">
        <v>1.6472311603758221</v>
      </c>
      <c r="M583" s="71">
        <v>5.585740583474105</v>
      </c>
      <c r="N583" s="71">
        <v>16.384111713692</v>
      </c>
      <c r="O583" s="71">
        <v>8.2057085865211068</v>
      </c>
      <c r="P583" s="71">
        <v>8.7538217388637509</v>
      </c>
      <c r="Q583" s="71">
        <v>0.58604847610224198</v>
      </c>
      <c r="R583" s="71">
        <v>0</v>
      </c>
      <c r="S583" s="71">
        <v>0.78259473974284355</v>
      </c>
      <c r="T583" s="72"/>
      <c r="U583" s="71">
        <v>611402</v>
      </c>
      <c r="V583" s="71">
        <v>254</v>
      </c>
      <c r="W583" s="71">
        <v>33</v>
      </c>
      <c r="X583" s="71">
        <v>1048</v>
      </c>
      <c r="Y583" s="71">
        <v>2573</v>
      </c>
      <c r="Z583" s="71">
        <v>4258</v>
      </c>
      <c r="AA583" s="71">
        <v>1769</v>
      </c>
      <c r="AB583" s="71">
        <v>8351</v>
      </c>
      <c r="AC583" s="71">
        <v>0</v>
      </c>
      <c r="AD583" s="71">
        <v>0.78259473974284355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2359</v>
      </c>
      <c r="B584" s="70">
        <v>213</v>
      </c>
      <c r="C584" s="70">
        <v>9</v>
      </c>
      <c r="D584" s="70">
        <v>13</v>
      </c>
      <c r="E584" s="70">
        <v>2012</v>
      </c>
      <c r="F584" s="70" t="s">
        <v>179</v>
      </c>
      <c r="G584" s="70" t="s">
        <v>2350</v>
      </c>
      <c r="H584" s="70" t="s">
        <v>2351</v>
      </c>
      <c r="I584" s="148"/>
      <c r="J584" s="71">
        <v>20.720610738443291</v>
      </c>
      <c r="K584" s="71">
        <v>0.83229018050364079</v>
      </c>
      <c r="L584" s="71">
        <v>1.605152599535415</v>
      </c>
      <c r="M584" s="71">
        <v>6.0569614767984312</v>
      </c>
      <c r="N584" s="71">
        <v>16.476581936262409</v>
      </c>
      <c r="O584" s="71">
        <v>8.208055298421808</v>
      </c>
      <c r="P584" s="71">
        <v>8.7538605251401798</v>
      </c>
      <c r="Q584" s="71">
        <v>0.62933400405474005</v>
      </c>
      <c r="R584" s="71">
        <v>0</v>
      </c>
      <c r="S584" s="71">
        <v>0.3861503886840123</v>
      </c>
      <c r="T584" s="72"/>
      <c r="U584" s="71">
        <v>688513</v>
      </c>
      <c r="V584" s="71">
        <v>254</v>
      </c>
      <c r="W584" s="71">
        <v>33</v>
      </c>
      <c r="X584" s="71">
        <v>1048</v>
      </c>
      <c r="Y584" s="71">
        <v>2583</v>
      </c>
      <c r="Z584" s="71">
        <v>4293</v>
      </c>
      <c r="AA584" s="71">
        <v>1759</v>
      </c>
      <c r="AB584" s="71">
        <v>8254</v>
      </c>
      <c r="AC584" s="71">
        <v>0</v>
      </c>
      <c r="AD584" s="71">
        <v>0.3861503886840123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2360</v>
      </c>
      <c r="B585" s="70">
        <v>214</v>
      </c>
      <c r="C585" s="70">
        <v>10</v>
      </c>
      <c r="D585" s="70">
        <v>13</v>
      </c>
      <c r="E585" s="70">
        <v>2013</v>
      </c>
      <c r="F585" s="70" t="s">
        <v>180</v>
      </c>
      <c r="G585" s="70" t="s">
        <v>2350</v>
      </c>
      <c r="H585" s="70" t="s">
        <v>2351</v>
      </c>
      <c r="I585" s="148"/>
      <c r="J585" s="71">
        <v>21.307360163968539</v>
      </c>
      <c r="K585" s="71">
        <v>0.76916013448826215</v>
      </c>
      <c r="L585" s="71">
        <v>1.3854094689744769</v>
      </c>
      <c r="M585" s="71">
        <v>5.6455457278884129</v>
      </c>
      <c r="N585" s="71">
        <v>16.28103306703143</v>
      </c>
      <c r="O585" s="71">
        <v>7.9249629247185762</v>
      </c>
      <c r="P585" s="71">
        <v>8.8318034103608003</v>
      </c>
      <c r="Q585" s="71">
        <v>0.63601193680716805</v>
      </c>
      <c r="R585" s="71">
        <v>0</v>
      </c>
      <c r="S585" s="71">
        <v>0.56266009577605947</v>
      </c>
      <c r="T585" s="72"/>
      <c r="U585" s="71">
        <v>709213</v>
      </c>
      <c r="V585" s="71">
        <v>254</v>
      </c>
      <c r="W585" s="71">
        <v>33</v>
      </c>
      <c r="X585" s="71">
        <v>1048</v>
      </c>
      <c r="Y585" s="71">
        <v>2599</v>
      </c>
      <c r="Z585" s="71">
        <v>4330</v>
      </c>
      <c r="AA585" s="71">
        <v>1768</v>
      </c>
      <c r="AB585" s="71">
        <v>8222</v>
      </c>
      <c r="AC585" s="71">
        <v>0</v>
      </c>
      <c r="AD585" s="71">
        <v>0.56266009577605947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2361</v>
      </c>
      <c r="B586" s="70">
        <v>215</v>
      </c>
      <c r="C586" s="70">
        <v>11</v>
      </c>
      <c r="D586" s="70">
        <v>13</v>
      </c>
      <c r="E586" s="70">
        <v>2014</v>
      </c>
      <c r="F586" s="70" t="s">
        <v>181</v>
      </c>
      <c r="G586" s="70" t="s">
        <v>2350</v>
      </c>
      <c r="H586" s="70" t="s">
        <v>2351</v>
      </c>
      <c r="I586" s="148"/>
      <c r="J586" s="71">
        <v>20.96537486044765</v>
      </c>
      <c r="K586" s="71">
        <v>0.74990615092114643</v>
      </c>
      <c r="L586" s="71">
        <v>1.271135414159013</v>
      </c>
      <c r="M586" s="71">
        <v>5.6527863552170636</v>
      </c>
      <c r="N586" s="71">
        <v>15.85389600671429</v>
      </c>
      <c r="O586" s="71">
        <v>7.6339691058613921</v>
      </c>
      <c r="P586" s="71">
        <v>8.8576244593804745</v>
      </c>
      <c r="Q586" s="71">
        <v>0.60591096043482595</v>
      </c>
      <c r="R586" s="71">
        <v>0</v>
      </c>
      <c r="S586" s="71">
        <v>0.79456861382844379</v>
      </c>
      <c r="T586" s="72"/>
      <c r="U586" s="71">
        <v>822440</v>
      </c>
      <c r="V586" s="71">
        <v>225</v>
      </c>
      <c r="W586" s="71">
        <v>25</v>
      </c>
      <c r="X586" s="71">
        <v>1026</v>
      </c>
      <c r="Y586" s="71">
        <v>2637</v>
      </c>
      <c r="Z586" s="71">
        <v>4393</v>
      </c>
      <c r="AA586" s="71">
        <v>1764</v>
      </c>
      <c r="AB586" s="71">
        <v>8164</v>
      </c>
      <c r="AC586" s="71">
        <v>0</v>
      </c>
      <c r="AD586" s="71">
        <v>0.79456861382844379</v>
      </c>
      <c r="AE586" s="72"/>
      <c r="AF586" s="71"/>
      <c r="AG586" s="71"/>
      <c r="AH586" s="71"/>
      <c r="AI586" s="71"/>
      <c r="AJ586" s="71"/>
      <c r="AK586" s="71"/>
      <c r="AL586" s="71"/>
      <c r="AM586" s="71"/>
      <c r="AN586" s="71"/>
      <c r="AO586" s="71"/>
      <c r="AP586" s="71"/>
      <c r="AQ586" s="72"/>
      <c r="AR586" s="71">
        <v>38</v>
      </c>
      <c r="AS586" s="71">
        <v>12</v>
      </c>
      <c r="AT586" s="71">
        <v>0</v>
      </c>
      <c r="AU586" s="71">
        <v>0</v>
      </c>
      <c r="AV586" s="71">
        <v>0</v>
      </c>
      <c r="AW586" s="71">
        <v>0</v>
      </c>
      <c r="AX586" s="71"/>
      <c r="AY586" s="72"/>
      <c r="AZ586" s="71">
        <v>156.1</v>
      </c>
      <c r="BA586" s="71">
        <v>446</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2362</v>
      </c>
      <c r="B587" s="70">
        <v>216</v>
      </c>
      <c r="C587" s="70">
        <v>12</v>
      </c>
      <c r="D587" s="70">
        <v>13</v>
      </c>
      <c r="E587" s="70">
        <v>2015</v>
      </c>
      <c r="F587" s="70" t="s">
        <v>182</v>
      </c>
      <c r="G587" s="70" t="s">
        <v>2350</v>
      </c>
      <c r="H587" s="70" t="s">
        <v>2351</v>
      </c>
      <c r="I587" s="148"/>
      <c r="J587" s="71">
        <v>17.545971080886019</v>
      </c>
      <c r="K587" s="71">
        <v>0.72252277037584711</v>
      </c>
      <c r="L587" s="71">
        <v>1.123536068268048</v>
      </c>
      <c r="M587" s="71">
        <v>4.893298676784938</v>
      </c>
      <c r="N587" s="71">
        <v>14.992475130350931</v>
      </c>
      <c r="O587" s="71">
        <v>7.5474311978502477</v>
      </c>
      <c r="P587" s="71">
        <v>8.8344707230971764</v>
      </c>
      <c r="Q587" s="71">
        <v>0.58973303899927099</v>
      </c>
      <c r="R587" s="71">
        <v>0</v>
      </c>
      <c r="S587" s="71">
        <v>0.79386691993571257</v>
      </c>
      <c r="T587" s="72"/>
      <c r="U587" s="71">
        <v>687264</v>
      </c>
      <c r="V587" s="71">
        <v>225</v>
      </c>
      <c r="W587" s="71">
        <v>25</v>
      </c>
      <c r="X587" s="71">
        <v>1026</v>
      </c>
      <c r="Y587" s="71">
        <v>2692</v>
      </c>
      <c r="Z587" s="71">
        <v>4385</v>
      </c>
      <c r="AA587" s="71">
        <v>1758</v>
      </c>
      <c r="AB587" s="71">
        <v>8117</v>
      </c>
      <c r="AC587" s="71">
        <v>0</v>
      </c>
      <c r="AD587" s="71">
        <v>0.79386691993571257</v>
      </c>
      <c r="AE587" s="72"/>
      <c r="AF587" s="71">
        <v>9610202.3329009451</v>
      </c>
      <c r="AG587" s="71">
        <v>563452.9478679552</v>
      </c>
      <c r="AH587" s="71">
        <v>169061.61884625661</v>
      </c>
      <c r="AI587" s="71">
        <v>6265081.70276991</v>
      </c>
      <c r="AJ587" s="71">
        <v>14319626.777675411</v>
      </c>
      <c r="AK587" s="71">
        <v>0</v>
      </c>
      <c r="AL587" s="71">
        <v>0</v>
      </c>
      <c r="AM587" s="71">
        <v>1112400.800465628</v>
      </c>
      <c r="AN587" s="71">
        <v>0</v>
      </c>
      <c r="AO587" s="71">
        <v>0</v>
      </c>
      <c r="AP587" s="71">
        <v>32039826.180526108</v>
      </c>
      <c r="AQ587" s="72"/>
      <c r="AR587" s="71">
        <v>45</v>
      </c>
      <c r="AS587" s="71">
        <v>16</v>
      </c>
      <c r="AT587" s="71">
        <v>0</v>
      </c>
      <c r="AU587" s="71">
        <v>0</v>
      </c>
      <c r="AV587" s="71">
        <v>0</v>
      </c>
      <c r="AW587" s="71">
        <v>0</v>
      </c>
      <c r="AX587" s="71"/>
      <c r="AY587" s="72"/>
      <c r="AZ587" s="71">
        <v>198.6</v>
      </c>
      <c r="BA587" s="71">
        <v>595.6</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2363</v>
      </c>
      <c r="B588" s="70">
        <v>217</v>
      </c>
      <c r="C588" s="70">
        <v>13</v>
      </c>
      <c r="D588" s="70">
        <v>13</v>
      </c>
      <c r="E588" s="70">
        <v>2016</v>
      </c>
      <c r="F588" s="70" t="s">
        <v>155</v>
      </c>
      <c r="G588" s="70" t="s">
        <v>2350</v>
      </c>
      <c r="H588" s="70" t="s">
        <v>2351</v>
      </c>
      <c r="I588" s="148"/>
      <c r="J588" s="71">
        <v>23.388515814494752</v>
      </c>
      <c r="K588" s="71">
        <v>0.66504808722910635</v>
      </c>
      <c r="L588" s="71">
        <v>1.3960652377517118</v>
      </c>
      <c r="M588" s="71">
        <v>4.6043855963384432</v>
      </c>
      <c r="N588" s="71">
        <v>16.443547089292995</v>
      </c>
      <c r="O588" s="71">
        <v>7.4829837766207001</v>
      </c>
      <c r="P588" s="71">
        <v>8.6193727110237148</v>
      </c>
      <c r="Q588" s="71">
        <v>0.56858782420301401</v>
      </c>
      <c r="R588" s="71">
        <v>0</v>
      </c>
      <c r="S588" s="71">
        <v>1.2112952670982466</v>
      </c>
      <c r="T588" s="72"/>
      <c r="U588" s="71">
        <v>1048633</v>
      </c>
      <c r="V588" s="71">
        <v>225</v>
      </c>
      <c r="W588" s="71">
        <v>25</v>
      </c>
      <c r="X588" s="71">
        <v>1026</v>
      </c>
      <c r="Y588" s="71">
        <v>2722</v>
      </c>
      <c r="Z588" s="71">
        <v>4401</v>
      </c>
      <c r="AA588" s="71">
        <v>1774</v>
      </c>
      <c r="AB588" s="71">
        <v>8050</v>
      </c>
      <c r="AC588" s="71">
        <v>0</v>
      </c>
      <c r="AD588" s="71">
        <v>1.2112952670982471</v>
      </c>
      <c r="AE588" s="72"/>
      <c r="AF588" s="71">
        <v>12823425.36156459</v>
      </c>
      <c r="AG588" s="71">
        <v>528114.35796776542</v>
      </c>
      <c r="AH588" s="71">
        <v>154886.33739651629</v>
      </c>
      <c r="AI588" s="71">
        <v>6396696.4712280184</v>
      </c>
      <c r="AJ588" s="71">
        <v>14651915.651699141</v>
      </c>
      <c r="AK588" s="71">
        <v>0</v>
      </c>
      <c r="AL588" s="71">
        <v>0</v>
      </c>
      <c r="AM588" s="71">
        <v>1104075.8242275959</v>
      </c>
      <c r="AN588" s="71">
        <v>0</v>
      </c>
      <c r="AO588" s="71">
        <v>0</v>
      </c>
      <c r="AP588" s="71">
        <v>35659114.004083626</v>
      </c>
      <c r="AQ588" s="72"/>
      <c r="AR588" s="71">
        <v>51</v>
      </c>
      <c r="AS588" s="71">
        <v>18</v>
      </c>
      <c r="AT588" s="71">
        <v>0</v>
      </c>
      <c r="AU588" s="71">
        <v>0</v>
      </c>
      <c r="AV588" s="71">
        <v>0</v>
      </c>
      <c r="AW588" s="71">
        <v>0</v>
      </c>
      <c r="AX588" s="71"/>
      <c r="AY588" s="72"/>
      <c r="AZ588" s="71">
        <v>239.5</v>
      </c>
      <c r="BA588" s="71">
        <v>655.6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2364</v>
      </c>
      <c r="B589" s="70">
        <v>218</v>
      </c>
      <c r="C589" s="70">
        <v>14</v>
      </c>
      <c r="D589" s="70">
        <v>13</v>
      </c>
      <c r="E589" s="70">
        <v>2017</v>
      </c>
      <c r="F589" s="70" t="s">
        <v>156</v>
      </c>
      <c r="G589" s="70" t="s">
        <v>2350</v>
      </c>
      <c r="H589" s="70" t="s">
        <v>2351</v>
      </c>
      <c r="I589" s="148"/>
      <c r="J589" s="71">
        <v>25.703667210543951</v>
      </c>
      <c r="K589" s="71">
        <v>0.72777340921791356</v>
      </c>
      <c r="L589" s="71">
        <v>1.3625767326926006</v>
      </c>
      <c r="M589" s="71">
        <v>4.1057572976955274</v>
      </c>
      <c r="N589" s="71">
        <v>14.964994765203006</v>
      </c>
      <c r="O589" s="71">
        <v>7.3993478922336742</v>
      </c>
      <c r="P589" s="71">
        <v>8.5744279500973359</v>
      </c>
      <c r="Q589" s="71">
        <v>0.54478267920666501</v>
      </c>
      <c r="R589" s="71">
        <v>0</v>
      </c>
      <c r="S589" s="71">
        <v>0.51297781998191738</v>
      </c>
      <c r="T589" s="72"/>
      <c r="U589" s="71">
        <v>1176115</v>
      </c>
      <c r="V589" s="71">
        <v>225</v>
      </c>
      <c r="W589" s="71">
        <v>25</v>
      </c>
      <c r="X589" s="71">
        <v>1026</v>
      </c>
      <c r="Y589" s="71">
        <v>2737</v>
      </c>
      <c r="Z589" s="71">
        <v>4424</v>
      </c>
      <c r="AA589" s="71">
        <v>1776</v>
      </c>
      <c r="AB589" s="71">
        <v>7976</v>
      </c>
      <c r="AC589" s="71">
        <v>0</v>
      </c>
      <c r="AD589" s="71">
        <v>0.51297781998191738</v>
      </c>
      <c r="AE589" s="72"/>
      <c r="AF589" s="71">
        <v>14973792.08498553</v>
      </c>
      <c r="AG589" s="71">
        <v>565992.78216965671</v>
      </c>
      <c r="AH589" s="71">
        <v>209421.7286499278</v>
      </c>
      <c r="AI589" s="71">
        <v>5952057.6331932023</v>
      </c>
      <c r="AJ589" s="71">
        <v>14874608.075919179</v>
      </c>
      <c r="AK589" s="71">
        <v>0</v>
      </c>
      <c r="AL589" s="71">
        <v>0</v>
      </c>
      <c r="AM589" s="71">
        <v>1095638.2522312221</v>
      </c>
      <c r="AN589" s="71">
        <v>0</v>
      </c>
      <c r="AO589" s="71">
        <v>0</v>
      </c>
      <c r="AP589" s="71">
        <v>37671510.557148725</v>
      </c>
      <c r="AQ589" s="72"/>
      <c r="AR589" s="71">
        <v>59</v>
      </c>
      <c r="AS589" s="71">
        <v>19</v>
      </c>
      <c r="AT589" s="71">
        <v>0</v>
      </c>
      <c r="AU589" s="71">
        <v>0</v>
      </c>
      <c r="AV589" s="71">
        <v>0</v>
      </c>
      <c r="AW589" s="71">
        <v>0</v>
      </c>
      <c r="AX589" s="71"/>
      <c r="AY589" s="72"/>
      <c r="AZ589" s="71">
        <v>280.89999999999998</v>
      </c>
      <c r="BA589" s="71">
        <v>667.4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2365</v>
      </c>
      <c r="B590" s="70">
        <v>219</v>
      </c>
      <c r="C590" s="70">
        <v>15</v>
      </c>
      <c r="D590" s="70">
        <v>13</v>
      </c>
      <c r="E590" s="70">
        <v>2018</v>
      </c>
      <c r="F590" s="70" t="s">
        <v>183</v>
      </c>
      <c r="G590" s="70" t="s">
        <v>2350</v>
      </c>
      <c r="H590" s="70" t="s">
        <v>2351</v>
      </c>
      <c r="I590" s="148"/>
      <c r="J590" s="71">
        <v>29.999720649344006</v>
      </c>
      <c r="K590" s="71">
        <v>0.67913593306654874</v>
      </c>
      <c r="L590" s="71">
        <v>1.257441327791287</v>
      </c>
      <c r="M590" s="71">
        <v>4.4510062311567626</v>
      </c>
      <c r="N590" s="71">
        <v>14.71337603982097</v>
      </c>
      <c r="O590" s="71">
        <v>7.294793887164766</v>
      </c>
      <c r="P590" s="71">
        <v>8.3456795040303824</v>
      </c>
      <c r="Q590" s="71">
        <v>0.49906068203568799</v>
      </c>
      <c r="R590" s="71">
        <v>0</v>
      </c>
      <c r="S590" s="71">
        <v>0.77545782990093048</v>
      </c>
      <c r="T590" s="72"/>
      <c r="U590" s="71">
        <v>1275320</v>
      </c>
      <c r="V590" s="71">
        <v>225</v>
      </c>
      <c r="W590" s="71">
        <v>25</v>
      </c>
      <c r="X590" s="71">
        <v>1026</v>
      </c>
      <c r="Y590" s="71">
        <v>2780</v>
      </c>
      <c r="Z590" s="71">
        <v>4445</v>
      </c>
      <c r="AA590" s="71">
        <v>1746</v>
      </c>
      <c r="AB590" s="71">
        <v>7874</v>
      </c>
      <c r="AC590" s="71">
        <v>0</v>
      </c>
      <c r="AD590" s="71">
        <v>0.77545782990093048</v>
      </c>
      <c r="AE590" s="72"/>
      <c r="AF590" s="71">
        <v>17365980.267895378</v>
      </c>
      <c r="AG590" s="71">
        <v>518886.87192837137</v>
      </c>
      <c r="AH590" s="71">
        <v>199304.643710484</v>
      </c>
      <c r="AI590" s="71">
        <v>6297892.1044096192</v>
      </c>
      <c r="AJ590" s="71">
        <v>13725215.41553328</v>
      </c>
      <c r="AK590" s="71">
        <v>0</v>
      </c>
      <c r="AL590" s="71">
        <v>0</v>
      </c>
      <c r="AM590" s="71">
        <v>1083864.845743523</v>
      </c>
      <c r="AN590" s="71">
        <v>0</v>
      </c>
      <c r="AO590" s="71">
        <v>0</v>
      </c>
      <c r="AP590" s="71">
        <v>39191144.149220653</v>
      </c>
      <c r="AQ590" s="72"/>
      <c r="AR590" s="71">
        <v>64</v>
      </c>
      <c r="AS590" s="71">
        <v>22</v>
      </c>
      <c r="AT590" s="71">
        <v>0</v>
      </c>
      <c r="AU590" s="71">
        <v>0</v>
      </c>
      <c r="AV590" s="71">
        <v>0</v>
      </c>
      <c r="AW590" s="71">
        <v>0</v>
      </c>
      <c r="AX590" s="71"/>
      <c r="AY590" s="72"/>
      <c r="AZ590" s="71">
        <v>302.10000000000002</v>
      </c>
      <c r="BA590" s="71">
        <v>774</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2366</v>
      </c>
      <c r="B591" s="70">
        <v>220</v>
      </c>
      <c r="C591" s="70">
        <v>16</v>
      </c>
      <c r="D591" s="70">
        <v>13</v>
      </c>
      <c r="E591" s="70">
        <v>2019</v>
      </c>
      <c r="F591" s="70" t="s">
        <v>158</v>
      </c>
      <c r="G591" s="70" t="s">
        <v>2350</v>
      </c>
      <c r="H591" s="70" t="s">
        <v>2351</v>
      </c>
      <c r="I591" s="148"/>
      <c r="J591" s="71">
        <v>31.866687711624916</v>
      </c>
      <c r="K591" s="71">
        <v>0.60265445656357408</v>
      </c>
      <c r="L591" s="71">
        <v>1.2705753088811009</v>
      </c>
      <c r="M591" s="71">
        <v>4.1217909991233403</v>
      </c>
      <c r="N591" s="71">
        <v>14.547497244315958</v>
      </c>
      <c r="O591" s="71">
        <v>7.0934898304676084</v>
      </c>
      <c r="P591" s="71">
        <v>8.2111653603145456</v>
      </c>
      <c r="Q591" s="71">
        <v>0.48053747958892801</v>
      </c>
      <c r="R591" s="71">
        <v>0</v>
      </c>
      <c r="S591" s="71">
        <v>0.76764343395158474</v>
      </c>
      <c r="T591" s="72"/>
      <c r="U591" s="71">
        <v>1360869</v>
      </c>
      <c r="V591" s="71">
        <v>225</v>
      </c>
      <c r="W591" s="71">
        <v>25</v>
      </c>
      <c r="X591" s="71">
        <v>1026</v>
      </c>
      <c r="Y591" s="71">
        <v>2798</v>
      </c>
      <c r="Z591" s="71">
        <v>4441</v>
      </c>
      <c r="AA591" s="71">
        <v>1705</v>
      </c>
      <c r="AB591" s="71">
        <v>7787</v>
      </c>
      <c r="AC591" s="71">
        <v>0</v>
      </c>
      <c r="AD591" s="71">
        <v>0.76764343395158474</v>
      </c>
      <c r="AE591" s="72"/>
      <c r="AF591" s="71">
        <v>17970165.428673401</v>
      </c>
      <c r="AG591" s="71">
        <v>454511.38892939588</v>
      </c>
      <c r="AH591" s="71">
        <v>211600.95847744611</v>
      </c>
      <c r="AI591" s="71">
        <v>6016805.8639026508</v>
      </c>
      <c r="AJ591" s="71">
        <v>14063968.08583934</v>
      </c>
      <c r="AK591" s="71">
        <v>0</v>
      </c>
      <c r="AL591" s="71">
        <v>0</v>
      </c>
      <c r="AM591" s="71">
        <v>1060530.7794953852</v>
      </c>
      <c r="AN591" s="71">
        <v>0</v>
      </c>
      <c r="AO591" s="71">
        <v>0</v>
      </c>
      <c r="AP591" s="71">
        <v>39777582.505317621</v>
      </c>
      <c r="AQ591" s="72"/>
      <c r="AR591" s="71">
        <v>72</v>
      </c>
      <c r="AS591" s="71">
        <v>25</v>
      </c>
      <c r="AT591" s="71">
        <v>0</v>
      </c>
      <c r="AU591" s="71">
        <v>0</v>
      </c>
      <c r="AV591" s="71">
        <v>0</v>
      </c>
      <c r="AW591" s="71">
        <v>0</v>
      </c>
      <c r="AX591" s="71"/>
      <c r="AY591" s="72"/>
      <c r="AZ591" s="71">
        <v>332.9</v>
      </c>
      <c r="BA591" s="71">
        <v>883.1</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2367</v>
      </c>
      <c r="B592" s="70">
        <v>221</v>
      </c>
      <c r="C592" s="70">
        <v>17</v>
      </c>
      <c r="D592" s="70">
        <v>13</v>
      </c>
      <c r="E592" s="70">
        <v>2020</v>
      </c>
      <c r="F592" s="70" t="s">
        <v>159</v>
      </c>
      <c r="G592" s="70" t="s">
        <v>2350</v>
      </c>
      <c r="H592" s="70" t="s">
        <v>2351</v>
      </c>
      <c r="I592" s="148"/>
      <c r="J592" s="71">
        <v>32.810477467908058</v>
      </c>
      <c r="K592" s="71">
        <v>0.63289627569074669</v>
      </c>
      <c r="L592" s="71">
        <v>3.3869787417774369</v>
      </c>
      <c r="M592" s="71">
        <v>4.2379815887928345</v>
      </c>
      <c r="N592" s="71">
        <v>12.893231539382791</v>
      </c>
      <c r="O592" s="71">
        <v>6.1939084343418038</v>
      </c>
      <c r="P592" s="71">
        <v>7.6935693336152866</v>
      </c>
      <c r="Q592" s="71">
        <v>0.45393860944828401</v>
      </c>
      <c r="R592" s="71">
        <v>0</v>
      </c>
      <c r="S592" s="71">
        <v>0.65358288655108931</v>
      </c>
      <c r="T592" s="72"/>
      <c r="U592" s="71">
        <v>1652177</v>
      </c>
      <c r="V592" s="71">
        <v>211</v>
      </c>
      <c r="W592" s="71">
        <v>72</v>
      </c>
      <c r="X592" s="71">
        <v>1145</v>
      </c>
      <c r="Y592" s="71">
        <v>2834</v>
      </c>
      <c r="Z592" s="71">
        <v>4426</v>
      </c>
      <c r="AA592" s="71">
        <v>1698</v>
      </c>
      <c r="AB592" s="71">
        <v>7699</v>
      </c>
      <c r="AC592" s="71">
        <v>0</v>
      </c>
      <c r="AD592" s="71">
        <v>0.65358288655108931</v>
      </c>
      <c r="AE592" s="72"/>
      <c r="AF592" s="71">
        <v>19333257.35961441</v>
      </c>
      <c r="AG592" s="71">
        <v>487590.22561654402</v>
      </c>
      <c r="AH592" s="71">
        <v>590588.35771491728</v>
      </c>
      <c r="AI592" s="71">
        <v>6470676.8010874121</v>
      </c>
      <c r="AJ592" s="71">
        <v>13622709.168509761</v>
      </c>
      <c r="AK592" s="71"/>
      <c r="AL592" s="71"/>
      <c r="AM592" s="71">
        <v>1004805.0376740631</v>
      </c>
      <c r="AN592" s="71"/>
      <c r="AO592" s="71"/>
      <c r="AP592" s="71">
        <v>41509626.950217105</v>
      </c>
      <c r="AQ592" s="72"/>
      <c r="AR592" s="71">
        <v>77</v>
      </c>
      <c r="AS592" s="71">
        <v>26</v>
      </c>
      <c r="AT592" s="71">
        <v>0</v>
      </c>
      <c r="AU592" s="71">
        <v>0</v>
      </c>
      <c r="AV592" s="71">
        <v>0</v>
      </c>
      <c r="AW592" s="71">
        <v>0</v>
      </c>
      <c r="AX592" s="71"/>
      <c r="AY592" s="72"/>
      <c r="AZ592" s="71">
        <v>357.5</v>
      </c>
      <c r="BA592" s="71">
        <v>910.6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2368</v>
      </c>
      <c r="B593" s="70">
        <v>221</v>
      </c>
      <c r="C593" s="70">
        <v>18</v>
      </c>
      <c r="D593" s="70">
        <v>13</v>
      </c>
      <c r="E593" s="70">
        <v>2021</v>
      </c>
      <c r="F593" s="70" t="s">
        <v>160</v>
      </c>
      <c r="G593" s="70" t="s">
        <v>2350</v>
      </c>
      <c r="H593" s="70" t="s">
        <v>2351</v>
      </c>
      <c r="I593" s="148"/>
      <c r="J593" s="71">
        <v>28.808076971646582</v>
      </c>
      <c r="K593" s="71">
        <v>0.75016087119117381</v>
      </c>
      <c r="L593" s="71">
        <v>2.7016297077046203</v>
      </c>
      <c r="M593" s="71">
        <v>4.8238513790520701</v>
      </c>
      <c r="N593" s="71">
        <v>13.029711322636926</v>
      </c>
      <c r="O593" s="71">
        <v>6.0155344632380894</v>
      </c>
      <c r="P593" s="71">
        <v>7.857417343652858</v>
      </c>
      <c r="Q593" s="71">
        <v>0.44245749985777</v>
      </c>
      <c r="R593" s="71">
        <v>0</v>
      </c>
      <c r="S593" s="71">
        <v>0.81322870076162013</v>
      </c>
      <c r="T593" s="72"/>
      <c r="U593" s="71">
        <v>1338968</v>
      </c>
      <c r="V593" s="71">
        <v>211</v>
      </c>
      <c r="W593" s="71">
        <v>72</v>
      </c>
      <c r="X593" s="71">
        <v>1145</v>
      </c>
      <c r="Y593" s="71">
        <v>2831</v>
      </c>
      <c r="Z593" s="71">
        <v>4426</v>
      </c>
      <c r="AA593" s="71">
        <v>1691</v>
      </c>
      <c r="AB593" s="71">
        <v>7578</v>
      </c>
      <c r="AC593" s="71">
        <v>0</v>
      </c>
      <c r="AD593" s="71">
        <v>0.81322870076162013</v>
      </c>
      <c r="AE593" s="72"/>
      <c r="AF593" s="71">
        <v>16987823.995955169</v>
      </c>
      <c r="AG593" s="71">
        <v>539869.37302224943</v>
      </c>
      <c r="AH593" s="71">
        <v>453244.47579797538</v>
      </c>
      <c r="AI593" s="71">
        <v>7264401.7076453837</v>
      </c>
      <c r="AJ593" s="71">
        <v>14095695.692021729</v>
      </c>
      <c r="AK593" s="71">
        <v>0</v>
      </c>
      <c r="AL593" s="71">
        <v>0</v>
      </c>
      <c r="AM593" s="71">
        <v>994717.74180753063</v>
      </c>
      <c r="AN593" s="71">
        <v>0</v>
      </c>
      <c r="AO593" s="71">
        <v>0</v>
      </c>
      <c r="AP593" s="71">
        <v>40335752.986250035</v>
      </c>
      <c r="AQ593" s="72"/>
      <c r="AR593" s="71">
        <v>86</v>
      </c>
      <c r="AS593" s="71">
        <v>26</v>
      </c>
      <c r="AT593" s="71">
        <v>0</v>
      </c>
      <c r="AU593" s="71">
        <v>0</v>
      </c>
      <c r="AV593" s="71">
        <v>0</v>
      </c>
      <c r="AW593" s="71">
        <v>0</v>
      </c>
      <c r="AX593" s="71"/>
      <c r="AY593" s="72"/>
      <c r="AZ593" s="71">
        <v>403.1</v>
      </c>
      <c r="BA593" s="71">
        <v>910.6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2369</v>
      </c>
      <c r="B594" s="70">
        <v>221</v>
      </c>
      <c r="C594" s="70">
        <v>19</v>
      </c>
      <c r="D594" s="70">
        <v>13</v>
      </c>
      <c r="E594" s="70">
        <v>2022</v>
      </c>
      <c r="F594" s="70" t="s">
        <v>161</v>
      </c>
      <c r="G594" s="70" t="s">
        <v>2350</v>
      </c>
      <c r="H594" s="70" t="s">
        <v>2351</v>
      </c>
      <c r="I594" s="148"/>
      <c r="J594" s="71">
        <v>24.356427524622056</v>
      </c>
      <c r="K594" s="71">
        <v>0.68619330288187619</v>
      </c>
      <c r="L594" s="71">
        <v>2.7288412399674491</v>
      </c>
      <c r="M594" s="71">
        <v>4.6014680708286271</v>
      </c>
      <c r="N594" s="71">
        <v>13.812963152036632</v>
      </c>
      <c r="O594" s="71">
        <v>6.2556058241743902</v>
      </c>
      <c r="P594" s="71">
        <v>7.7623183425762869</v>
      </c>
      <c r="Q594" s="71">
        <v>0.43675536156005818</v>
      </c>
      <c r="R594" s="71">
        <v>0</v>
      </c>
      <c r="S594" s="71">
        <v>0.97467749609121734</v>
      </c>
      <c r="T594" s="72"/>
      <c r="U594" s="71">
        <v>1439526</v>
      </c>
      <c r="V594" s="71">
        <v>211</v>
      </c>
      <c r="W594" s="71">
        <v>72</v>
      </c>
      <c r="X594" s="71">
        <v>1145</v>
      </c>
      <c r="Y594" s="71">
        <v>2835</v>
      </c>
      <c r="Z594" s="71">
        <v>4373</v>
      </c>
      <c r="AA594" s="71">
        <v>1696</v>
      </c>
      <c r="AB594" s="71">
        <v>7419</v>
      </c>
      <c r="AC594" s="71">
        <v>0</v>
      </c>
      <c r="AD594" s="71">
        <v>0.97467749609121734</v>
      </c>
      <c r="AE594" s="72"/>
      <c r="AF594" s="71">
        <v>14285492.194808254</v>
      </c>
      <c r="AG594" s="71">
        <v>565849.15812614129</v>
      </c>
      <c r="AH594" s="71">
        <v>555181.11563612567</v>
      </c>
      <c r="AI594" s="71">
        <v>6802718.8701823391</v>
      </c>
      <c r="AJ594" s="71">
        <v>16242122.371942237</v>
      </c>
      <c r="AK594" s="71">
        <v>0</v>
      </c>
      <c r="AL594" s="71">
        <v>0</v>
      </c>
      <c r="AM594" s="71">
        <v>957995.39720639039</v>
      </c>
      <c r="AN594" s="71">
        <v>0</v>
      </c>
      <c r="AO594" s="71">
        <v>0</v>
      </c>
      <c r="AP594" s="71">
        <v>39409359.107901484</v>
      </c>
      <c r="AQ594" s="72"/>
      <c r="AR594" s="71">
        <v>91</v>
      </c>
      <c r="AS594" s="71">
        <v>26</v>
      </c>
      <c r="AT594" s="71">
        <v>0</v>
      </c>
      <c r="AU594" s="71">
        <v>0</v>
      </c>
      <c r="AV594" s="71">
        <v>0</v>
      </c>
      <c r="AW594" s="71">
        <v>0</v>
      </c>
      <c r="AX594" s="71"/>
      <c r="AY594" s="72"/>
      <c r="AZ594" s="71">
        <v>439.09999999999991</v>
      </c>
      <c r="BA594" s="71">
        <v>910.6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2370</v>
      </c>
      <c r="B595" s="70">
        <v>221</v>
      </c>
      <c r="C595" s="70">
        <v>20</v>
      </c>
      <c r="D595" s="70">
        <v>13</v>
      </c>
      <c r="E595" s="70">
        <v>2023</v>
      </c>
      <c r="F595" s="70" t="s">
        <v>1539</v>
      </c>
      <c r="G595" s="70" t="s">
        <v>2350</v>
      </c>
      <c r="H595" s="70" t="s">
        <v>2351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98</v>
      </c>
      <c r="AS595" s="71">
        <v>26</v>
      </c>
      <c r="AT595" s="71">
        <v>0</v>
      </c>
      <c r="AU595" s="71">
        <v>0</v>
      </c>
      <c r="AV595" s="71">
        <v>0</v>
      </c>
      <c r="AW595" s="71">
        <v>0</v>
      </c>
      <c r="AX595" s="71"/>
      <c r="AY595" s="72"/>
      <c r="AZ595" s="71">
        <v>468.39999999999986</v>
      </c>
      <c r="BA595" s="71">
        <v>910.6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2371</v>
      </c>
      <c r="B596" s="70">
        <v>221</v>
      </c>
      <c r="C596" s="70">
        <v>21</v>
      </c>
      <c r="D596" s="70">
        <v>13</v>
      </c>
      <c r="E596" s="70">
        <v>2024</v>
      </c>
      <c r="F596" s="70" t="s">
        <v>1554</v>
      </c>
      <c r="G596" s="1064" t="s">
        <v>2350</v>
      </c>
      <c r="H596" s="70" t="s">
        <v>2351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2372</v>
      </c>
      <c r="B597" s="70">
        <v>239</v>
      </c>
      <c r="C597" s="70">
        <v>1</v>
      </c>
      <c r="D597" s="70">
        <v>15</v>
      </c>
      <c r="E597" s="70">
        <v>1990</v>
      </c>
      <c r="F597" s="70" t="s">
        <v>787</v>
      </c>
      <c r="G597" s="1064" t="s">
        <v>2373</v>
      </c>
      <c r="H597" s="70" t="s">
        <v>2374</v>
      </c>
      <c r="I597" s="148"/>
      <c r="J597" s="71">
        <v>7.1677752723758026</v>
      </c>
      <c r="K597" s="71">
        <v>1.8287877232283449</v>
      </c>
      <c r="L597" s="71">
        <v>10.153666029557691</v>
      </c>
      <c r="M597" s="71">
        <v>8.8723666762939359</v>
      </c>
      <c r="N597" s="71">
        <v>12.689073432733879</v>
      </c>
      <c r="O597" s="71">
        <v>8.1568310627829135</v>
      </c>
      <c r="P597" s="71">
        <v>12.91950856061221</v>
      </c>
      <c r="Q597" s="71">
        <v>0.79025126336122697</v>
      </c>
      <c r="R597" s="71">
        <v>0.54661094778627761</v>
      </c>
      <c r="S597" s="71">
        <v>0.92159653349395676</v>
      </c>
      <c r="T597" s="72"/>
      <c r="U597" s="71">
        <v>900485</v>
      </c>
      <c r="V597" s="71">
        <v>649</v>
      </c>
      <c r="W597" s="71">
        <v>88</v>
      </c>
      <c r="X597" s="71">
        <v>3326</v>
      </c>
      <c r="Y597" s="71">
        <v>3817</v>
      </c>
      <c r="Z597" s="71">
        <v>3355</v>
      </c>
      <c r="AA597" s="71">
        <v>3137</v>
      </c>
      <c r="AB597" s="71">
        <v>12831</v>
      </c>
      <c r="AC597" s="71">
        <v>94674</v>
      </c>
      <c r="AD597" s="71">
        <v>0.92159653349395676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2375</v>
      </c>
      <c r="B598" s="70">
        <v>240</v>
      </c>
      <c r="C598" s="70">
        <v>2</v>
      </c>
      <c r="D598" s="70">
        <v>15</v>
      </c>
      <c r="E598" s="70">
        <v>2005</v>
      </c>
      <c r="F598" s="70" t="s">
        <v>789</v>
      </c>
      <c r="G598" s="70" t="s">
        <v>2373</v>
      </c>
      <c r="H598" s="70" t="s">
        <v>2374</v>
      </c>
      <c r="I598" s="148"/>
      <c r="J598" s="71">
        <v>4.6792398575438066</v>
      </c>
      <c r="K598" s="71">
        <v>1.3318320202284839</v>
      </c>
      <c r="L598" s="71">
        <v>18.86747748697173</v>
      </c>
      <c r="M598" s="71">
        <v>13.923660344025899</v>
      </c>
      <c r="N598" s="71">
        <v>17.94942045759591</v>
      </c>
      <c r="O598" s="71">
        <v>10.98397658844897</v>
      </c>
      <c r="P598" s="71">
        <v>13.230413689638031</v>
      </c>
      <c r="Q598" s="71">
        <v>0.64446371301187599</v>
      </c>
      <c r="R598" s="71">
        <v>8.8837090475677533E-2</v>
      </c>
      <c r="S598" s="71">
        <v>1.7939639105869021</v>
      </c>
      <c r="T598" s="72"/>
      <c r="U598" s="71">
        <v>646623</v>
      </c>
      <c r="V598" s="71">
        <v>576</v>
      </c>
      <c r="W598" s="71">
        <v>134</v>
      </c>
      <c r="X598" s="71">
        <v>2785</v>
      </c>
      <c r="Y598" s="71">
        <v>4086</v>
      </c>
      <c r="Z598" s="71">
        <v>5228</v>
      </c>
      <c r="AA598" s="71">
        <v>2631</v>
      </c>
      <c r="AB598" s="71">
        <v>10939</v>
      </c>
      <c r="AC598" s="71">
        <v>15709</v>
      </c>
      <c r="AD598" s="71">
        <v>1.7939639105869021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2376</v>
      </c>
      <c r="B599" s="70">
        <v>241</v>
      </c>
      <c r="C599" s="70">
        <v>3</v>
      </c>
      <c r="D599" s="70">
        <v>15</v>
      </c>
      <c r="E599" s="70">
        <v>2006</v>
      </c>
      <c r="F599" s="70" t="s">
        <v>790</v>
      </c>
      <c r="G599" s="70" t="s">
        <v>2373</v>
      </c>
      <c r="H599" s="70" t="s">
        <v>2374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2377</v>
      </c>
      <c r="B600" s="70">
        <v>242</v>
      </c>
      <c r="C600" s="70">
        <v>4</v>
      </c>
      <c r="D600" s="70">
        <v>15</v>
      </c>
      <c r="E600" s="70">
        <v>2007</v>
      </c>
      <c r="F600" s="70" t="s">
        <v>791</v>
      </c>
      <c r="G600" s="70" t="s">
        <v>2373</v>
      </c>
      <c r="H600" s="70" t="s">
        <v>2374</v>
      </c>
      <c r="I600" s="148"/>
      <c r="J600" s="71">
        <v>5.7011930224089404</v>
      </c>
      <c r="K600" s="71">
        <v>1.3826312545777311</v>
      </c>
      <c r="L600" s="71">
        <v>14.861779449659499</v>
      </c>
      <c r="M600" s="71">
        <v>19.959155053502869</v>
      </c>
      <c r="N600" s="71">
        <v>24.438393092951831</v>
      </c>
      <c r="O600" s="71">
        <v>10.51554506133766</v>
      </c>
      <c r="P600" s="71">
        <v>13.067537109182339</v>
      </c>
      <c r="Q600" s="71">
        <v>0.65599943596324595</v>
      </c>
      <c r="R600" s="71">
        <v>3.18301544817291E-2</v>
      </c>
      <c r="S600" s="71">
        <v>0.59192382399459498</v>
      </c>
      <c r="T600" s="72"/>
      <c r="U600" s="71">
        <v>633429</v>
      </c>
      <c r="V600" s="71">
        <v>478</v>
      </c>
      <c r="W600" s="71">
        <v>123</v>
      </c>
      <c r="X600" s="71">
        <v>3474</v>
      </c>
      <c r="Y600" s="71">
        <v>4066</v>
      </c>
      <c r="Z600" s="71">
        <v>5203</v>
      </c>
      <c r="AA600" s="71">
        <v>2559</v>
      </c>
      <c r="AB600" s="71">
        <v>10546</v>
      </c>
      <c r="AC600" s="71">
        <v>5790</v>
      </c>
      <c r="AD600" s="71">
        <v>0.59192382399459498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2378</v>
      </c>
      <c r="B601" s="70">
        <v>243</v>
      </c>
      <c r="C601" s="70">
        <v>5</v>
      </c>
      <c r="D601" s="70">
        <v>15</v>
      </c>
      <c r="E601" s="70">
        <v>2008</v>
      </c>
      <c r="F601" s="70" t="s">
        <v>792</v>
      </c>
      <c r="G601" s="70" t="s">
        <v>2373</v>
      </c>
      <c r="H601" s="70" t="s">
        <v>2374</v>
      </c>
      <c r="I601" s="148"/>
      <c r="J601" s="71">
        <v>4.6560019347982946</v>
      </c>
      <c r="K601" s="71">
        <v>0.95576410146545421</v>
      </c>
      <c r="L601" s="71">
        <v>11.98486794193658</v>
      </c>
      <c r="M601" s="71">
        <v>18.831740073384331</v>
      </c>
      <c r="N601" s="71">
        <v>19.54322981005215</v>
      </c>
      <c r="O601" s="71">
        <v>10.03792608591208</v>
      </c>
      <c r="P601" s="71">
        <v>12.690496308850051</v>
      </c>
      <c r="Q601" s="71">
        <v>0.63234926677976</v>
      </c>
      <c r="R601" s="71">
        <v>1.7296124819208961E-2</v>
      </c>
      <c r="S601" s="71">
        <v>1.4111353996639751</v>
      </c>
      <c r="T601" s="72"/>
      <c r="U601" s="71">
        <v>648122</v>
      </c>
      <c r="V601" s="71">
        <v>478</v>
      </c>
      <c r="W601" s="71">
        <v>123</v>
      </c>
      <c r="X601" s="71">
        <v>3474</v>
      </c>
      <c r="Y601" s="71">
        <v>4029</v>
      </c>
      <c r="Z601" s="71">
        <v>5141</v>
      </c>
      <c r="AA601" s="71">
        <v>2488</v>
      </c>
      <c r="AB601" s="71">
        <v>10333</v>
      </c>
      <c r="AC601" s="71">
        <v>3267</v>
      </c>
      <c r="AD601" s="71">
        <v>1.4111353996639751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2379</v>
      </c>
      <c r="B602" s="70">
        <v>244</v>
      </c>
      <c r="C602" s="70">
        <v>6</v>
      </c>
      <c r="D602" s="70">
        <v>15</v>
      </c>
      <c r="E602" s="70">
        <v>2009</v>
      </c>
      <c r="F602" s="70" t="s">
        <v>176</v>
      </c>
      <c r="G602" s="70" t="s">
        <v>2373</v>
      </c>
      <c r="H602" s="70" t="s">
        <v>2374</v>
      </c>
      <c r="I602" s="148"/>
      <c r="J602" s="71">
        <v>4.1998097459533748</v>
      </c>
      <c r="K602" s="71">
        <v>0.7376583163750623</v>
      </c>
      <c r="L602" s="71">
        <v>18.833560869413979</v>
      </c>
      <c r="M602" s="71">
        <v>13.753473092931751</v>
      </c>
      <c r="N602" s="71">
        <v>14.78308110101305</v>
      </c>
      <c r="O602" s="71">
        <v>10.068751889057641</v>
      </c>
      <c r="P602" s="71">
        <v>12.02863410255549</v>
      </c>
      <c r="Q602" s="71">
        <v>0.59142670052765101</v>
      </c>
      <c r="R602" s="71">
        <v>2.0046271591443132E-2</v>
      </c>
      <c r="S602" s="71">
        <v>1.4261241159107421</v>
      </c>
      <c r="T602" s="72"/>
      <c r="U602" s="71">
        <v>591579</v>
      </c>
      <c r="V602" s="71">
        <v>440</v>
      </c>
      <c r="W602" s="71">
        <v>289</v>
      </c>
      <c r="X602" s="71">
        <v>3449</v>
      </c>
      <c r="Y602" s="71">
        <v>4039</v>
      </c>
      <c r="Z602" s="71">
        <v>5090</v>
      </c>
      <c r="AA602" s="71">
        <v>2421</v>
      </c>
      <c r="AB602" s="71">
        <v>10145</v>
      </c>
      <c r="AC602" s="71">
        <v>3694</v>
      </c>
      <c r="AD602" s="71">
        <v>1.4261241159107421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2380</v>
      </c>
      <c r="B603" s="70">
        <v>245</v>
      </c>
      <c r="C603" s="70">
        <v>7</v>
      </c>
      <c r="D603" s="70">
        <v>15</v>
      </c>
      <c r="E603" s="70">
        <v>2010</v>
      </c>
      <c r="F603" s="70" t="s">
        <v>177</v>
      </c>
      <c r="G603" s="70" t="s">
        <v>2373</v>
      </c>
      <c r="H603" s="70" t="s">
        <v>2374</v>
      </c>
      <c r="I603" s="148"/>
      <c r="J603" s="71">
        <v>4.8514381837032508</v>
      </c>
      <c r="K603" s="71">
        <v>0.83779070689663671</v>
      </c>
      <c r="L603" s="71">
        <v>16.928145713622332</v>
      </c>
      <c r="M603" s="71">
        <v>15.10351418971347</v>
      </c>
      <c r="N603" s="71">
        <v>18.22662578152071</v>
      </c>
      <c r="O603" s="71">
        <v>9.9532660245076325</v>
      </c>
      <c r="P603" s="71">
        <v>12.061559062095659</v>
      </c>
      <c r="Q603" s="71">
        <v>0.60577358646374302</v>
      </c>
      <c r="R603" s="71">
        <v>6.9828209020049659E-2</v>
      </c>
      <c r="S603" s="71">
        <v>0.94003328616323323</v>
      </c>
      <c r="T603" s="72"/>
      <c r="U603" s="71">
        <v>711681</v>
      </c>
      <c r="V603" s="71">
        <v>440</v>
      </c>
      <c r="W603" s="71">
        <v>289</v>
      </c>
      <c r="X603" s="71">
        <v>3449</v>
      </c>
      <c r="Y603" s="71">
        <v>4019</v>
      </c>
      <c r="Z603" s="71">
        <v>5055</v>
      </c>
      <c r="AA603" s="71">
        <v>2367</v>
      </c>
      <c r="AB603" s="71">
        <v>9957</v>
      </c>
      <c r="AC603" s="71">
        <v>12194</v>
      </c>
      <c r="AD603" s="71">
        <v>0.94003328616323323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2381</v>
      </c>
      <c r="B604" s="70">
        <v>246</v>
      </c>
      <c r="C604" s="70">
        <v>8</v>
      </c>
      <c r="D604" s="70">
        <v>15</v>
      </c>
      <c r="E604" s="70">
        <v>2011</v>
      </c>
      <c r="F604" s="70" t="s">
        <v>178</v>
      </c>
      <c r="G604" s="70" t="s">
        <v>2373</v>
      </c>
      <c r="H604" s="70" t="s">
        <v>2374</v>
      </c>
      <c r="I604" s="148"/>
      <c r="J604" s="71">
        <v>4.423790052514696</v>
      </c>
      <c r="K604" s="71">
        <v>1.2255920560103519</v>
      </c>
      <c r="L604" s="71">
        <v>20.189189382494419</v>
      </c>
      <c r="M604" s="71">
        <v>20.475535249599609</v>
      </c>
      <c r="N604" s="71">
        <v>24.793102882952411</v>
      </c>
      <c r="O604" s="71">
        <v>9.6067302263522105</v>
      </c>
      <c r="P604" s="71">
        <v>11.807020163328946</v>
      </c>
      <c r="Q604" s="71">
        <v>0.68148925295519902</v>
      </c>
      <c r="R604" s="71">
        <v>5.9366839089829107E-2</v>
      </c>
      <c r="S604" s="71">
        <v>0.42940557185301209</v>
      </c>
      <c r="T604" s="72"/>
      <c r="U604" s="71">
        <v>558636</v>
      </c>
      <c r="V604" s="71">
        <v>440</v>
      </c>
      <c r="W604" s="71">
        <v>289</v>
      </c>
      <c r="X604" s="71">
        <v>3449</v>
      </c>
      <c r="Y604" s="71">
        <v>3946</v>
      </c>
      <c r="Z604" s="71">
        <v>4985</v>
      </c>
      <c r="AA604" s="71">
        <v>2386</v>
      </c>
      <c r="AB604" s="71">
        <v>9711</v>
      </c>
      <c r="AC604" s="71">
        <v>10350</v>
      </c>
      <c r="AD604" s="71">
        <v>0.42940557185301209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2382</v>
      </c>
      <c r="B605" s="70">
        <v>247</v>
      </c>
      <c r="C605" s="70">
        <v>9</v>
      </c>
      <c r="D605" s="70">
        <v>15</v>
      </c>
      <c r="E605" s="70">
        <v>2012</v>
      </c>
      <c r="F605" s="70" t="s">
        <v>179</v>
      </c>
      <c r="G605" s="70" t="s">
        <v>2373</v>
      </c>
      <c r="H605" s="70" t="s">
        <v>2374</v>
      </c>
      <c r="I605" s="148"/>
      <c r="J605" s="71">
        <v>4.2081569435946804</v>
      </c>
      <c r="K605" s="71">
        <v>1.1098696070794329</v>
      </c>
      <c r="L605" s="71">
        <v>19.420502308709018</v>
      </c>
      <c r="M605" s="71">
        <v>20.524309191847021</v>
      </c>
      <c r="N605" s="71">
        <v>25.464133471403411</v>
      </c>
      <c r="O605" s="71">
        <v>9.4928941431782619</v>
      </c>
      <c r="P605" s="71">
        <v>11.451184234421577</v>
      </c>
      <c r="Q605" s="71">
        <v>0.72357398818506002</v>
      </c>
      <c r="R605" s="71">
        <v>1.1717999362047069E-3</v>
      </c>
      <c r="S605" s="71">
        <v>0.84712486529801889</v>
      </c>
      <c r="T605" s="72"/>
      <c r="U605" s="71">
        <v>540163</v>
      </c>
      <c r="V605" s="71">
        <v>440</v>
      </c>
      <c r="W605" s="71">
        <v>289</v>
      </c>
      <c r="X605" s="71">
        <v>3449</v>
      </c>
      <c r="Y605" s="71">
        <v>3894</v>
      </c>
      <c r="Z605" s="71">
        <v>4965</v>
      </c>
      <c r="AA605" s="71">
        <v>2301</v>
      </c>
      <c r="AB605" s="71">
        <v>9490</v>
      </c>
      <c r="AC605" s="71">
        <v>199</v>
      </c>
      <c r="AD605" s="71">
        <v>0.84712486529801889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2383</v>
      </c>
      <c r="B606" s="70">
        <v>248</v>
      </c>
      <c r="C606" s="70">
        <v>10</v>
      </c>
      <c r="D606" s="70">
        <v>15</v>
      </c>
      <c r="E606" s="70">
        <v>2013</v>
      </c>
      <c r="F606" s="70" t="s">
        <v>180</v>
      </c>
      <c r="G606" s="70" t="s">
        <v>2373</v>
      </c>
      <c r="H606" s="70" t="s">
        <v>2374</v>
      </c>
      <c r="I606" s="148"/>
      <c r="J606" s="71">
        <v>4.2937647819315794</v>
      </c>
      <c r="K606" s="71">
        <v>0.85554917222968108</v>
      </c>
      <c r="L606" s="71">
        <v>17.665692852587618</v>
      </c>
      <c r="M606" s="71">
        <v>20.819074725682611</v>
      </c>
      <c r="N606" s="71">
        <v>22.236364530612761</v>
      </c>
      <c r="O606" s="71">
        <v>9.1036410132910408</v>
      </c>
      <c r="P606" s="71">
        <v>11.479346287901086</v>
      </c>
      <c r="Q606" s="71">
        <v>0.72767748595780002</v>
      </c>
      <c r="R606" s="71">
        <v>1.9430324162435581E-2</v>
      </c>
      <c r="S606" s="71">
        <v>0.80185352981990676</v>
      </c>
      <c r="T606" s="72"/>
      <c r="U606" s="71">
        <v>542694</v>
      </c>
      <c r="V606" s="71">
        <v>440</v>
      </c>
      <c r="W606" s="71">
        <v>289</v>
      </c>
      <c r="X606" s="71">
        <v>3449</v>
      </c>
      <c r="Y606" s="71">
        <v>3948</v>
      </c>
      <c r="Z606" s="71">
        <v>4974</v>
      </c>
      <c r="AA606" s="71">
        <v>2298</v>
      </c>
      <c r="AB606" s="71">
        <v>9407</v>
      </c>
      <c r="AC606" s="71">
        <v>3221</v>
      </c>
      <c r="AD606" s="71">
        <v>0.80185352981990676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2384</v>
      </c>
      <c r="B607" s="70">
        <v>249</v>
      </c>
      <c r="C607" s="70">
        <v>11</v>
      </c>
      <c r="D607" s="70">
        <v>15</v>
      </c>
      <c r="E607" s="70">
        <v>2014</v>
      </c>
      <c r="F607" s="70" t="s">
        <v>181</v>
      </c>
      <c r="G607" s="70" t="s">
        <v>2373</v>
      </c>
      <c r="H607" s="70" t="s">
        <v>2374</v>
      </c>
      <c r="I607" s="148"/>
      <c r="J607" s="71">
        <v>4.2178656690842136</v>
      </c>
      <c r="K607" s="71">
        <v>0.73911223704319984</v>
      </c>
      <c r="L607" s="71">
        <v>8.0609867308087306</v>
      </c>
      <c r="M607" s="71">
        <v>18.332787232921628</v>
      </c>
      <c r="N607" s="71">
        <v>21.483911256530611</v>
      </c>
      <c r="O607" s="71">
        <v>8.5619316605005871</v>
      </c>
      <c r="P607" s="71">
        <v>11.443608924562415</v>
      </c>
      <c r="Q607" s="71">
        <v>0.681390069543378</v>
      </c>
      <c r="R607" s="71">
        <v>5.6376376067171122E-2</v>
      </c>
      <c r="S607" s="71">
        <v>0.72899026844535975</v>
      </c>
      <c r="T607" s="72"/>
      <c r="U607" s="71">
        <v>605360</v>
      </c>
      <c r="V607" s="71">
        <v>308</v>
      </c>
      <c r="W607" s="71">
        <v>143</v>
      </c>
      <c r="X607" s="71">
        <v>3112</v>
      </c>
      <c r="Y607" s="71">
        <v>3932</v>
      </c>
      <c r="Z607" s="71">
        <v>4927</v>
      </c>
      <c r="AA607" s="71">
        <v>2279</v>
      </c>
      <c r="AB607" s="71">
        <v>9181</v>
      </c>
      <c r="AC607" s="71">
        <v>9375</v>
      </c>
      <c r="AD607" s="71">
        <v>0.72899026844535975</v>
      </c>
      <c r="AE607" s="72"/>
      <c r="AF607" s="71"/>
      <c r="AG607" s="71"/>
      <c r="AH607" s="71"/>
      <c r="AI607" s="71"/>
      <c r="AJ607" s="71"/>
      <c r="AK607" s="71"/>
      <c r="AL607" s="71"/>
      <c r="AM607" s="71"/>
      <c r="AN607" s="71"/>
      <c r="AO607" s="71"/>
      <c r="AP607" s="71"/>
      <c r="AQ607" s="72"/>
      <c r="AR607" s="71">
        <v>14</v>
      </c>
      <c r="AS607" s="71">
        <v>55</v>
      </c>
      <c r="AT607" s="71">
        <v>0</v>
      </c>
      <c r="AU607" s="71">
        <v>0</v>
      </c>
      <c r="AV607" s="71">
        <v>0</v>
      </c>
      <c r="AW607" s="71">
        <v>0</v>
      </c>
      <c r="AX607" s="71"/>
      <c r="AY607" s="72"/>
      <c r="AZ607" s="71">
        <v>61.66</v>
      </c>
      <c r="BA607" s="71">
        <v>3906.3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2385</v>
      </c>
      <c r="B608" s="70">
        <v>250</v>
      </c>
      <c r="C608" s="70">
        <v>12</v>
      </c>
      <c r="D608" s="70">
        <v>15</v>
      </c>
      <c r="E608" s="70">
        <v>2015</v>
      </c>
      <c r="F608" s="70" t="s">
        <v>182</v>
      </c>
      <c r="G608" s="70" t="s">
        <v>2373</v>
      </c>
      <c r="H608" s="70" t="s">
        <v>2374</v>
      </c>
      <c r="I608" s="148"/>
      <c r="J608" s="71">
        <v>4.6424828592847183</v>
      </c>
      <c r="K608" s="71">
        <v>0.73722697620056521</v>
      </c>
      <c r="L608" s="71">
        <v>8.7313244427060255</v>
      </c>
      <c r="M608" s="71">
        <v>17.86034102116135</v>
      </c>
      <c r="N608" s="71">
        <v>20.748663842400632</v>
      </c>
      <c r="O608" s="71">
        <v>8.4820389835817611</v>
      </c>
      <c r="P608" s="71">
        <v>11.090828717790371</v>
      </c>
      <c r="Q608" s="71">
        <v>0.65301472890543899</v>
      </c>
      <c r="R608" s="71">
        <v>3.4106794475611086E-3</v>
      </c>
      <c r="S608" s="71">
        <v>0.71762950282349203</v>
      </c>
      <c r="T608" s="72"/>
      <c r="U608" s="71">
        <v>616740</v>
      </c>
      <c r="V608" s="71">
        <v>308</v>
      </c>
      <c r="W608" s="71">
        <v>143</v>
      </c>
      <c r="X608" s="71">
        <v>3112</v>
      </c>
      <c r="Y608" s="71">
        <v>3892</v>
      </c>
      <c r="Z608" s="71">
        <v>4928</v>
      </c>
      <c r="AA608" s="71">
        <v>2207</v>
      </c>
      <c r="AB608" s="71">
        <v>8988</v>
      </c>
      <c r="AC608" s="71">
        <v>583</v>
      </c>
      <c r="AD608" s="71">
        <v>0.71762950282349203</v>
      </c>
      <c r="AE608" s="72"/>
      <c r="AF608" s="71">
        <v>5162315.525106743</v>
      </c>
      <c r="AG608" s="71">
        <v>532053.47729921888</v>
      </c>
      <c r="AH608" s="71">
        <v>730703.02922429866</v>
      </c>
      <c r="AI608" s="71">
        <v>20362302.756315749</v>
      </c>
      <c r="AJ608" s="71">
        <v>29130456.154839259</v>
      </c>
      <c r="AK608" s="71">
        <v>0</v>
      </c>
      <c r="AL608" s="71">
        <v>0</v>
      </c>
      <c r="AM608" s="71">
        <v>1231767.696758046</v>
      </c>
      <c r="AN608" s="71">
        <v>0</v>
      </c>
      <c r="AO608" s="71">
        <v>0</v>
      </c>
      <c r="AP608" s="71">
        <v>57149598.63954331</v>
      </c>
      <c r="AQ608" s="72"/>
      <c r="AR608" s="71">
        <v>23</v>
      </c>
      <c r="AS608" s="71">
        <v>68</v>
      </c>
      <c r="AT608" s="71">
        <v>0</v>
      </c>
      <c r="AU608" s="71">
        <v>0</v>
      </c>
      <c r="AV608" s="71">
        <v>0</v>
      </c>
      <c r="AW608" s="71">
        <v>0</v>
      </c>
      <c r="AX608" s="71"/>
      <c r="AY608" s="72"/>
      <c r="AZ608" s="71">
        <v>110.56</v>
      </c>
      <c r="BA608" s="71">
        <v>4510.8999999999996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2386</v>
      </c>
      <c r="B609" s="70">
        <v>251</v>
      </c>
      <c r="C609" s="70">
        <v>13</v>
      </c>
      <c r="D609" s="70">
        <v>15</v>
      </c>
      <c r="E609" s="70">
        <v>2016</v>
      </c>
      <c r="F609" s="70" t="s">
        <v>155</v>
      </c>
      <c r="G609" s="70" t="s">
        <v>2373</v>
      </c>
      <c r="H609" s="70" t="s">
        <v>2374</v>
      </c>
      <c r="I609" s="148"/>
      <c r="J609" s="71">
        <v>4.4169873186289115</v>
      </c>
      <c r="K609" s="71">
        <v>0.73900189702849117</v>
      </c>
      <c r="L609" s="71">
        <v>9.1882126470285694</v>
      </c>
      <c r="M609" s="71">
        <v>16.801070163218998</v>
      </c>
      <c r="N609" s="71">
        <v>19.201133110734482</v>
      </c>
      <c r="O609" s="71">
        <v>8.3518328358920435</v>
      </c>
      <c r="P609" s="71">
        <v>10.970994127109103</v>
      </c>
      <c r="Q609" s="71">
        <v>0.61612317894694291</v>
      </c>
      <c r="R609" s="71">
        <v>1.7196507417302016E-2</v>
      </c>
      <c r="S609" s="71">
        <v>0.79786912802597132</v>
      </c>
      <c r="T609" s="72"/>
      <c r="U609" s="71">
        <v>601261</v>
      </c>
      <c r="V609" s="71">
        <v>308</v>
      </c>
      <c r="W609" s="71">
        <v>143</v>
      </c>
      <c r="X609" s="71">
        <v>3112</v>
      </c>
      <c r="Y609" s="71">
        <v>3843</v>
      </c>
      <c r="Z609" s="71">
        <v>4912</v>
      </c>
      <c r="AA609" s="71">
        <v>2258</v>
      </c>
      <c r="AB609" s="71">
        <v>8723</v>
      </c>
      <c r="AC609" s="71">
        <v>2936.994193397536</v>
      </c>
      <c r="AD609" s="71">
        <v>0.79786912802597132</v>
      </c>
      <c r="AE609" s="72"/>
      <c r="AF609" s="71">
        <v>5045269.0800790805</v>
      </c>
      <c r="AG609" s="71">
        <v>504465.8187894345</v>
      </c>
      <c r="AH609" s="71">
        <v>621937.23510468518</v>
      </c>
      <c r="AI609" s="71">
        <v>20747257.429676991</v>
      </c>
      <c r="AJ609" s="71">
        <v>26153213.683168519</v>
      </c>
      <c r="AK609" s="71">
        <v>0</v>
      </c>
      <c r="AL609" s="71">
        <v>0</v>
      </c>
      <c r="AM609" s="71">
        <v>1196379.3061785491</v>
      </c>
      <c r="AN609" s="71">
        <v>0</v>
      </c>
      <c r="AO609" s="71">
        <v>0</v>
      </c>
      <c r="AP609" s="71">
        <v>54268522.552997254</v>
      </c>
      <c r="AQ609" s="72"/>
      <c r="AR609" s="71">
        <v>32</v>
      </c>
      <c r="AS609" s="71">
        <v>102</v>
      </c>
      <c r="AT609" s="71">
        <v>0</v>
      </c>
      <c r="AU609" s="71">
        <v>0</v>
      </c>
      <c r="AV609" s="71">
        <v>0</v>
      </c>
      <c r="AW609" s="71">
        <v>0</v>
      </c>
      <c r="AX609" s="71"/>
      <c r="AY609" s="72"/>
      <c r="AZ609" s="71">
        <v>149.86000000000001</v>
      </c>
      <c r="BA609" s="71">
        <v>6136.3</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2387</v>
      </c>
      <c r="B610" s="70">
        <v>252</v>
      </c>
      <c r="C610" s="70">
        <v>14</v>
      </c>
      <c r="D610" s="70">
        <v>15</v>
      </c>
      <c r="E610" s="70">
        <v>2017</v>
      </c>
      <c r="F610" s="70" t="s">
        <v>156</v>
      </c>
      <c r="G610" s="70" t="s">
        <v>2373</v>
      </c>
      <c r="H610" s="70" t="s">
        <v>2374</v>
      </c>
      <c r="I610" s="148"/>
      <c r="J610" s="71">
        <v>4.1697783166849112</v>
      </c>
      <c r="K610" s="71">
        <v>0.71027447326763915</v>
      </c>
      <c r="L610" s="71">
        <v>8.8101180945360191</v>
      </c>
      <c r="M610" s="71">
        <v>14.804114718077718</v>
      </c>
      <c r="N610" s="71">
        <v>19.972608557134649</v>
      </c>
      <c r="O610" s="71">
        <v>8.1837724314419891</v>
      </c>
      <c r="P610" s="71">
        <v>10.732518768618455</v>
      </c>
      <c r="Q610" s="71">
        <v>0.58535450862601801</v>
      </c>
      <c r="R610" s="71">
        <v>3.2380484222841103E-3</v>
      </c>
      <c r="S610" s="71">
        <v>0.8259084564501048</v>
      </c>
      <c r="T610" s="72"/>
      <c r="U610" s="71">
        <v>648533</v>
      </c>
      <c r="V610" s="71">
        <v>308</v>
      </c>
      <c r="W610" s="71">
        <v>143</v>
      </c>
      <c r="X610" s="71">
        <v>3112</v>
      </c>
      <c r="Y610" s="71">
        <v>3819</v>
      </c>
      <c r="Z610" s="71">
        <v>4893</v>
      </c>
      <c r="AA610" s="71">
        <v>2223</v>
      </c>
      <c r="AB610" s="71">
        <v>8570</v>
      </c>
      <c r="AC610" s="71">
        <v>563.99999999999977</v>
      </c>
      <c r="AD610" s="71">
        <v>0.8259084564501048</v>
      </c>
      <c r="AE610" s="72"/>
      <c r="AF610" s="71">
        <v>4913665.1550773131</v>
      </c>
      <c r="AG610" s="71">
        <v>500343.39189549861</v>
      </c>
      <c r="AH610" s="71">
        <v>915472.99534314056</v>
      </c>
      <c r="AI610" s="71">
        <v>19572466.77398134</v>
      </c>
      <c r="AJ610" s="71">
        <v>28711840.83846394</v>
      </c>
      <c r="AK610" s="71">
        <v>0</v>
      </c>
      <c r="AL610" s="71">
        <v>0</v>
      </c>
      <c r="AM610" s="71">
        <v>1177234.1802434269</v>
      </c>
      <c r="AN610" s="71">
        <v>0</v>
      </c>
      <c r="AO610" s="71">
        <v>0</v>
      </c>
      <c r="AP610" s="71">
        <v>55791023.335004658</v>
      </c>
      <c r="AQ610" s="72"/>
      <c r="AR610" s="71">
        <v>36</v>
      </c>
      <c r="AS610" s="71">
        <v>110</v>
      </c>
      <c r="AT610" s="71">
        <v>0</v>
      </c>
      <c r="AU610" s="71">
        <v>0</v>
      </c>
      <c r="AV610" s="71">
        <v>0</v>
      </c>
      <c r="AW610" s="71">
        <v>0</v>
      </c>
      <c r="AX610" s="71"/>
      <c r="AY610" s="72"/>
      <c r="AZ610" s="71">
        <v>171.16</v>
      </c>
      <c r="BA610" s="71">
        <v>6833.5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2388</v>
      </c>
      <c r="B611" s="70">
        <v>253</v>
      </c>
      <c r="C611" s="70">
        <v>15</v>
      </c>
      <c r="D611" s="70">
        <v>15</v>
      </c>
      <c r="E611" s="70">
        <v>2018</v>
      </c>
      <c r="F611" s="70" t="s">
        <v>183</v>
      </c>
      <c r="G611" s="70" t="s">
        <v>2373</v>
      </c>
      <c r="H611" s="70" t="s">
        <v>2374</v>
      </c>
      <c r="I611" s="148"/>
      <c r="J611" s="71">
        <v>3.7583392538949214</v>
      </c>
      <c r="K611" s="71">
        <v>0.64837998385193685</v>
      </c>
      <c r="L611" s="71">
        <v>8.1228195260057774</v>
      </c>
      <c r="M611" s="71">
        <v>14.107405212765229</v>
      </c>
      <c r="N611" s="71">
        <v>16.776127818041235</v>
      </c>
      <c r="O611" s="71">
        <v>7.9085740702467957</v>
      </c>
      <c r="P611" s="71">
        <v>10.271973226896502</v>
      </c>
      <c r="Q611" s="71">
        <v>0.52815248455719999</v>
      </c>
      <c r="R611" s="71">
        <v>8.0462784487326956E-3</v>
      </c>
      <c r="S611" s="71">
        <v>0.55270732040952786</v>
      </c>
      <c r="T611" s="72"/>
      <c r="U611" s="71">
        <v>618398</v>
      </c>
      <c r="V611" s="71">
        <v>308</v>
      </c>
      <c r="W611" s="71">
        <v>143</v>
      </c>
      <c r="X611" s="71">
        <v>3112</v>
      </c>
      <c r="Y611" s="71">
        <v>3765</v>
      </c>
      <c r="Z611" s="71">
        <v>4819</v>
      </c>
      <c r="AA611" s="71">
        <v>2149</v>
      </c>
      <c r="AB611" s="71">
        <v>8333</v>
      </c>
      <c r="AC611" s="71">
        <v>1396</v>
      </c>
      <c r="AD611" s="71">
        <v>0.55270732040952786</v>
      </c>
      <c r="AE611" s="72"/>
      <c r="AF611" s="71">
        <v>4783945.20103807</v>
      </c>
      <c r="AG611" s="71">
        <v>444825.96188335511</v>
      </c>
      <c r="AH611" s="71">
        <v>879500.7866184694</v>
      </c>
      <c r="AI611" s="71">
        <v>19416210.07103961</v>
      </c>
      <c r="AJ611" s="71">
        <v>25041393.703433521</v>
      </c>
      <c r="AK611" s="71">
        <v>0</v>
      </c>
      <c r="AL611" s="71">
        <v>0</v>
      </c>
      <c r="AM611" s="71">
        <v>1147046.7055601701</v>
      </c>
      <c r="AN611" s="71">
        <v>0</v>
      </c>
      <c r="AO611" s="71">
        <v>0</v>
      </c>
      <c r="AP611" s="71">
        <v>51712922.429573193</v>
      </c>
      <c r="AQ611" s="72"/>
      <c r="AR611" s="71">
        <v>41</v>
      </c>
      <c r="AS611" s="71">
        <v>114</v>
      </c>
      <c r="AT611" s="71">
        <v>0</v>
      </c>
      <c r="AU611" s="71">
        <v>0</v>
      </c>
      <c r="AV611" s="71">
        <v>0</v>
      </c>
      <c r="AW611" s="71">
        <v>0</v>
      </c>
      <c r="AX611" s="71"/>
      <c r="AY611" s="72"/>
      <c r="AZ611" s="71">
        <v>196.06</v>
      </c>
      <c r="BA611" s="71">
        <v>6992</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2389</v>
      </c>
      <c r="B612" s="70">
        <v>254</v>
      </c>
      <c r="C612" s="70">
        <v>16</v>
      </c>
      <c r="D612" s="70">
        <v>15</v>
      </c>
      <c r="E612" s="70">
        <v>2019</v>
      </c>
      <c r="F612" s="70" t="s">
        <v>158</v>
      </c>
      <c r="G612" s="70" t="s">
        <v>2373</v>
      </c>
      <c r="H612" s="70" t="s">
        <v>2374</v>
      </c>
      <c r="I612" s="148"/>
      <c r="J612" s="71">
        <v>3.2704805318548051</v>
      </c>
      <c r="K612" s="71">
        <v>0.58526834736282241</v>
      </c>
      <c r="L612" s="71">
        <v>8.1829969150110511</v>
      </c>
      <c r="M612" s="71">
        <v>13.209106992091829</v>
      </c>
      <c r="N612" s="71">
        <v>14.050489628953775</v>
      </c>
      <c r="O612" s="71">
        <v>7.6317708646643174</v>
      </c>
      <c r="P612" s="71">
        <v>9.9304533565798199</v>
      </c>
      <c r="Q612" s="71">
        <v>0.50071672137980805</v>
      </c>
      <c r="R612" s="71">
        <v>1.9394569531821877E-3</v>
      </c>
      <c r="S612" s="71">
        <v>0.77322042176958883</v>
      </c>
      <c r="T612" s="72"/>
      <c r="U612" s="71">
        <v>581483</v>
      </c>
      <c r="V612" s="71">
        <v>308</v>
      </c>
      <c r="W612" s="71">
        <v>143</v>
      </c>
      <c r="X612" s="71">
        <v>3112</v>
      </c>
      <c r="Y612" s="71">
        <v>3682</v>
      </c>
      <c r="Z612" s="71">
        <v>4778</v>
      </c>
      <c r="AA612" s="71">
        <v>2062</v>
      </c>
      <c r="AB612" s="71">
        <v>8114</v>
      </c>
      <c r="AC612" s="71">
        <v>342</v>
      </c>
      <c r="AD612" s="71">
        <v>0.77322042176958883</v>
      </c>
      <c r="AE612" s="72"/>
      <c r="AF612" s="71">
        <v>4368263.6584068229</v>
      </c>
      <c r="AG612" s="71">
        <v>429801.08453932829</v>
      </c>
      <c r="AH612" s="71">
        <v>930812.218200556</v>
      </c>
      <c r="AI612" s="71">
        <v>19368278.990524739</v>
      </c>
      <c r="AJ612" s="71">
        <v>23325277.772431921</v>
      </c>
      <c r="AK612" s="71">
        <v>0</v>
      </c>
      <c r="AL612" s="71">
        <v>0</v>
      </c>
      <c r="AM612" s="71">
        <v>1105065.7178407032</v>
      </c>
      <c r="AN612" s="71">
        <v>0</v>
      </c>
      <c r="AO612" s="71">
        <v>0</v>
      </c>
      <c r="AP612" s="71">
        <v>49527499.441944063</v>
      </c>
      <c r="AQ612" s="72"/>
      <c r="AR612" s="71">
        <v>44</v>
      </c>
      <c r="AS612" s="71">
        <v>119</v>
      </c>
      <c r="AT612" s="71">
        <v>0</v>
      </c>
      <c r="AU612" s="71">
        <v>0</v>
      </c>
      <c r="AV612" s="71">
        <v>0</v>
      </c>
      <c r="AW612" s="71">
        <v>0</v>
      </c>
      <c r="AX612" s="71"/>
      <c r="AY612" s="72"/>
      <c r="AZ612" s="71">
        <v>209.66</v>
      </c>
      <c r="BA612" s="71">
        <v>7237.1999999999989</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2390</v>
      </c>
      <c r="B613" s="70">
        <v>255</v>
      </c>
      <c r="C613" s="70">
        <v>17</v>
      </c>
      <c r="D613" s="70">
        <v>15</v>
      </c>
      <c r="E613" s="70">
        <v>2020</v>
      </c>
      <c r="F613" s="70" t="s">
        <v>159</v>
      </c>
      <c r="G613" s="70" t="s">
        <v>2373</v>
      </c>
      <c r="H613" s="70" t="s">
        <v>2374</v>
      </c>
      <c r="I613" s="148"/>
      <c r="J613" s="71">
        <v>3.8082764302432368</v>
      </c>
      <c r="K613" s="71">
        <v>0.53073373255318446</v>
      </c>
      <c r="L613" s="71">
        <v>10.555751508577776</v>
      </c>
      <c r="M613" s="71">
        <v>11.298049649222294</v>
      </c>
      <c r="N613" s="71">
        <v>13.043956904925871</v>
      </c>
      <c r="O613" s="71">
        <v>6.6151389898630155</v>
      </c>
      <c r="P613" s="71">
        <v>9.0891048782286585</v>
      </c>
      <c r="Q613" s="71">
        <v>0.46490530400048302</v>
      </c>
      <c r="R613" s="71">
        <v>3.3733896729446979E-3</v>
      </c>
      <c r="S613" s="71">
        <v>0.84924142561454274</v>
      </c>
      <c r="T613" s="72"/>
      <c r="U613" s="71">
        <v>615976</v>
      </c>
      <c r="V613" s="71">
        <v>255</v>
      </c>
      <c r="W613" s="71">
        <v>181</v>
      </c>
      <c r="X613" s="71">
        <v>2913</v>
      </c>
      <c r="Y613" s="71">
        <v>3646</v>
      </c>
      <c r="Z613" s="71">
        <v>4727</v>
      </c>
      <c r="AA613" s="71">
        <v>2006</v>
      </c>
      <c r="AB613" s="71">
        <v>7885</v>
      </c>
      <c r="AC613" s="71">
        <v>598</v>
      </c>
      <c r="AD613" s="71">
        <v>0.84924142561454274</v>
      </c>
      <c r="AE613" s="72"/>
      <c r="AF613" s="71">
        <v>5546035.5110372063</v>
      </c>
      <c r="AG613" s="71">
        <v>375642.78439215745</v>
      </c>
      <c r="AH613" s="71">
        <v>1111164.4273683229</v>
      </c>
      <c r="AI613" s="71">
        <v>17918230.190846462</v>
      </c>
      <c r="AJ613" s="71">
        <v>23488815.17123919</v>
      </c>
      <c r="AK613" s="71"/>
      <c r="AL613" s="71"/>
      <c r="AM613" s="71">
        <v>1029080.1041771645</v>
      </c>
      <c r="AN613" s="71"/>
      <c r="AO613" s="71"/>
      <c r="AP613" s="71">
        <v>49468968.189060502</v>
      </c>
      <c r="AQ613" s="72"/>
      <c r="AR613" s="71">
        <v>45</v>
      </c>
      <c r="AS613" s="71">
        <v>122</v>
      </c>
      <c r="AT613" s="71">
        <v>0</v>
      </c>
      <c r="AU613" s="71">
        <v>0</v>
      </c>
      <c r="AV613" s="71">
        <v>0</v>
      </c>
      <c r="AW613" s="71">
        <v>0</v>
      </c>
      <c r="AX613" s="71"/>
      <c r="AY613" s="72"/>
      <c r="AZ613" s="71">
        <v>212.36</v>
      </c>
      <c r="BA613" s="71">
        <v>24131.599999999999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2391</v>
      </c>
      <c r="B614" s="70">
        <v>255</v>
      </c>
      <c r="C614" s="70">
        <v>18</v>
      </c>
      <c r="D614" s="70">
        <v>15</v>
      </c>
      <c r="E614" s="70">
        <v>2021</v>
      </c>
      <c r="F614" s="70" t="s">
        <v>160</v>
      </c>
      <c r="G614" s="70" t="s">
        <v>2373</v>
      </c>
      <c r="H614" s="70" t="s">
        <v>2374</v>
      </c>
      <c r="I614" s="148"/>
      <c r="J614" s="71">
        <v>5.7954306559090627</v>
      </c>
      <c r="K614" s="71">
        <v>0.56259229581862857</v>
      </c>
      <c r="L614" s="71">
        <v>10.417251970480953</v>
      </c>
      <c r="M614" s="71">
        <v>11.913104234920063</v>
      </c>
      <c r="N614" s="71">
        <v>13.798995697021173</v>
      </c>
      <c r="O614" s="71">
        <v>6.2968755463583523</v>
      </c>
      <c r="P614" s="71">
        <v>8.9214910111256565</v>
      </c>
      <c r="Q614" s="71">
        <v>0.45273363075971901</v>
      </c>
      <c r="R614" s="71">
        <v>2.6574021623026614E-3</v>
      </c>
      <c r="S614" s="71">
        <v>0.68053294471361536</v>
      </c>
      <c r="T614" s="72"/>
      <c r="U614" s="71">
        <v>786641</v>
      </c>
      <c r="V614" s="71">
        <v>255</v>
      </c>
      <c r="W614" s="71">
        <v>181</v>
      </c>
      <c r="X614" s="71">
        <v>2913</v>
      </c>
      <c r="Y614" s="71">
        <v>3649</v>
      </c>
      <c r="Z614" s="71">
        <v>4633</v>
      </c>
      <c r="AA614" s="71">
        <v>1920</v>
      </c>
      <c r="AB614" s="71">
        <v>7754</v>
      </c>
      <c r="AC614" s="71">
        <v>456.99999999999994</v>
      </c>
      <c r="AD614" s="71">
        <v>0.68053294471361536</v>
      </c>
      <c r="AE614" s="72"/>
      <c r="AF614" s="71">
        <v>8809961.0342713743</v>
      </c>
      <c r="AG614" s="71">
        <v>396464.00497730012</v>
      </c>
      <c r="AH614" s="71">
        <v>1035504.9135877928</v>
      </c>
      <c r="AI614" s="71">
        <v>18823190.065895732</v>
      </c>
      <c r="AJ614" s="71">
        <v>22574527.167189319</v>
      </c>
      <c r="AK614" s="71">
        <v>0</v>
      </c>
      <c r="AL614" s="71">
        <v>0</v>
      </c>
      <c r="AM614" s="71">
        <v>1017820.1860617037</v>
      </c>
      <c r="AN614" s="71">
        <v>0</v>
      </c>
      <c r="AO614" s="71">
        <v>0</v>
      </c>
      <c r="AP614" s="71">
        <v>52657467.371983223</v>
      </c>
      <c r="AQ614" s="72"/>
      <c r="AR614" s="71">
        <v>46</v>
      </c>
      <c r="AS614" s="71">
        <v>124</v>
      </c>
      <c r="AT614" s="71">
        <v>0</v>
      </c>
      <c r="AU614" s="71">
        <v>0</v>
      </c>
      <c r="AV614" s="71">
        <v>0</v>
      </c>
      <c r="AW614" s="71">
        <v>0</v>
      </c>
      <c r="AX614" s="71"/>
      <c r="AY614" s="72"/>
      <c r="AZ614" s="71">
        <v>221.86</v>
      </c>
      <c r="BA614" s="71">
        <v>24222.799999999999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2392</v>
      </c>
      <c r="B615" s="70">
        <v>255</v>
      </c>
      <c r="C615" s="70">
        <v>19</v>
      </c>
      <c r="D615" s="70">
        <v>15</v>
      </c>
      <c r="E615" s="70">
        <v>2022</v>
      </c>
      <c r="F615" s="70" t="s">
        <v>161</v>
      </c>
      <c r="G615" s="1064" t="s">
        <v>2373</v>
      </c>
      <c r="H615" s="70" t="s">
        <v>2374</v>
      </c>
      <c r="I615" s="148"/>
      <c r="J615" s="71">
        <v>4.2182642747522037</v>
      </c>
      <c r="K615" s="71">
        <v>0.5397754301133787</v>
      </c>
      <c r="L615" s="71">
        <v>8.23976743421367</v>
      </c>
      <c r="M615" s="71">
        <v>12.036165113261131</v>
      </c>
      <c r="N615" s="71">
        <v>14.426819260203452</v>
      </c>
      <c r="O615" s="71">
        <v>6.576039326258786</v>
      </c>
      <c r="P615" s="71">
        <v>8.6593787170721317</v>
      </c>
      <c r="Q615" s="71">
        <v>0.44588018714865618</v>
      </c>
      <c r="R615" s="71">
        <v>3.5834813183828508E-3</v>
      </c>
      <c r="S615" s="71">
        <v>0.81723824713930138</v>
      </c>
      <c r="T615" s="72"/>
      <c r="U615" s="71">
        <v>810090</v>
      </c>
      <c r="V615" s="71">
        <v>255</v>
      </c>
      <c r="W615" s="71">
        <v>181</v>
      </c>
      <c r="X615" s="71">
        <v>2913</v>
      </c>
      <c r="Y615" s="71">
        <v>3635</v>
      </c>
      <c r="Z615" s="71">
        <v>4597</v>
      </c>
      <c r="AA615" s="71">
        <v>1892</v>
      </c>
      <c r="AB615" s="71">
        <v>7574</v>
      </c>
      <c r="AC615" s="71">
        <v>624</v>
      </c>
      <c r="AD615" s="71">
        <v>0.81723824713930138</v>
      </c>
      <c r="AE615" s="72"/>
      <c r="AF615" s="71">
        <v>6246654.6826852066</v>
      </c>
      <c r="AG615" s="71">
        <v>403266.00353051006</v>
      </c>
      <c r="AH615" s="71">
        <v>931823.67143895116</v>
      </c>
      <c r="AI615" s="71">
        <v>17633840.776296195</v>
      </c>
      <c r="AJ615" s="71">
        <v>23546482.701520607</v>
      </c>
      <c r="AK615" s="71">
        <v>0</v>
      </c>
      <c r="AL615" s="71">
        <v>0</v>
      </c>
      <c r="AM615" s="71">
        <v>978010.12783949322</v>
      </c>
      <c r="AN615" s="71">
        <v>0</v>
      </c>
      <c r="AO615" s="71">
        <v>0</v>
      </c>
      <c r="AP615" s="71">
        <v>49740077.963310957</v>
      </c>
      <c r="AQ615" s="72"/>
      <c r="AR615" s="71">
        <v>48</v>
      </c>
      <c r="AS615" s="71">
        <v>126</v>
      </c>
      <c r="AT615" s="71">
        <v>0</v>
      </c>
      <c r="AU615" s="71">
        <v>0</v>
      </c>
      <c r="AV615" s="71">
        <v>0</v>
      </c>
      <c r="AW615" s="71">
        <v>0</v>
      </c>
      <c r="AX615" s="71"/>
      <c r="AY615" s="72"/>
      <c r="AZ615" s="71">
        <v>230.66000000000003</v>
      </c>
      <c r="BA615" s="71">
        <v>64272.7</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2393</v>
      </c>
      <c r="B616" s="70">
        <v>255</v>
      </c>
      <c r="C616" s="70">
        <v>20</v>
      </c>
      <c r="D616" s="70">
        <v>15</v>
      </c>
      <c r="E616" s="70">
        <v>2023</v>
      </c>
      <c r="F616" s="70" t="s">
        <v>1539</v>
      </c>
      <c r="G616" s="1064" t="s">
        <v>2373</v>
      </c>
      <c r="H616" s="70" t="s">
        <v>2374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52</v>
      </c>
      <c r="AS616" s="71">
        <v>126</v>
      </c>
      <c r="AT616" s="71">
        <v>0</v>
      </c>
      <c r="AU616" s="71">
        <v>0</v>
      </c>
      <c r="AV616" s="71">
        <v>0</v>
      </c>
      <c r="AW616" s="71">
        <v>0</v>
      </c>
      <c r="AX616" s="71"/>
      <c r="AY616" s="72"/>
      <c r="AZ616" s="71">
        <v>253.96000000000004</v>
      </c>
      <c r="BA616" s="71">
        <v>64262.899999999994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2394</v>
      </c>
      <c r="B617" s="70">
        <v>255</v>
      </c>
      <c r="C617" s="70">
        <v>21</v>
      </c>
      <c r="D617" s="70">
        <v>15</v>
      </c>
      <c r="E617" s="70">
        <v>2024</v>
      </c>
      <c r="F617" s="70" t="s">
        <v>1554</v>
      </c>
      <c r="G617" s="70" t="s">
        <v>2373</v>
      </c>
      <c r="H617" s="70" t="s">
        <v>2374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2543</v>
      </c>
      <c r="B618" s="70">
        <v>511</v>
      </c>
      <c r="C618" s="70">
        <v>1</v>
      </c>
      <c r="D618" s="70">
        <v>31</v>
      </c>
      <c r="E618" s="70">
        <v>1990</v>
      </c>
      <c r="F618" s="70" t="s">
        <v>787</v>
      </c>
      <c r="G618" s="70" t="s">
        <v>2544</v>
      </c>
      <c r="H618" s="70" t="s">
        <v>2545</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2546</v>
      </c>
      <c r="B619" s="70">
        <v>512</v>
      </c>
      <c r="C619" s="70">
        <v>2</v>
      </c>
      <c r="D619" s="70">
        <v>31</v>
      </c>
      <c r="E619" s="70">
        <v>2005</v>
      </c>
      <c r="F619" s="70" t="s">
        <v>789</v>
      </c>
      <c r="G619" s="70" t="s">
        <v>2544</v>
      </c>
      <c r="H619" s="70" t="s">
        <v>2545</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2547</v>
      </c>
      <c r="B620" s="70">
        <v>513</v>
      </c>
      <c r="C620" s="70">
        <v>3</v>
      </c>
      <c r="D620" s="70">
        <v>31</v>
      </c>
      <c r="E620" s="70">
        <v>2006</v>
      </c>
      <c r="F620" s="70" t="s">
        <v>790</v>
      </c>
      <c r="G620" s="70" t="s">
        <v>2544</v>
      </c>
      <c r="H620" s="70" t="s">
        <v>2545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2548</v>
      </c>
      <c r="B621" s="70">
        <v>514</v>
      </c>
      <c r="C621" s="70">
        <v>4</v>
      </c>
      <c r="D621" s="70">
        <v>31</v>
      </c>
      <c r="E621" s="70">
        <v>2007</v>
      </c>
      <c r="F621" s="70" t="s">
        <v>791</v>
      </c>
      <c r="G621" s="70" t="s">
        <v>2544</v>
      </c>
      <c r="H621" s="70" t="s">
        <v>2545</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2549</v>
      </c>
      <c r="B622" s="70">
        <v>515</v>
      </c>
      <c r="C622" s="70">
        <v>5</v>
      </c>
      <c r="D622" s="70">
        <v>31</v>
      </c>
      <c r="E622" s="70">
        <v>2008</v>
      </c>
      <c r="F622" s="70" t="s">
        <v>792</v>
      </c>
      <c r="G622" s="70" t="s">
        <v>2544</v>
      </c>
      <c r="H622" s="70" t="s">
        <v>2545</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2550</v>
      </c>
      <c r="B623" s="70">
        <v>516</v>
      </c>
      <c r="C623" s="70">
        <v>6</v>
      </c>
      <c r="D623" s="70">
        <v>31</v>
      </c>
      <c r="E623" s="70">
        <v>2009</v>
      </c>
      <c r="F623" s="70" t="s">
        <v>176</v>
      </c>
      <c r="G623" s="70" t="s">
        <v>2544</v>
      </c>
      <c r="H623" s="70" t="s">
        <v>2545</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2551</v>
      </c>
      <c r="B624" s="70">
        <v>517</v>
      </c>
      <c r="C624" s="70">
        <v>7</v>
      </c>
      <c r="D624" s="70">
        <v>31</v>
      </c>
      <c r="E624" s="70">
        <v>2010</v>
      </c>
      <c r="F624" s="70" t="s">
        <v>177</v>
      </c>
      <c r="G624" s="70" t="s">
        <v>2544</v>
      </c>
      <c r="H624" s="70" t="s">
        <v>2545</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2552</v>
      </c>
      <c r="B625" s="70">
        <v>518</v>
      </c>
      <c r="C625" s="70">
        <v>8</v>
      </c>
      <c r="D625" s="70">
        <v>31</v>
      </c>
      <c r="E625" s="70">
        <v>2011</v>
      </c>
      <c r="F625" s="70" t="s">
        <v>178</v>
      </c>
      <c r="G625" s="70" t="s">
        <v>2544</v>
      </c>
      <c r="H625" s="70" t="s">
        <v>2545</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2553</v>
      </c>
      <c r="B626" s="70">
        <v>519</v>
      </c>
      <c r="C626" s="70">
        <v>9</v>
      </c>
      <c r="D626" s="70">
        <v>31</v>
      </c>
      <c r="E626" s="70">
        <v>2012</v>
      </c>
      <c r="F626" s="70" t="s">
        <v>179</v>
      </c>
      <c r="G626" s="70" t="s">
        <v>2544</v>
      </c>
      <c r="H626" s="70" t="s">
        <v>2545</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2554</v>
      </c>
      <c r="B627" s="70">
        <v>520</v>
      </c>
      <c r="C627" s="70">
        <v>10</v>
      </c>
      <c r="D627" s="70">
        <v>31</v>
      </c>
      <c r="E627" s="70">
        <v>2013</v>
      </c>
      <c r="F627" s="70" t="s">
        <v>180</v>
      </c>
      <c r="G627" s="70" t="s">
        <v>2544</v>
      </c>
      <c r="H627" s="70" t="s">
        <v>2545</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2555</v>
      </c>
      <c r="B628" s="70">
        <v>521</v>
      </c>
      <c r="C628" s="70">
        <v>11</v>
      </c>
      <c r="D628" s="70">
        <v>31</v>
      </c>
      <c r="E628" s="70">
        <v>2014</v>
      </c>
      <c r="F628" s="70" t="s">
        <v>181</v>
      </c>
      <c r="G628" s="70" t="s">
        <v>2544</v>
      </c>
      <c r="H628" s="70" t="s">
        <v>2545</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2556</v>
      </c>
      <c r="B629" s="70">
        <v>522</v>
      </c>
      <c r="C629" s="70">
        <v>12</v>
      </c>
      <c r="D629" s="70">
        <v>31</v>
      </c>
      <c r="E629" s="70">
        <v>2015</v>
      </c>
      <c r="F629" s="70" t="s">
        <v>182</v>
      </c>
      <c r="G629" s="70" t="s">
        <v>2544</v>
      </c>
      <c r="H629" s="70" t="s">
        <v>2545</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2557</v>
      </c>
      <c r="B630" s="70">
        <v>523</v>
      </c>
      <c r="C630" s="70">
        <v>13</v>
      </c>
      <c r="D630" s="70">
        <v>31</v>
      </c>
      <c r="E630" s="70">
        <v>2016</v>
      </c>
      <c r="F630" s="70" t="s">
        <v>155</v>
      </c>
      <c r="G630" s="70" t="s">
        <v>2544</v>
      </c>
      <c r="H630" s="70" t="s">
        <v>2545</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2558</v>
      </c>
      <c r="B631" s="70">
        <v>524</v>
      </c>
      <c r="C631" s="70">
        <v>14</v>
      </c>
      <c r="D631" s="70">
        <v>31</v>
      </c>
      <c r="E631" s="70">
        <v>2017</v>
      </c>
      <c r="F631" s="70" t="s">
        <v>156</v>
      </c>
      <c r="G631" s="70" t="s">
        <v>2544</v>
      </c>
      <c r="H631" s="70" t="s">
        <v>2545</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2559</v>
      </c>
      <c r="B632" s="70">
        <v>525</v>
      </c>
      <c r="C632" s="70">
        <v>15</v>
      </c>
      <c r="D632" s="70">
        <v>31</v>
      </c>
      <c r="E632" s="70">
        <v>2018</v>
      </c>
      <c r="F632" s="70" t="s">
        <v>183</v>
      </c>
      <c r="G632" s="70" t="s">
        <v>2544</v>
      </c>
      <c r="H632" s="70" t="s">
        <v>2545</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2560</v>
      </c>
      <c r="B633" s="70">
        <v>526</v>
      </c>
      <c r="C633" s="70">
        <v>16</v>
      </c>
      <c r="D633" s="70">
        <v>31</v>
      </c>
      <c r="E633" s="70">
        <v>2019</v>
      </c>
      <c r="F633" s="70" t="s">
        <v>158</v>
      </c>
      <c r="G633" s="70" t="s">
        <v>2544</v>
      </c>
      <c r="H633" s="70" t="s">
        <v>2545</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2561</v>
      </c>
      <c r="B634" s="70">
        <v>527</v>
      </c>
      <c r="C634" s="70">
        <v>17</v>
      </c>
      <c r="D634" s="70">
        <v>31</v>
      </c>
      <c r="E634" s="70">
        <v>2020</v>
      </c>
      <c r="F634" s="70" t="s">
        <v>159</v>
      </c>
      <c r="G634" s="1064" t="s">
        <v>2544</v>
      </c>
      <c r="H634" s="70" t="s">
        <v>2545</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2562</v>
      </c>
      <c r="B635" s="70">
        <v>527</v>
      </c>
      <c r="C635" s="70">
        <v>18</v>
      </c>
      <c r="D635" s="70">
        <v>31</v>
      </c>
      <c r="E635" s="70">
        <v>2021</v>
      </c>
      <c r="F635" s="70" t="s">
        <v>160</v>
      </c>
      <c r="G635" s="1064" t="s">
        <v>2544</v>
      </c>
      <c r="H635" s="70" t="s">
        <v>2545</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2563</v>
      </c>
      <c r="B636" s="70">
        <v>527</v>
      </c>
      <c r="C636" s="70">
        <v>19</v>
      </c>
      <c r="D636" s="70">
        <v>31</v>
      </c>
      <c r="E636" s="70">
        <v>2022</v>
      </c>
      <c r="F636" s="70" t="s">
        <v>161</v>
      </c>
      <c r="G636" s="70" t="s">
        <v>2544</v>
      </c>
      <c r="H636" s="70" t="s">
        <v>2545</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2564</v>
      </c>
      <c r="B637" s="70">
        <v>527</v>
      </c>
      <c r="C637" s="70">
        <v>20</v>
      </c>
      <c r="D637" s="70">
        <v>31</v>
      </c>
      <c r="E637" s="70">
        <v>2023</v>
      </c>
      <c r="F637" s="70" t="s">
        <v>1539</v>
      </c>
      <c r="G637" s="70" t="s">
        <v>2544</v>
      </c>
      <c r="H637" s="70" t="s">
        <v>2545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2565</v>
      </c>
      <c r="B638" s="70">
        <v>527</v>
      </c>
      <c r="C638" s="70">
        <v>21</v>
      </c>
      <c r="D638" s="70">
        <v>31</v>
      </c>
      <c r="E638" s="70">
        <v>2024</v>
      </c>
      <c r="F638" s="70" t="s">
        <v>1554</v>
      </c>
      <c r="G638" s="70" t="s">
        <v>2544</v>
      </c>
      <c r="H638" s="70" t="s">
        <v>2545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2054</v>
      </c>
      <c r="B9" s="70">
        <v>1</v>
      </c>
      <c r="C9" s="70">
        <v>1</v>
      </c>
      <c r="D9" s="70">
        <v>1</v>
      </c>
      <c r="E9" s="70">
        <v>1990</v>
      </c>
      <c r="F9" s="70" t="s">
        <v>787</v>
      </c>
      <c r="G9" s="1073" t="s">
        <v>2055</v>
      </c>
      <c r="H9" s="70" t="s">
        <v>2056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2057</v>
      </c>
      <c r="B10" s="70">
        <v>2</v>
      </c>
      <c r="C10" s="70">
        <v>2</v>
      </c>
      <c r="D10" s="70">
        <v>1</v>
      </c>
      <c r="E10" s="70">
        <v>2005</v>
      </c>
      <c r="F10" s="70" t="s">
        <v>789</v>
      </c>
      <c r="G10" s="1073" t="s">
        <v>2055</v>
      </c>
      <c r="H10" s="70" t="s">
        <v>2056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2058</v>
      </c>
      <c r="B11" s="70">
        <v>3</v>
      </c>
      <c r="C11" s="70">
        <v>3</v>
      </c>
      <c r="D11" s="70">
        <v>1</v>
      </c>
      <c r="E11" s="70">
        <v>2006</v>
      </c>
      <c r="F11" s="70" t="s">
        <v>790</v>
      </c>
      <c r="G11" s="1073" t="s">
        <v>2055</v>
      </c>
      <c r="H11" s="70" t="s">
        <v>2056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2059</v>
      </c>
      <c r="B12" s="70">
        <v>4</v>
      </c>
      <c r="C12" s="70">
        <v>4</v>
      </c>
      <c r="D12" s="70">
        <v>1</v>
      </c>
      <c r="E12" s="70">
        <v>2007</v>
      </c>
      <c r="F12" s="70" t="s">
        <v>791</v>
      </c>
      <c r="G12" s="1073" t="s">
        <v>2055</v>
      </c>
      <c r="H12" s="70" t="s">
        <v>2056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2060</v>
      </c>
      <c r="B13" s="70">
        <v>5</v>
      </c>
      <c r="C13" s="70">
        <v>5</v>
      </c>
      <c r="D13" s="70">
        <v>1</v>
      </c>
      <c r="E13" s="70">
        <v>2008</v>
      </c>
      <c r="F13" s="70" t="s">
        <v>792</v>
      </c>
      <c r="G13" s="1073" t="s">
        <v>2055</v>
      </c>
      <c r="H13" s="70" t="s">
        <v>2056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2061</v>
      </c>
      <c r="B14" s="70">
        <v>6</v>
      </c>
      <c r="C14" s="70">
        <v>6</v>
      </c>
      <c r="D14" s="70">
        <v>1</v>
      </c>
      <c r="E14" s="70">
        <v>2009</v>
      </c>
      <c r="F14" s="70" t="s">
        <v>176</v>
      </c>
      <c r="G14" s="1073" t="s">
        <v>2055</v>
      </c>
      <c r="H14" s="70" t="s">
        <v>2056</v>
      </c>
      <c r="I14" s="1066"/>
      <c r="J14" s="73">
        <v>0</v>
      </c>
      <c r="K14" s="73">
        <v>0</v>
      </c>
      <c r="L14" s="73">
        <v>0</v>
      </c>
      <c r="M14" s="73">
        <v>0</v>
      </c>
      <c r="N14" s="73">
        <v>10.5</v>
      </c>
      <c r="O14" s="73">
        <v>0</v>
      </c>
      <c r="P14" s="73">
        <v>0</v>
      </c>
      <c r="Q14" s="73">
        <v>0</v>
      </c>
      <c r="R14" s="73">
        <v>0</v>
      </c>
      <c r="S14" s="73">
        <v>0</v>
      </c>
      <c r="T14" s="73">
        <v>0</v>
      </c>
      <c r="U14" s="73">
        <v>0</v>
      </c>
      <c r="V14" s="73">
        <v>0</v>
      </c>
      <c r="W14" s="73">
        <v>0</v>
      </c>
      <c r="X14" s="73">
        <v>0</v>
      </c>
      <c r="Y14" s="73">
        <v>0</v>
      </c>
      <c r="Z14" s="73">
        <v>0</v>
      </c>
      <c r="AA14" s="73">
        <v>0</v>
      </c>
      <c r="AB14" s="73">
        <v>0</v>
      </c>
      <c r="AC14" s="73">
        <v>0</v>
      </c>
      <c r="AD14" s="73">
        <v>1266.396</v>
      </c>
      <c r="AE14" s="73">
        <v>0</v>
      </c>
      <c r="AF14" s="73">
        <v>0</v>
      </c>
      <c r="AG14" s="73">
        <v>0</v>
      </c>
      <c r="AH14" s="73">
        <v>0</v>
      </c>
      <c r="AI14" s="73">
        <v>0</v>
      </c>
      <c r="AJ14" s="73">
        <v>0</v>
      </c>
      <c r="AK14" s="73">
        <v>3.5110000000000001</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10.5</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1266.396</v>
      </c>
      <c r="EF14" s="73">
        <v>0</v>
      </c>
      <c r="EG14" s="73">
        <v>0</v>
      </c>
      <c r="EH14" s="73">
        <v>0</v>
      </c>
      <c r="EI14" s="73">
        <v>0</v>
      </c>
      <c r="EJ14" s="73">
        <v>0</v>
      </c>
      <c r="EK14" s="73">
        <v>0</v>
      </c>
      <c r="EL14" s="73">
        <v>3.5110000000000001</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10.5</v>
      </c>
      <c r="HJ14" s="73">
        <v>0</v>
      </c>
      <c r="HK14" s="73">
        <v>1269.9069999999999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10.5</v>
      </c>
      <c r="IE14" s="73">
        <v>0</v>
      </c>
      <c r="IF14" s="73">
        <v>1269.9069999999999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2</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4</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2</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4</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2</v>
      </c>
      <c r="QW14" s="71">
        <v>0</v>
      </c>
      <c r="QX14" s="71">
        <v>5</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2</v>
      </c>
      <c r="RR14" s="71">
        <v>0</v>
      </c>
      <c r="RS14" s="71">
        <v>5</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2062</v>
      </c>
      <c r="B15" s="70">
        <v>7</v>
      </c>
      <c r="C15" s="70">
        <v>7</v>
      </c>
      <c r="D15" s="70">
        <v>1</v>
      </c>
      <c r="E15" s="70">
        <v>2010</v>
      </c>
      <c r="F15" s="70" t="s">
        <v>177</v>
      </c>
      <c r="G15" s="1073" t="s">
        <v>2055</v>
      </c>
      <c r="H15" s="70" t="s">
        <v>2056</v>
      </c>
      <c r="I15" s="1066"/>
      <c r="J15" s="73">
        <v>0</v>
      </c>
      <c r="K15" s="73">
        <v>0</v>
      </c>
      <c r="L15" s="73">
        <v>0</v>
      </c>
      <c r="M15" s="73">
        <v>0</v>
      </c>
      <c r="N15" s="73">
        <v>10.179</v>
      </c>
      <c r="O15" s="73">
        <v>0</v>
      </c>
      <c r="P15" s="73">
        <v>0</v>
      </c>
      <c r="Q15" s="73">
        <v>0</v>
      </c>
      <c r="R15" s="73">
        <v>0</v>
      </c>
      <c r="S15" s="73">
        <v>0</v>
      </c>
      <c r="T15" s="73">
        <v>0</v>
      </c>
      <c r="U15" s="73">
        <v>0</v>
      </c>
      <c r="V15" s="73">
        <v>0</v>
      </c>
      <c r="W15" s="73">
        <v>0</v>
      </c>
      <c r="X15" s="73">
        <v>0</v>
      </c>
      <c r="Y15" s="73">
        <v>0</v>
      </c>
      <c r="Z15" s="73">
        <v>0</v>
      </c>
      <c r="AA15" s="73">
        <v>0</v>
      </c>
      <c r="AB15" s="73">
        <v>0</v>
      </c>
      <c r="AC15" s="73">
        <v>0</v>
      </c>
      <c r="AD15" s="73">
        <v>1405.7629999999999</v>
      </c>
      <c r="AE15" s="73">
        <v>0</v>
      </c>
      <c r="AF15" s="73">
        <v>0</v>
      </c>
      <c r="AG15" s="73">
        <v>0</v>
      </c>
      <c r="AH15" s="73">
        <v>0</v>
      </c>
      <c r="AI15" s="73">
        <v>0</v>
      </c>
      <c r="AJ15" s="73">
        <v>0</v>
      </c>
      <c r="AK15" s="73">
        <v>3.2879999999999998</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10.179</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1405.7629999999999</v>
      </c>
      <c r="EF15" s="73">
        <v>0</v>
      </c>
      <c r="EG15" s="73">
        <v>0</v>
      </c>
      <c r="EH15" s="73">
        <v>0</v>
      </c>
      <c r="EI15" s="73">
        <v>0</v>
      </c>
      <c r="EJ15" s="73">
        <v>0</v>
      </c>
      <c r="EK15" s="73">
        <v>0</v>
      </c>
      <c r="EL15" s="73">
        <v>3.2879999999999998</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10.179</v>
      </c>
      <c r="HJ15" s="73">
        <v>0</v>
      </c>
      <c r="HK15" s="73">
        <v>1409.0509999999999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10.179</v>
      </c>
      <c r="IE15" s="73">
        <v>0</v>
      </c>
      <c r="IF15" s="73">
        <v>1409.0509999999999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2</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4</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2</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4</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2</v>
      </c>
      <c r="QW15" s="71">
        <v>0</v>
      </c>
      <c r="QX15" s="71">
        <v>5</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2</v>
      </c>
      <c r="RR15" s="71">
        <v>0</v>
      </c>
      <c r="RS15" s="71">
        <v>5</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2063</v>
      </c>
      <c r="B16" s="70">
        <v>8</v>
      </c>
      <c r="C16" s="70">
        <v>8</v>
      </c>
      <c r="D16" s="70">
        <v>1</v>
      </c>
      <c r="E16" s="70">
        <v>2011</v>
      </c>
      <c r="F16" s="70" t="s">
        <v>178</v>
      </c>
      <c r="G16" s="1073" t="s">
        <v>2055</v>
      </c>
      <c r="H16" s="70" t="s">
        <v>2056</v>
      </c>
      <c r="I16" s="1066"/>
      <c r="J16" s="73">
        <v>0</v>
      </c>
      <c r="K16" s="73">
        <v>0</v>
      </c>
      <c r="L16" s="73">
        <v>0</v>
      </c>
      <c r="M16" s="73">
        <v>0</v>
      </c>
      <c r="N16" s="73">
        <v>10.82</v>
      </c>
      <c r="O16" s="73">
        <v>0</v>
      </c>
      <c r="P16" s="73">
        <v>0</v>
      </c>
      <c r="Q16" s="73">
        <v>0</v>
      </c>
      <c r="R16" s="73">
        <v>0</v>
      </c>
      <c r="S16" s="73">
        <v>0</v>
      </c>
      <c r="T16" s="73">
        <v>0</v>
      </c>
      <c r="U16" s="73">
        <v>0</v>
      </c>
      <c r="V16" s="73">
        <v>0</v>
      </c>
      <c r="W16" s="73">
        <v>0</v>
      </c>
      <c r="X16" s="73">
        <v>0</v>
      </c>
      <c r="Y16" s="73">
        <v>0</v>
      </c>
      <c r="Z16" s="73">
        <v>0</v>
      </c>
      <c r="AA16" s="73">
        <v>0</v>
      </c>
      <c r="AB16" s="73">
        <v>0</v>
      </c>
      <c r="AC16" s="73">
        <v>0</v>
      </c>
      <c r="AD16" s="73">
        <v>1391.511</v>
      </c>
      <c r="AE16" s="73">
        <v>0</v>
      </c>
      <c r="AF16" s="73">
        <v>0</v>
      </c>
      <c r="AG16" s="73">
        <v>0</v>
      </c>
      <c r="AH16" s="73">
        <v>0</v>
      </c>
      <c r="AI16" s="73">
        <v>0</v>
      </c>
      <c r="AJ16" s="73">
        <v>0</v>
      </c>
      <c r="AK16" s="73">
        <v>2.629</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10.82</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1391.511</v>
      </c>
      <c r="EF16" s="73">
        <v>0</v>
      </c>
      <c r="EG16" s="73">
        <v>0</v>
      </c>
      <c r="EH16" s="73">
        <v>0</v>
      </c>
      <c r="EI16" s="73">
        <v>0</v>
      </c>
      <c r="EJ16" s="73">
        <v>0</v>
      </c>
      <c r="EK16" s="73">
        <v>0</v>
      </c>
      <c r="EL16" s="73">
        <v>2.629</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10.82</v>
      </c>
      <c r="HJ16" s="73">
        <v>0</v>
      </c>
      <c r="HK16" s="73">
        <v>1394.14</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10.82</v>
      </c>
      <c r="IE16" s="73">
        <v>0</v>
      </c>
      <c r="IF16" s="73">
        <v>1394.14</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2</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4</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2</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4</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2</v>
      </c>
      <c r="QW16" s="71">
        <v>0</v>
      </c>
      <c r="QX16" s="71">
        <v>5</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2</v>
      </c>
      <c r="RR16" s="71">
        <v>0</v>
      </c>
      <c r="RS16" s="71">
        <v>5</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2064</v>
      </c>
      <c r="B17" s="70">
        <v>9</v>
      </c>
      <c r="C17" s="70">
        <v>9</v>
      </c>
      <c r="D17" s="70">
        <v>1</v>
      </c>
      <c r="E17" s="70">
        <v>2012</v>
      </c>
      <c r="F17" s="70" t="s">
        <v>179</v>
      </c>
      <c r="G17" s="1073" t="s">
        <v>2055</v>
      </c>
      <c r="H17" s="70" t="s">
        <v>2056</v>
      </c>
      <c r="I17" s="1066"/>
      <c r="J17" s="73">
        <v>0</v>
      </c>
      <c r="K17" s="73">
        <v>0</v>
      </c>
      <c r="L17" s="73">
        <v>0</v>
      </c>
      <c r="M17" s="73">
        <v>0</v>
      </c>
      <c r="N17" s="73">
        <v>12.057</v>
      </c>
      <c r="O17" s="73">
        <v>0</v>
      </c>
      <c r="P17" s="73">
        <v>0</v>
      </c>
      <c r="Q17" s="73">
        <v>0</v>
      </c>
      <c r="R17" s="73">
        <v>0</v>
      </c>
      <c r="S17" s="73">
        <v>0</v>
      </c>
      <c r="T17" s="73">
        <v>0</v>
      </c>
      <c r="U17" s="73">
        <v>0</v>
      </c>
      <c r="V17" s="73">
        <v>0</v>
      </c>
      <c r="W17" s="73">
        <v>0</v>
      </c>
      <c r="X17" s="73">
        <v>0</v>
      </c>
      <c r="Y17" s="73">
        <v>0</v>
      </c>
      <c r="Z17" s="73">
        <v>0</v>
      </c>
      <c r="AA17" s="73">
        <v>0</v>
      </c>
      <c r="AB17" s="73">
        <v>0</v>
      </c>
      <c r="AC17" s="73">
        <v>0</v>
      </c>
      <c r="AD17" s="73">
        <v>1417.09</v>
      </c>
      <c r="AE17" s="73">
        <v>0</v>
      </c>
      <c r="AF17" s="73">
        <v>0</v>
      </c>
      <c r="AG17" s="73">
        <v>0</v>
      </c>
      <c r="AH17" s="73">
        <v>0</v>
      </c>
      <c r="AI17" s="73">
        <v>0</v>
      </c>
      <c r="AJ17" s="73">
        <v>0</v>
      </c>
      <c r="AK17" s="73">
        <v>3.05</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12.057</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1417.09</v>
      </c>
      <c r="EF17" s="73">
        <v>0</v>
      </c>
      <c r="EG17" s="73">
        <v>0</v>
      </c>
      <c r="EH17" s="73">
        <v>0</v>
      </c>
      <c r="EI17" s="73">
        <v>0</v>
      </c>
      <c r="EJ17" s="73">
        <v>0</v>
      </c>
      <c r="EK17" s="73">
        <v>0</v>
      </c>
      <c r="EL17" s="73">
        <v>3.05</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12.057</v>
      </c>
      <c r="HJ17" s="73">
        <v>0</v>
      </c>
      <c r="HK17" s="73">
        <v>1420.14</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12.057</v>
      </c>
      <c r="IE17" s="73">
        <v>0</v>
      </c>
      <c r="IF17" s="73">
        <v>1420.14</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2</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4</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2</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4</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2</v>
      </c>
      <c r="QW17" s="71">
        <v>0</v>
      </c>
      <c r="QX17" s="71">
        <v>5</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2</v>
      </c>
      <c r="RR17" s="71">
        <v>0</v>
      </c>
      <c r="RS17" s="71">
        <v>5</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2065</v>
      </c>
      <c r="B18" s="70">
        <v>10</v>
      </c>
      <c r="C18" s="70">
        <v>10</v>
      </c>
      <c r="D18" s="70">
        <v>1</v>
      </c>
      <c r="E18" s="70">
        <v>2013</v>
      </c>
      <c r="F18" s="70" t="s">
        <v>180</v>
      </c>
      <c r="G18" s="1073" t="s">
        <v>2055</v>
      </c>
      <c r="H18" s="70" t="s">
        <v>2056</v>
      </c>
      <c r="I18" s="1066"/>
      <c r="J18" s="73">
        <v>0</v>
      </c>
      <c r="K18" s="73">
        <v>0</v>
      </c>
      <c r="L18" s="73">
        <v>0</v>
      </c>
      <c r="M18" s="73">
        <v>0</v>
      </c>
      <c r="N18" s="73">
        <v>13.522</v>
      </c>
      <c r="O18" s="73">
        <v>0</v>
      </c>
      <c r="P18" s="73">
        <v>0</v>
      </c>
      <c r="Q18" s="73">
        <v>0</v>
      </c>
      <c r="R18" s="73">
        <v>0</v>
      </c>
      <c r="S18" s="73">
        <v>0</v>
      </c>
      <c r="T18" s="73">
        <v>0</v>
      </c>
      <c r="U18" s="73">
        <v>0</v>
      </c>
      <c r="V18" s="73">
        <v>0</v>
      </c>
      <c r="W18" s="73">
        <v>0</v>
      </c>
      <c r="X18" s="73">
        <v>0</v>
      </c>
      <c r="Y18" s="73">
        <v>0</v>
      </c>
      <c r="Z18" s="73">
        <v>0</v>
      </c>
      <c r="AA18" s="73">
        <v>0</v>
      </c>
      <c r="AB18" s="73">
        <v>0</v>
      </c>
      <c r="AC18" s="73">
        <v>0</v>
      </c>
      <c r="AD18" s="73">
        <v>1457.857</v>
      </c>
      <c r="AE18" s="73">
        <v>0</v>
      </c>
      <c r="AF18" s="73">
        <v>0</v>
      </c>
      <c r="AG18" s="73">
        <v>0</v>
      </c>
      <c r="AH18" s="73">
        <v>0</v>
      </c>
      <c r="AI18" s="73">
        <v>0</v>
      </c>
      <c r="AJ18" s="73">
        <v>0</v>
      </c>
      <c r="AK18" s="73">
        <v>2.4409999999999998</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13.522</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1457.857</v>
      </c>
      <c r="EF18" s="73">
        <v>0</v>
      </c>
      <c r="EG18" s="73">
        <v>0</v>
      </c>
      <c r="EH18" s="73">
        <v>0</v>
      </c>
      <c r="EI18" s="73">
        <v>0</v>
      </c>
      <c r="EJ18" s="73">
        <v>0</v>
      </c>
      <c r="EK18" s="73">
        <v>0</v>
      </c>
      <c r="EL18" s="73">
        <v>2.4409999999999998</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13.522</v>
      </c>
      <c r="HJ18" s="73">
        <v>0</v>
      </c>
      <c r="HK18" s="73">
        <v>1460.298</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13.522</v>
      </c>
      <c r="IE18" s="73">
        <v>0</v>
      </c>
      <c r="IF18" s="73">
        <v>1460.298</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2</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4</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2</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4</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2</v>
      </c>
      <c r="QW18" s="71">
        <v>0</v>
      </c>
      <c r="QX18" s="71">
        <v>5</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2</v>
      </c>
      <c r="RR18" s="71">
        <v>0</v>
      </c>
      <c r="RS18" s="71">
        <v>5</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2066</v>
      </c>
      <c r="B19" s="70">
        <v>11</v>
      </c>
      <c r="C19" s="70">
        <v>11</v>
      </c>
      <c r="D19" s="70">
        <v>1</v>
      </c>
      <c r="E19" s="70">
        <v>2014</v>
      </c>
      <c r="F19" s="70" t="s">
        <v>181</v>
      </c>
      <c r="G19" s="1073" t="s">
        <v>2055</v>
      </c>
      <c r="H19" s="70" t="s">
        <v>2056</v>
      </c>
      <c r="I19" s="1066"/>
      <c r="J19" s="73">
        <v>0</v>
      </c>
      <c r="K19" s="73">
        <v>0</v>
      </c>
      <c r="L19" s="73">
        <v>0</v>
      </c>
      <c r="M19" s="73">
        <v>0</v>
      </c>
      <c r="N19" s="73">
        <v>14.307</v>
      </c>
      <c r="O19" s="73">
        <v>0</v>
      </c>
      <c r="P19" s="73">
        <v>0</v>
      </c>
      <c r="Q19" s="73">
        <v>0</v>
      </c>
      <c r="R19" s="73">
        <v>0</v>
      </c>
      <c r="S19" s="73">
        <v>0</v>
      </c>
      <c r="T19" s="73">
        <v>0</v>
      </c>
      <c r="U19" s="73">
        <v>0</v>
      </c>
      <c r="V19" s="73">
        <v>0</v>
      </c>
      <c r="W19" s="73">
        <v>0</v>
      </c>
      <c r="X19" s="73">
        <v>0</v>
      </c>
      <c r="Y19" s="73">
        <v>0</v>
      </c>
      <c r="Z19" s="73">
        <v>0</v>
      </c>
      <c r="AA19" s="73">
        <v>0</v>
      </c>
      <c r="AB19" s="73">
        <v>0</v>
      </c>
      <c r="AC19" s="73">
        <v>0</v>
      </c>
      <c r="AD19" s="73">
        <v>1453.5150000000001</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14.307</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1453.5150000000001</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14.307</v>
      </c>
      <c r="HJ19" s="73">
        <v>0</v>
      </c>
      <c r="HK19" s="73">
        <v>1453.5150000000001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14.307</v>
      </c>
      <c r="IE19" s="73">
        <v>0</v>
      </c>
      <c r="IF19" s="73">
        <v>1453.5150000000001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2</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4</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2</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4</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2</v>
      </c>
      <c r="QW19" s="71">
        <v>0</v>
      </c>
      <c r="QX19" s="71">
        <v>4</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2</v>
      </c>
      <c r="RR19" s="71">
        <v>0</v>
      </c>
      <c r="RS19" s="71">
        <v>4</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2067</v>
      </c>
      <c r="B20" s="70">
        <v>12</v>
      </c>
      <c r="C20" s="70">
        <v>12</v>
      </c>
      <c r="D20" s="70">
        <v>1</v>
      </c>
      <c r="E20" s="70">
        <v>2015</v>
      </c>
      <c r="F20" s="70" t="s">
        <v>182</v>
      </c>
      <c r="G20" s="1073" t="s">
        <v>2055</v>
      </c>
      <c r="H20" s="70" t="s">
        <v>2056</v>
      </c>
      <c r="I20" s="1066"/>
      <c r="J20" s="73">
        <v>0</v>
      </c>
      <c r="K20" s="73">
        <v>0</v>
      </c>
      <c r="L20" s="73">
        <v>0</v>
      </c>
      <c r="M20" s="73">
        <v>0</v>
      </c>
      <c r="N20" s="73">
        <v>13.634</v>
      </c>
      <c r="O20" s="73">
        <v>0</v>
      </c>
      <c r="P20" s="73">
        <v>0</v>
      </c>
      <c r="Q20" s="73">
        <v>0</v>
      </c>
      <c r="R20" s="73">
        <v>0</v>
      </c>
      <c r="S20" s="73">
        <v>0</v>
      </c>
      <c r="T20" s="73">
        <v>0</v>
      </c>
      <c r="U20" s="73">
        <v>0</v>
      </c>
      <c r="V20" s="73">
        <v>0</v>
      </c>
      <c r="W20" s="73">
        <v>0</v>
      </c>
      <c r="X20" s="73">
        <v>0</v>
      </c>
      <c r="Y20" s="73">
        <v>0</v>
      </c>
      <c r="Z20" s="73">
        <v>0</v>
      </c>
      <c r="AA20" s="73">
        <v>0</v>
      </c>
      <c r="AB20" s="73">
        <v>0</v>
      </c>
      <c r="AC20" s="73">
        <v>0</v>
      </c>
      <c r="AD20" s="73">
        <v>1357.4449999999999</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13.634</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1357.4449999999999</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13.634</v>
      </c>
      <c r="HJ20" s="73">
        <v>0</v>
      </c>
      <c r="HK20" s="73">
        <v>1357.4449999999999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13.634</v>
      </c>
      <c r="IE20" s="73">
        <v>0</v>
      </c>
      <c r="IF20" s="73">
        <v>1357.4449999999999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2</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4</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2</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4</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2</v>
      </c>
      <c r="QW20" s="71">
        <v>0</v>
      </c>
      <c r="QX20" s="71">
        <v>4</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2</v>
      </c>
      <c r="RR20" s="71">
        <v>0</v>
      </c>
      <c r="RS20" s="71">
        <v>4</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2068</v>
      </c>
      <c r="B21" s="70">
        <v>13</v>
      </c>
      <c r="C21" s="70">
        <v>13</v>
      </c>
      <c r="D21" s="70">
        <v>1</v>
      </c>
      <c r="E21" s="70">
        <v>2016</v>
      </c>
      <c r="F21" s="70" t="s">
        <v>155</v>
      </c>
      <c r="G21" s="1073" t="s">
        <v>2055</v>
      </c>
      <c r="H21" s="70" t="s">
        <v>2056</v>
      </c>
      <c r="I21" s="1066"/>
      <c r="J21" s="73">
        <v>0</v>
      </c>
      <c r="K21" s="73">
        <v>0</v>
      </c>
      <c r="L21" s="73">
        <v>0</v>
      </c>
      <c r="M21" s="73">
        <v>0</v>
      </c>
      <c r="N21" s="73">
        <v>13.627000000000001</v>
      </c>
      <c r="O21" s="73">
        <v>0</v>
      </c>
      <c r="P21" s="73">
        <v>0</v>
      </c>
      <c r="Q21" s="73">
        <v>0</v>
      </c>
      <c r="R21" s="73">
        <v>0</v>
      </c>
      <c r="S21" s="73">
        <v>0</v>
      </c>
      <c r="T21" s="73">
        <v>0</v>
      </c>
      <c r="U21" s="73">
        <v>0</v>
      </c>
      <c r="V21" s="73">
        <v>0</v>
      </c>
      <c r="W21" s="73">
        <v>0</v>
      </c>
      <c r="X21" s="73">
        <v>0</v>
      </c>
      <c r="Y21" s="73">
        <v>0</v>
      </c>
      <c r="Z21" s="73">
        <v>0</v>
      </c>
      <c r="AA21" s="73">
        <v>0</v>
      </c>
      <c r="AB21" s="73">
        <v>0</v>
      </c>
      <c r="AC21" s="73">
        <v>0</v>
      </c>
      <c r="AD21" s="73">
        <v>1375.796</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13.627000000000001</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1375.796</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13.627000000000001</v>
      </c>
      <c r="HJ21" s="73">
        <v>0</v>
      </c>
      <c r="HK21" s="73">
        <v>1375.796</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13.627000000000001</v>
      </c>
      <c r="IE21" s="73">
        <v>0</v>
      </c>
      <c r="IF21" s="73">
        <v>1375.796</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2</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4</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2</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4</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2</v>
      </c>
      <c r="QW21" s="71">
        <v>0</v>
      </c>
      <c r="QX21" s="71">
        <v>4</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2</v>
      </c>
      <c r="RR21" s="71">
        <v>0</v>
      </c>
      <c r="RS21" s="71">
        <v>4</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2069</v>
      </c>
      <c r="B22" s="70">
        <v>14</v>
      </c>
      <c r="C22" s="70">
        <v>14</v>
      </c>
      <c r="D22" s="70">
        <v>1</v>
      </c>
      <c r="E22" s="70">
        <v>2017</v>
      </c>
      <c r="F22" s="70" t="s">
        <v>156</v>
      </c>
      <c r="G22" s="1073" t="s">
        <v>2055</v>
      </c>
      <c r="H22" s="70" t="s">
        <v>2056</v>
      </c>
      <c r="I22" s="1066"/>
      <c r="J22" s="73">
        <v>0</v>
      </c>
      <c r="K22" s="73">
        <v>0</v>
      </c>
      <c r="L22" s="73">
        <v>0</v>
      </c>
      <c r="M22" s="73">
        <v>0</v>
      </c>
      <c r="N22" s="73">
        <v>12.669</v>
      </c>
      <c r="O22" s="73">
        <v>0</v>
      </c>
      <c r="P22" s="73">
        <v>0</v>
      </c>
      <c r="Q22" s="73">
        <v>0</v>
      </c>
      <c r="R22" s="73">
        <v>0</v>
      </c>
      <c r="S22" s="73">
        <v>0</v>
      </c>
      <c r="T22" s="73">
        <v>0</v>
      </c>
      <c r="U22" s="73">
        <v>0</v>
      </c>
      <c r="V22" s="73">
        <v>0</v>
      </c>
      <c r="W22" s="73">
        <v>0</v>
      </c>
      <c r="X22" s="73">
        <v>0</v>
      </c>
      <c r="Y22" s="73">
        <v>0</v>
      </c>
      <c r="Z22" s="73">
        <v>0</v>
      </c>
      <c r="AA22" s="73">
        <v>0</v>
      </c>
      <c r="AB22" s="73">
        <v>0</v>
      </c>
      <c r="AC22" s="73">
        <v>0</v>
      </c>
      <c r="AD22" s="73">
        <v>1345.6949999999999</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12.669</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1345.6949999999999</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12.669</v>
      </c>
      <c r="HJ22" s="73">
        <v>0</v>
      </c>
      <c r="HK22" s="73">
        <v>1345.6949999999999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12.669</v>
      </c>
      <c r="IE22" s="73">
        <v>0</v>
      </c>
      <c r="IF22" s="73">
        <v>1345.6949999999999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2</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4</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2</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4</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2</v>
      </c>
      <c r="QW22" s="71">
        <v>0</v>
      </c>
      <c r="QX22" s="71">
        <v>4</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2</v>
      </c>
      <c r="RR22" s="71">
        <v>0</v>
      </c>
      <c r="RS22" s="71">
        <v>4</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2070</v>
      </c>
      <c r="B23" s="70">
        <v>15</v>
      </c>
      <c r="C23" s="70">
        <v>15</v>
      </c>
      <c r="D23" s="70">
        <v>1</v>
      </c>
      <c r="E23" s="70">
        <v>2018</v>
      </c>
      <c r="F23" s="70" t="s">
        <v>183</v>
      </c>
      <c r="G23" s="1073" t="s">
        <v>2055</v>
      </c>
      <c r="H23" s="70" t="s">
        <v>2056</v>
      </c>
      <c r="I23" s="1066"/>
      <c r="J23" s="73">
        <v>0</v>
      </c>
      <c r="K23" s="73">
        <v>0</v>
      </c>
      <c r="L23" s="73">
        <v>0</v>
      </c>
      <c r="M23" s="73">
        <v>0</v>
      </c>
      <c r="N23" s="73">
        <v>12.494</v>
      </c>
      <c r="O23" s="73">
        <v>0</v>
      </c>
      <c r="P23" s="73">
        <v>0</v>
      </c>
      <c r="Q23" s="73">
        <v>0</v>
      </c>
      <c r="R23" s="73">
        <v>0</v>
      </c>
      <c r="S23" s="73">
        <v>0</v>
      </c>
      <c r="T23" s="73">
        <v>0</v>
      </c>
      <c r="U23" s="73">
        <v>0</v>
      </c>
      <c r="V23" s="73">
        <v>0</v>
      </c>
      <c r="W23" s="73">
        <v>0</v>
      </c>
      <c r="X23" s="73">
        <v>0</v>
      </c>
      <c r="Y23" s="73">
        <v>0</v>
      </c>
      <c r="Z23" s="73">
        <v>0</v>
      </c>
      <c r="AA23" s="73">
        <v>0</v>
      </c>
      <c r="AB23" s="73">
        <v>0</v>
      </c>
      <c r="AC23" s="73">
        <v>0</v>
      </c>
      <c r="AD23" s="73">
        <v>1338.4169999999999</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12.494</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1338.4169999999999</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12.494</v>
      </c>
      <c r="HJ23" s="73">
        <v>0</v>
      </c>
      <c r="HK23" s="73">
        <v>1338.4169999999999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12.494</v>
      </c>
      <c r="IE23" s="73">
        <v>0</v>
      </c>
      <c r="IF23" s="73">
        <v>1338.4169999999999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2</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4</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2</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4</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2</v>
      </c>
      <c r="QW23" s="71">
        <v>0</v>
      </c>
      <c r="QX23" s="71">
        <v>4</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2</v>
      </c>
      <c r="RR23" s="71">
        <v>0</v>
      </c>
      <c r="RS23" s="71">
        <v>4</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2071</v>
      </c>
      <c r="B24" s="70">
        <v>16</v>
      </c>
      <c r="C24" s="70">
        <v>16</v>
      </c>
      <c r="D24" s="70">
        <v>1</v>
      </c>
      <c r="E24" s="70">
        <v>2019</v>
      </c>
      <c r="F24" s="70" t="s">
        <v>158</v>
      </c>
      <c r="G24" s="1073" t="s">
        <v>2055</v>
      </c>
      <c r="H24" s="70" t="s">
        <v>2056</v>
      </c>
      <c r="I24" s="1066"/>
      <c r="J24" s="73">
        <v>0</v>
      </c>
      <c r="K24" s="73">
        <v>0</v>
      </c>
      <c r="L24" s="73">
        <v>0</v>
      </c>
      <c r="M24" s="73">
        <v>0</v>
      </c>
      <c r="N24" s="73">
        <v>11.946</v>
      </c>
      <c r="O24" s="73">
        <v>0</v>
      </c>
      <c r="P24" s="73">
        <v>0</v>
      </c>
      <c r="Q24" s="73">
        <v>0</v>
      </c>
      <c r="R24" s="73">
        <v>0</v>
      </c>
      <c r="S24" s="73">
        <v>0</v>
      </c>
      <c r="T24" s="73">
        <v>0</v>
      </c>
      <c r="U24" s="73">
        <v>0</v>
      </c>
      <c r="V24" s="73">
        <v>0</v>
      </c>
      <c r="W24" s="73">
        <v>0</v>
      </c>
      <c r="X24" s="73">
        <v>0</v>
      </c>
      <c r="Y24" s="73">
        <v>0</v>
      </c>
      <c r="Z24" s="73">
        <v>0</v>
      </c>
      <c r="AA24" s="73">
        <v>0</v>
      </c>
      <c r="AB24" s="73">
        <v>0</v>
      </c>
      <c r="AC24" s="73">
        <v>0</v>
      </c>
      <c r="AD24" s="73">
        <v>1057.4259999999999</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11.946</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1057.4259999999999</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11.946</v>
      </c>
      <c r="HJ24" s="73">
        <v>0</v>
      </c>
      <c r="HK24" s="73">
        <v>1057.4259999999999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11.946</v>
      </c>
      <c r="IE24" s="73">
        <v>0</v>
      </c>
      <c r="IF24" s="73">
        <v>1057.4259999999999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2</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4</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2</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4</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2</v>
      </c>
      <c r="QW24" s="71">
        <v>0</v>
      </c>
      <c r="QX24" s="71">
        <v>4</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2</v>
      </c>
      <c r="RR24" s="71">
        <v>0</v>
      </c>
      <c r="RS24" s="71">
        <v>4</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2072</v>
      </c>
      <c r="B25" s="70">
        <v>17</v>
      </c>
      <c r="C25" s="70">
        <v>17</v>
      </c>
      <c r="D25" s="70">
        <v>1</v>
      </c>
      <c r="E25" s="70">
        <v>2020</v>
      </c>
      <c r="F25" s="70" t="s">
        <v>159</v>
      </c>
      <c r="G25" s="1073" t="s">
        <v>2055</v>
      </c>
      <c r="H25" s="70" t="s">
        <v>2056</v>
      </c>
      <c r="I25" s="1066"/>
      <c r="J25" s="73">
        <v>0</v>
      </c>
      <c r="K25" s="73">
        <v>0</v>
      </c>
      <c r="L25" s="73">
        <v>0</v>
      </c>
      <c r="M25" s="73">
        <v>0</v>
      </c>
      <c r="N25" s="73">
        <v>11.567</v>
      </c>
      <c r="O25" s="73">
        <v>0</v>
      </c>
      <c r="P25" s="73">
        <v>0</v>
      </c>
      <c r="Q25" s="73">
        <v>0</v>
      </c>
      <c r="R25" s="73">
        <v>0</v>
      </c>
      <c r="S25" s="73">
        <v>0</v>
      </c>
      <c r="T25" s="73">
        <v>0</v>
      </c>
      <c r="U25" s="73">
        <v>0</v>
      </c>
      <c r="V25" s="73">
        <v>0</v>
      </c>
      <c r="W25" s="73">
        <v>0</v>
      </c>
      <c r="X25" s="73">
        <v>0</v>
      </c>
      <c r="Y25" s="73">
        <v>0</v>
      </c>
      <c r="Z25" s="73">
        <v>0</v>
      </c>
      <c r="AA25" s="73">
        <v>0</v>
      </c>
      <c r="AB25" s="73">
        <v>0</v>
      </c>
      <c r="AC25" s="73">
        <v>0</v>
      </c>
      <c r="AD25" s="73">
        <v>1197.3679999999999</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11.567</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1197.3679999999999</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11.567</v>
      </c>
      <c r="HJ25" s="73">
        <v>0</v>
      </c>
      <c r="HK25" s="73">
        <v>1197.3679999999999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11.567</v>
      </c>
      <c r="IE25" s="73">
        <v>0</v>
      </c>
      <c r="IF25" s="73">
        <v>1197.3679999999999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2</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4</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2</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4</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2</v>
      </c>
      <c r="QW25" s="71">
        <v>0</v>
      </c>
      <c r="QX25" s="71">
        <v>4</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2</v>
      </c>
      <c r="RR25" s="71">
        <v>0</v>
      </c>
      <c r="RS25" s="71">
        <v>4</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2073</v>
      </c>
      <c r="B26" s="70">
        <v>18</v>
      </c>
      <c r="C26" s="70">
        <v>18</v>
      </c>
      <c r="D26" s="70">
        <v>1</v>
      </c>
      <c r="E26" s="70">
        <v>2021</v>
      </c>
      <c r="F26" s="70" t="s">
        <v>160</v>
      </c>
      <c r="G26" s="1073" t="s">
        <v>2055</v>
      </c>
      <c r="H26" s="70" t="s">
        <v>2056</v>
      </c>
      <c r="I26" s="1066"/>
      <c r="J26" s="73">
        <v>0</v>
      </c>
      <c r="K26" s="73">
        <v>0</v>
      </c>
      <c r="L26" s="73">
        <v>0</v>
      </c>
      <c r="M26" s="73">
        <v>0</v>
      </c>
      <c r="N26" s="73">
        <v>10.893000000000001</v>
      </c>
      <c r="O26" s="73">
        <v>0</v>
      </c>
      <c r="P26" s="73">
        <v>0</v>
      </c>
      <c r="Q26" s="73">
        <v>0</v>
      </c>
      <c r="R26" s="73">
        <v>0</v>
      </c>
      <c r="S26" s="73">
        <v>0</v>
      </c>
      <c r="T26" s="73">
        <v>0</v>
      </c>
      <c r="U26" s="73">
        <v>0</v>
      </c>
      <c r="V26" s="73">
        <v>0</v>
      </c>
      <c r="W26" s="73">
        <v>0</v>
      </c>
      <c r="X26" s="73">
        <v>0</v>
      </c>
      <c r="Y26" s="73">
        <v>0</v>
      </c>
      <c r="Z26" s="73">
        <v>0</v>
      </c>
      <c r="AA26" s="73">
        <v>0</v>
      </c>
      <c r="AB26" s="73">
        <v>0</v>
      </c>
      <c r="AC26" s="73">
        <v>0</v>
      </c>
      <c r="AD26" s="73">
        <v>1197.8209999999999</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10.893000000000001</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1197.8209999999999</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10.893000000000001</v>
      </c>
      <c r="HJ26" s="73">
        <v>0</v>
      </c>
      <c r="HK26" s="73">
        <v>1197.8209999999999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10.893000000000001</v>
      </c>
      <c r="IE26" s="73">
        <v>0</v>
      </c>
      <c r="IF26" s="73">
        <v>1197.8209999999999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2</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4</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2</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4</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2</v>
      </c>
      <c r="QW26" s="71">
        <v>0</v>
      </c>
      <c r="QX26" s="71">
        <v>4</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2</v>
      </c>
      <c r="RR26" s="71">
        <v>0</v>
      </c>
      <c r="RS26" s="71">
        <v>4</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2074</v>
      </c>
      <c r="B27" s="70">
        <v>19</v>
      </c>
      <c r="C27" s="70">
        <v>19</v>
      </c>
      <c r="D27" s="70">
        <v>1</v>
      </c>
      <c r="E27" s="70">
        <v>2022</v>
      </c>
      <c r="F27" s="70" t="s">
        <v>161</v>
      </c>
      <c r="G27" s="1073" t="s">
        <v>2055</v>
      </c>
      <c r="H27" s="70" t="s">
        <v>2056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2075</v>
      </c>
      <c r="B28" s="70">
        <v>20</v>
      </c>
      <c r="C28" s="70">
        <v>20</v>
      </c>
      <c r="D28" s="70">
        <v>1</v>
      </c>
      <c r="E28" s="70">
        <v>2023</v>
      </c>
      <c r="F28" s="70" t="s">
        <v>1539</v>
      </c>
      <c r="G28" s="1073" t="s">
        <v>2055</v>
      </c>
      <c r="H28" s="70" t="s">
        <v>2056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2076</v>
      </c>
      <c r="B29" s="70">
        <v>21</v>
      </c>
      <c r="C29" s="70">
        <v>21</v>
      </c>
      <c r="D29" s="70">
        <v>1</v>
      </c>
      <c r="E29" s="70">
        <v>2024</v>
      </c>
      <c r="F29" s="70" t="s">
        <v>1554</v>
      </c>
      <c r="G29" s="1073" t="s">
        <v>2055</v>
      </c>
      <c r="H29" s="70" t="s">
        <v>2056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2566</v>
      </c>
      <c r="B30" s="70">
        <v>22</v>
      </c>
      <c r="C30" s="70">
        <v>22</v>
      </c>
      <c r="D30" s="70">
        <v>1</v>
      </c>
      <c r="E30" s="70">
        <v>2025</v>
      </c>
      <c r="F30" s="70" t="s">
        <v>1564</v>
      </c>
      <c r="G30" s="1073" t="s">
        <v>2055</v>
      </c>
      <c r="H30" s="70" t="s">
        <v>2056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2567</v>
      </c>
      <c r="B31" s="70">
        <v>23</v>
      </c>
      <c r="C31" s="70">
        <v>23</v>
      </c>
      <c r="D31" s="70">
        <v>1</v>
      </c>
      <c r="E31" s="70">
        <v>2026</v>
      </c>
      <c r="F31" s="70" t="s">
        <v>1565</v>
      </c>
      <c r="G31" s="1073" t="s">
        <v>2055</v>
      </c>
      <c r="H31" s="70" t="s">
        <v>2056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2568</v>
      </c>
      <c r="B32" s="70">
        <v>24</v>
      </c>
      <c r="C32" s="70">
        <v>24</v>
      </c>
      <c r="D32" s="70">
        <v>1</v>
      </c>
      <c r="E32" s="70">
        <v>2027</v>
      </c>
      <c r="F32" s="70" t="s">
        <v>1566</v>
      </c>
      <c r="G32" s="1073" t="s">
        <v>2055</v>
      </c>
      <c r="H32" s="70" t="s">
        <v>2056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2569</v>
      </c>
      <c r="B33" s="70">
        <v>25</v>
      </c>
      <c r="C33" s="70">
        <v>25</v>
      </c>
      <c r="D33" s="70">
        <v>1</v>
      </c>
      <c r="E33" s="70">
        <v>2028</v>
      </c>
      <c r="F33" s="70" t="s">
        <v>1567</v>
      </c>
      <c r="G33" s="1073" t="s">
        <v>2055</v>
      </c>
      <c r="H33" s="70" t="s">
        <v>2056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2570</v>
      </c>
      <c r="B34" s="70">
        <v>26</v>
      </c>
      <c r="C34" s="70">
        <v>26</v>
      </c>
      <c r="D34" s="70">
        <v>1</v>
      </c>
      <c r="E34" s="70">
        <v>2029</v>
      </c>
      <c r="F34" s="70" t="s">
        <v>1568</v>
      </c>
      <c r="G34" s="1073" t="s">
        <v>2055</v>
      </c>
      <c r="H34" s="70" t="s">
        <v>2056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2571</v>
      </c>
      <c r="B35" s="70">
        <v>27</v>
      </c>
      <c r="C35" s="70">
        <v>27</v>
      </c>
      <c r="D35" s="70">
        <v>1</v>
      </c>
      <c r="E35" s="70">
        <v>2030</v>
      </c>
      <c r="F35" s="70" t="s">
        <v>1569</v>
      </c>
      <c r="G35" s="1073" t="s">
        <v>2055</v>
      </c>
      <c r="H35" s="70" t="s">
        <v>2056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2450</v>
      </c>
      <c r="B10" s="70">
        <v>2</v>
      </c>
      <c r="C10" s="70">
        <v>18</v>
      </c>
      <c r="D10" s="70">
        <v>2</v>
      </c>
      <c r="E10" s="70">
        <v>2024</v>
      </c>
      <c r="F10" s="70" t="s">
        <v>1554</v>
      </c>
      <c r="G10" s="1073" t="s">
        <v>2447</v>
      </c>
      <c r="H10" s="70" t="s">
        <v>2448</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2526</v>
      </c>
      <c r="B11" s="70">
        <v>3</v>
      </c>
      <c r="C11" s="70">
        <v>18</v>
      </c>
      <c r="D11" s="70">
        <v>3</v>
      </c>
      <c r="E11" s="70">
        <v>2024</v>
      </c>
      <c r="F11" s="70" t="s">
        <v>1554</v>
      </c>
      <c r="G11" s="1073" t="s">
        <v>2523</v>
      </c>
      <c r="H11" s="70" t="s">
        <v>2524</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2407</v>
      </c>
      <c r="B12" s="70">
        <v>4</v>
      </c>
      <c r="C12" s="70">
        <v>18</v>
      </c>
      <c r="D12" s="70">
        <v>4</v>
      </c>
      <c r="E12" s="70">
        <v>2024</v>
      </c>
      <c r="F12" s="70" t="s">
        <v>1554</v>
      </c>
      <c r="G12" s="1073" t="s">
        <v>2404</v>
      </c>
      <c r="H12" s="70" t="s">
        <v>2405</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2530</v>
      </c>
      <c r="B13" s="70">
        <v>5</v>
      </c>
      <c r="C13" s="70">
        <v>18</v>
      </c>
      <c r="D13" s="70">
        <v>5</v>
      </c>
      <c r="E13" s="70">
        <v>2024</v>
      </c>
      <c r="F13" s="70" t="s">
        <v>1554</v>
      </c>
      <c r="G13" s="1073" t="s">
        <v>2527</v>
      </c>
      <c r="H13" s="70" t="s">
        <v>2528</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2431</v>
      </c>
      <c r="B14" s="70">
        <v>6</v>
      </c>
      <c r="C14" s="70">
        <v>18</v>
      </c>
      <c r="D14" s="70">
        <v>6</v>
      </c>
      <c r="E14" s="70">
        <v>2024</v>
      </c>
      <c r="F14" s="70" t="s">
        <v>1554</v>
      </c>
      <c r="G14" s="1073" t="s">
        <v>2428</v>
      </c>
      <c r="H14" s="70" t="s">
        <v>2429</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2427</v>
      </c>
      <c r="B15" s="70">
        <v>7</v>
      </c>
      <c r="C15" s="70">
        <v>18</v>
      </c>
      <c r="D15" s="70">
        <v>7</v>
      </c>
      <c r="E15" s="70">
        <v>2024</v>
      </c>
      <c r="F15" s="70" t="s">
        <v>1554</v>
      </c>
      <c r="G15" s="1073" t="s">
        <v>2424</v>
      </c>
      <c r="H15" s="70" t="s">
        <v>2425</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1684</v>
      </c>
      <c r="B16" s="70">
        <v>8</v>
      </c>
      <c r="C16" s="70">
        <v>18</v>
      </c>
      <c r="D16" s="70">
        <v>8</v>
      </c>
      <c r="E16" s="70">
        <v>2024</v>
      </c>
      <c r="F16" s="70" t="s">
        <v>1554</v>
      </c>
      <c r="G16" s="1073" t="s">
        <v>1681</v>
      </c>
      <c r="H16" s="70" t="s">
        <v>1682</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2435</v>
      </c>
      <c r="B17" s="70">
        <v>9</v>
      </c>
      <c r="C17" s="70">
        <v>18</v>
      </c>
      <c r="D17" s="70">
        <v>9</v>
      </c>
      <c r="E17" s="70">
        <v>2024</v>
      </c>
      <c r="F17" s="70" t="s">
        <v>1554</v>
      </c>
      <c r="G17" s="1073" t="s">
        <v>2432</v>
      </c>
      <c r="H17" s="70" t="s">
        <v>2433</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1651</v>
      </c>
      <c r="B18" s="70">
        <v>10</v>
      </c>
      <c r="C18" s="70">
        <v>18</v>
      </c>
      <c r="D18" s="70">
        <v>10</v>
      </c>
      <c r="E18" s="70">
        <v>2024</v>
      </c>
      <c r="F18" s="70" t="s">
        <v>1554</v>
      </c>
      <c r="G18" s="1073" t="s">
        <v>1648</v>
      </c>
      <c r="H18" s="70" t="s">
        <v>1649</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1704</v>
      </c>
      <c r="B19" s="70">
        <v>11</v>
      </c>
      <c r="C19" s="70">
        <v>18</v>
      </c>
      <c r="D19" s="70">
        <v>11</v>
      </c>
      <c r="E19" s="70">
        <v>2024</v>
      </c>
      <c r="F19" s="70" t="s">
        <v>1554</v>
      </c>
      <c r="G19" s="1073" t="s">
        <v>1701</v>
      </c>
      <c r="H19" s="70" t="s">
        <v>1702</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2482</v>
      </c>
      <c r="B20" s="70">
        <v>12</v>
      </c>
      <c r="C20" s="70">
        <v>18</v>
      </c>
      <c r="D20" s="70">
        <v>12</v>
      </c>
      <c r="E20" s="70">
        <v>2024</v>
      </c>
      <c r="F20" s="70" t="s">
        <v>1554</v>
      </c>
      <c r="G20" s="1073" t="s">
        <v>2479</v>
      </c>
      <c r="H20" s="70" t="s">
        <v>2480</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1724</v>
      </c>
      <c r="B21" s="70">
        <v>13</v>
      </c>
      <c r="C21" s="70">
        <v>18</v>
      </c>
      <c r="D21" s="70">
        <v>13</v>
      </c>
      <c r="E21" s="70">
        <v>2024</v>
      </c>
      <c r="F21" s="70" t="s">
        <v>1554</v>
      </c>
      <c r="G21" s="1073" t="s">
        <v>1721</v>
      </c>
      <c r="H21" s="70" t="s">
        <v>1722</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1660</v>
      </c>
      <c r="B23" s="70">
        <v>15</v>
      </c>
      <c r="C23" s="70">
        <v>18</v>
      </c>
      <c r="D23" s="70">
        <v>15</v>
      </c>
      <c r="E23" s="70">
        <v>2024</v>
      </c>
      <c r="F23" s="70" t="s">
        <v>1554</v>
      </c>
      <c r="G23" s="1073" t="s">
        <v>1657</v>
      </c>
      <c r="H23" s="70" t="s">
        <v>1658</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1720</v>
      </c>
      <c r="B24" s="70">
        <v>16</v>
      </c>
      <c r="C24" s="70">
        <v>18</v>
      </c>
      <c r="D24" s="70">
        <v>16</v>
      </c>
      <c r="E24" s="70">
        <v>2024</v>
      </c>
      <c r="F24" s="70" t="s">
        <v>1554</v>
      </c>
      <c r="G24" s="1073" t="s">
        <v>1717</v>
      </c>
      <c r="H24" s="70" t="s">
        <v>1718</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2506</v>
      </c>
      <c r="B25" s="70">
        <v>17</v>
      </c>
      <c r="C25" s="70">
        <v>18</v>
      </c>
      <c r="D25" s="70">
        <v>17</v>
      </c>
      <c r="E25" s="70">
        <v>2024</v>
      </c>
      <c r="F25" s="70" t="s">
        <v>1554</v>
      </c>
      <c r="G25" s="1073" t="s">
        <v>2503</v>
      </c>
      <c r="H25" s="70" t="s">
        <v>2504</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2502</v>
      </c>
      <c r="B26" s="70">
        <v>18</v>
      </c>
      <c r="C26" s="70">
        <v>18</v>
      </c>
      <c r="D26" s="70">
        <v>18</v>
      </c>
      <c r="E26" s="70">
        <v>2024</v>
      </c>
      <c r="F26" s="70" t="s">
        <v>1554</v>
      </c>
      <c r="G26" s="1073" t="s">
        <v>2499</v>
      </c>
      <c r="H26" s="70" t="s">
        <v>2500</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2518</v>
      </c>
      <c r="B27" s="70">
        <v>19</v>
      </c>
      <c r="C27" s="70">
        <v>18</v>
      </c>
      <c r="D27" s="70">
        <v>19</v>
      </c>
      <c r="E27" s="70">
        <v>2024</v>
      </c>
      <c r="F27" s="70" t="s">
        <v>1554</v>
      </c>
      <c r="G27" s="1073" t="s">
        <v>2515</v>
      </c>
      <c r="H27" s="70" t="s">
        <v>2516</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2454</v>
      </c>
      <c r="B28" s="70">
        <v>20</v>
      </c>
      <c r="C28" s="70">
        <v>18</v>
      </c>
      <c r="D28" s="70">
        <v>20</v>
      </c>
      <c r="E28" s="70">
        <v>2024</v>
      </c>
      <c r="F28" s="70" t="s">
        <v>1554</v>
      </c>
      <c r="G28" s="1073" t="s">
        <v>2451</v>
      </c>
      <c r="H28" s="70" t="s">
        <v>2452</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1728</v>
      </c>
      <c r="B29" s="70">
        <v>21</v>
      </c>
      <c r="C29" s="70">
        <v>18</v>
      </c>
      <c r="D29" s="70">
        <v>21</v>
      </c>
      <c r="E29" s="70">
        <v>2024</v>
      </c>
      <c r="F29" s="70" t="s">
        <v>1554</v>
      </c>
      <c r="G29" s="1073" t="s">
        <v>1725</v>
      </c>
      <c r="H29" s="70" t="s">
        <v>1726</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1668</v>
      </c>
      <c r="B30" s="70">
        <v>22</v>
      </c>
      <c r="C30" s="70">
        <v>18</v>
      </c>
      <c r="D30" s="70">
        <v>22</v>
      </c>
      <c r="E30" s="70">
        <v>2024</v>
      </c>
      <c r="F30" s="70" t="s">
        <v>1554</v>
      </c>
      <c r="G30" s="1073" t="s">
        <v>1665</v>
      </c>
      <c r="H30" s="70" t="s">
        <v>1666</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1656</v>
      </c>
      <c r="B32" s="70">
        <v>24</v>
      </c>
      <c r="C32" s="70">
        <v>18</v>
      </c>
      <c r="D32" s="70">
        <v>24</v>
      </c>
      <c r="E32" s="70">
        <v>2024</v>
      </c>
      <c r="F32" s="70" t="s">
        <v>1554</v>
      </c>
      <c r="G32" s="1073" t="s">
        <v>1653</v>
      </c>
      <c r="H32" s="70" t="s">
        <v>1654</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2510</v>
      </c>
      <c r="B33" s="70">
        <v>25</v>
      </c>
      <c r="C33" s="70">
        <v>18</v>
      </c>
      <c r="D33" s="70">
        <v>25</v>
      </c>
      <c r="E33" s="70">
        <v>2024</v>
      </c>
      <c r="F33" s="70" t="s">
        <v>1554</v>
      </c>
      <c r="G33" s="1073" t="s">
        <v>2507</v>
      </c>
      <c r="H33" s="70" t="s">
        <v>2508</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2522</v>
      </c>
      <c r="B34" s="70">
        <v>26</v>
      </c>
      <c r="C34" s="70">
        <v>18</v>
      </c>
      <c r="D34" s="70">
        <v>26</v>
      </c>
      <c r="E34" s="70">
        <v>2024</v>
      </c>
      <c r="F34" s="70" t="s">
        <v>1554</v>
      </c>
      <c r="G34" s="1073" t="s">
        <v>2519</v>
      </c>
      <c r="H34" s="70" t="s">
        <v>2520</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1676</v>
      </c>
      <c r="B35" s="70">
        <v>27</v>
      </c>
      <c r="C35" s="70">
        <v>18</v>
      </c>
      <c r="D35" s="70">
        <v>27</v>
      </c>
      <c r="E35" s="70">
        <v>2024</v>
      </c>
      <c r="F35" s="70" t="s">
        <v>1554</v>
      </c>
      <c r="G35" s="1073" t="s">
        <v>1673</v>
      </c>
      <c r="H35" s="70" t="s">
        <v>1674</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2462</v>
      </c>
      <c r="B36" s="70">
        <v>28</v>
      </c>
      <c r="C36" s="70">
        <v>18</v>
      </c>
      <c r="D36" s="70">
        <v>28</v>
      </c>
      <c r="E36" s="70">
        <v>2024</v>
      </c>
      <c r="F36" s="70" t="s">
        <v>1554</v>
      </c>
      <c r="G36" s="1073" t="s">
        <v>2459</v>
      </c>
      <c r="H36" s="70" t="s">
        <v>2460</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2423</v>
      </c>
      <c r="B37" s="70">
        <v>29</v>
      </c>
      <c r="C37" s="70">
        <v>18</v>
      </c>
      <c r="D37" s="70">
        <v>29</v>
      </c>
      <c r="E37" s="70">
        <v>2024</v>
      </c>
      <c r="F37" s="70" t="s">
        <v>1554</v>
      </c>
      <c r="G37" s="1073" t="s">
        <v>2420</v>
      </c>
      <c r="H37" s="70" t="s">
        <v>2421</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1647</v>
      </c>
      <c r="B38" s="70">
        <v>30</v>
      </c>
      <c r="C38" s="70">
        <v>18</v>
      </c>
      <c r="D38" s="70">
        <v>30</v>
      </c>
      <c r="E38" s="70">
        <v>2024</v>
      </c>
      <c r="F38" s="70" t="s">
        <v>1554</v>
      </c>
      <c r="G38" s="1073" t="s">
        <v>1644</v>
      </c>
      <c r="H38" s="70" t="s">
        <v>1645</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2470</v>
      </c>
      <c r="B39" s="70">
        <v>31</v>
      </c>
      <c r="C39" s="70">
        <v>18</v>
      </c>
      <c r="D39" s="70">
        <v>31</v>
      </c>
      <c r="E39" s="70">
        <v>2024</v>
      </c>
      <c r="F39" s="70" t="s">
        <v>1554</v>
      </c>
      <c r="G39" s="1073" t="s">
        <v>2467</v>
      </c>
      <c r="H39" s="70" t="s">
        <v>2468</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2415</v>
      </c>
      <c r="B40" s="70">
        <v>32</v>
      </c>
      <c r="C40" s="70">
        <v>18</v>
      </c>
      <c r="D40" s="70">
        <v>32</v>
      </c>
      <c r="E40" s="70">
        <v>2024</v>
      </c>
      <c r="F40" s="70" t="s">
        <v>1554</v>
      </c>
      <c r="G40" s="1073" t="s">
        <v>2412</v>
      </c>
      <c r="H40" s="70" t="s">
        <v>2413</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2442</v>
      </c>
      <c r="B41" s="70">
        <v>33</v>
      </c>
      <c r="C41" s="70">
        <v>18</v>
      </c>
      <c r="D41" s="70">
        <v>33</v>
      </c>
      <c r="E41" s="70">
        <v>2024</v>
      </c>
      <c r="F41" s="70" t="s">
        <v>1554</v>
      </c>
      <c r="G41" s="1073" t="s">
        <v>2439</v>
      </c>
      <c r="H41" s="70" t="s">
        <v>2440</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1664</v>
      </c>
      <c r="B42" s="70">
        <v>34</v>
      </c>
      <c r="C42" s="70">
        <v>18</v>
      </c>
      <c r="D42" s="70">
        <v>34</v>
      </c>
      <c r="E42" s="70">
        <v>2024</v>
      </c>
      <c r="F42" s="70" t="s">
        <v>1554</v>
      </c>
      <c r="G42" s="1073" t="s">
        <v>1661</v>
      </c>
      <c r="H42" s="70" t="s">
        <v>1662</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2534</v>
      </c>
      <c r="B43" s="70">
        <v>35</v>
      </c>
      <c r="C43" s="70">
        <v>18</v>
      </c>
      <c r="D43" s="70">
        <v>35</v>
      </c>
      <c r="E43" s="70">
        <v>2024</v>
      </c>
      <c r="F43" s="70" t="s">
        <v>1554</v>
      </c>
      <c r="G43" s="1073" t="s">
        <v>2531</v>
      </c>
      <c r="H43" s="70" t="s">
        <v>2532</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1708</v>
      </c>
      <c r="B44" s="70">
        <v>36</v>
      </c>
      <c r="C44" s="70">
        <v>18</v>
      </c>
      <c r="D44" s="70">
        <v>36</v>
      </c>
      <c r="E44" s="70">
        <v>2024</v>
      </c>
      <c r="F44" s="70" t="s">
        <v>1554</v>
      </c>
      <c r="G44" s="1073" t="s">
        <v>1705</v>
      </c>
      <c r="H44" s="70" t="s">
        <v>1706</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1732</v>
      </c>
      <c r="B45" s="70">
        <v>37</v>
      </c>
      <c r="C45" s="70">
        <v>18</v>
      </c>
      <c r="D45" s="70">
        <v>37</v>
      </c>
      <c r="E45" s="70">
        <v>2024</v>
      </c>
      <c r="F45" s="70" t="s">
        <v>1554</v>
      </c>
      <c r="G45" s="1073" t="s">
        <v>1729</v>
      </c>
      <c r="H45" s="70" t="s">
        <v>1730</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1688</v>
      </c>
      <c r="B46" s="70">
        <v>38</v>
      </c>
      <c r="C46" s="70">
        <v>18</v>
      </c>
      <c r="D46" s="70">
        <v>38</v>
      </c>
      <c r="E46" s="70">
        <v>2024</v>
      </c>
      <c r="F46" s="70" t="s">
        <v>1554</v>
      </c>
      <c r="G46" s="1073" t="s">
        <v>1685</v>
      </c>
      <c r="H46" s="70" t="s">
        <v>1686</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2466</v>
      </c>
      <c r="B47" s="70">
        <v>39</v>
      </c>
      <c r="C47" s="70">
        <v>18</v>
      </c>
      <c r="D47" s="70">
        <v>39</v>
      </c>
      <c r="E47" s="70">
        <v>2024</v>
      </c>
      <c r="F47" s="70" t="s">
        <v>1554</v>
      </c>
      <c r="G47" s="1073" t="s">
        <v>2463</v>
      </c>
      <c r="H47" s="70" t="s">
        <v>2464</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2478</v>
      </c>
      <c r="B48" s="70">
        <v>40</v>
      </c>
      <c r="C48" s="70">
        <v>18</v>
      </c>
      <c r="D48" s="70">
        <v>40</v>
      </c>
      <c r="E48" s="70">
        <v>2024</v>
      </c>
      <c r="F48" s="70" t="s">
        <v>1554</v>
      </c>
      <c r="G48" s="1073" t="s">
        <v>2475</v>
      </c>
      <c r="H48" s="70" t="s">
        <v>2476</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2458</v>
      </c>
      <c r="B49" s="70">
        <v>41</v>
      </c>
      <c r="C49" s="70">
        <v>18</v>
      </c>
      <c r="D49" s="70">
        <v>41</v>
      </c>
      <c r="E49" s="70">
        <v>2024</v>
      </c>
      <c r="F49" s="70" t="s">
        <v>1554</v>
      </c>
      <c r="G49" s="1073" t="s">
        <v>2455</v>
      </c>
      <c r="H49" s="70" t="s">
        <v>2456</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2498</v>
      </c>
      <c r="B50" s="70">
        <v>42</v>
      </c>
      <c r="C50" s="70">
        <v>18</v>
      </c>
      <c r="D50" s="70">
        <v>42</v>
      </c>
      <c r="E50" s="70">
        <v>2024</v>
      </c>
      <c r="F50" s="70" t="s">
        <v>1554</v>
      </c>
      <c r="G50" s="1073" t="s">
        <v>2495</v>
      </c>
      <c r="H50" s="70" t="s">
        <v>2496</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2403</v>
      </c>
      <c r="B51" s="70">
        <v>43</v>
      </c>
      <c r="C51" s="70">
        <v>18</v>
      </c>
      <c r="D51" s="70">
        <v>43</v>
      </c>
      <c r="E51" s="70">
        <v>2024</v>
      </c>
      <c r="F51" s="70" t="s">
        <v>1554</v>
      </c>
      <c r="G51" s="1073" t="s">
        <v>2400</v>
      </c>
      <c r="H51" s="70" t="s">
        <v>2401</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2490</v>
      </c>
      <c r="B52" s="70">
        <v>44</v>
      </c>
      <c r="C52" s="70">
        <v>18</v>
      </c>
      <c r="D52" s="70">
        <v>44</v>
      </c>
      <c r="E52" s="70">
        <v>2024</v>
      </c>
      <c r="F52" s="70" t="s">
        <v>1554</v>
      </c>
      <c r="G52" s="1073" t="s">
        <v>2487</v>
      </c>
      <c r="H52" s="70" t="s">
        <v>2488</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2419</v>
      </c>
      <c r="B53" s="70">
        <v>45</v>
      </c>
      <c r="C53" s="70">
        <v>18</v>
      </c>
      <c r="D53" s="70">
        <v>45</v>
      </c>
      <c r="E53" s="70">
        <v>2024</v>
      </c>
      <c r="F53" s="70" t="s">
        <v>1554</v>
      </c>
      <c r="G53" s="1073" t="s">
        <v>2416</v>
      </c>
      <c r="H53" s="70" t="s">
        <v>2417</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2542</v>
      </c>
      <c r="B54" s="70">
        <v>46</v>
      </c>
      <c r="C54" s="70">
        <v>18</v>
      </c>
      <c r="D54" s="70">
        <v>46</v>
      </c>
      <c r="E54" s="70">
        <v>2024</v>
      </c>
      <c r="F54" s="70" t="s">
        <v>1554</v>
      </c>
      <c r="G54" s="1073" t="s">
        <v>2539</v>
      </c>
      <c r="H54" s="70" t="s">
        <v>2540</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1700</v>
      </c>
      <c r="B55" s="70">
        <v>47</v>
      </c>
      <c r="C55" s="70">
        <v>18</v>
      </c>
      <c r="D55" s="70">
        <v>47</v>
      </c>
      <c r="E55" s="70">
        <v>2024</v>
      </c>
      <c r="F55" s="70" t="s">
        <v>1554</v>
      </c>
      <c r="G55" s="1073" t="s">
        <v>1697</v>
      </c>
      <c r="H55" s="70" t="s">
        <v>1698</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1696</v>
      </c>
      <c r="B56" s="70">
        <v>48</v>
      </c>
      <c r="C56" s="70">
        <v>18</v>
      </c>
      <c r="D56" s="70">
        <v>48</v>
      </c>
      <c r="E56" s="70">
        <v>2024</v>
      </c>
      <c r="F56" s="70" t="s">
        <v>1554</v>
      </c>
      <c r="G56" s="1073" t="s">
        <v>1693</v>
      </c>
      <c r="H56" s="70" t="s">
        <v>1694</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1672</v>
      </c>
      <c r="B57" s="70">
        <v>49</v>
      </c>
      <c r="C57" s="70">
        <v>18</v>
      </c>
      <c r="D57" s="70">
        <v>49</v>
      </c>
      <c r="E57" s="70">
        <v>2024</v>
      </c>
      <c r="F57" s="70" t="s">
        <v>1554</v>
      </c>
      <c r="G57" s="1073" t="s">
        <v>1669</v>
      </c>
      <c r="H57" s="70" t="s">
        <v>1670</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2474</v>
      </c>
      <c r="B58" s="70">
        <v>50</v>
      </c>
      <c r="C58" s="70">
        <v>18</v>
      </c>
      <c r="D58" s="70">
        <v>50</v>
      </c>
      <c r="E58" s="70">
        <v>2024</v>
      </c>
      <c r="F58" s="70" t="s">
        <v>1554</v>
      </c>
      <c r="G58" s="1073" t="s">
        <v>2471</v>
      </c>
      <c r="H58" s="70" t="s">
        <v>2472</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2538</v>
      </c>
      <c r="B59" s="70">
        <v>51</v>
      </c>
      <c r="C59" s="70">
        <v>18</v>
      </c>
      <c r="D59" s="70">
        <v>51</v>
      </c>
      <c r="E59" s="70">
        <v>2024</v>
      </c>
      <c r="F59" s="70" t="s">
        <v>1554</v>
      </c>
      <c r="G59" s="1073" t="s">
        <v>2535</v>
      </c>
      <c r="H59" s="70" t="s">
        <v>2536</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2438</v>
      </c>
      <c r="B60" s="70">
        <v>52</v>
      </c>
      <c r="C60" s="70">
        <v>18</v>
      </c>
      <c r="D60" s="70">
        <v>52</v>
      </c>
      <c r="E60" s="70">
        <v>2024</v>
      </c>
      <c r="F60" s="70" t="s">
        <v>1554</v>
      </c>
      <c r="G60" s="1073" t="s">
        <v>2436</v>
      </c>
      <c r="H60" s="70" t="s">
        <v>2395</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2446</v>
      </c>
      <c r="B61" s="70">
        <v>53</v>
      </c>
      <c r="C61" s="70">
        <v>18</v>
      </c>
      <c r="D61" s="70">
        <v>53</v>
      </c>
      <c r="E61" s="70">
        <v>2024</v>
      </c>
      <c r="F61" s="70" t="s">
        <v>1554</v>
      </c>
      <c r="G61" s="1073" t="s">
        <v>2443</v>
      </c>
      <c r="H61" s="70" t="s">
        <v>2444</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2514</v>
      </c>
      <c r="B62" s="70">
        <v>54</v>
      </c>
      <c r="C62" s="70">
        <v>18</v>
      </c>
      <c r="D62" s="70">
        <v>54</v>
      </c>
      <c r="E62" s="70">
        <v>2024</v>
      </c>
      <c r="F62" s="70" t="s">
        <v>1554</v>
      </c>
      <c r="G62" s="1073" t="s">
        <v>2511</v>
      </c>
      <c r="H62" s="70" t="s">
        <v>2512</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2399</v>
      </c>
      <c r="B63" s="70">
        <v>55</v>
      </c>
      <c r="C63" s="70">
        <v>18</v>
      </c>
      <c r="D63" s="70">
        <v>55</v>
      </c>
      <c r="E63" s="70">
        <v>2024</v>
      </c>
      <c r="F63" s="70" t="s">
        <v>1554</v>
      </c>
      <c r="G63" s="1073" t="s">
        <v>2396</v>
      </c>
      <c r="H63" s="70" t="s">
        <v>2397</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1712</v>
      </c>
      <c r="B64" s="70">
        <v>56</v>
      </c>
      <c r="C64" s="70">
        <v>18</v>
      </c>
      <c r="D64" s="70">
        <v>56</v>
      </c>
      <c r="E64" s="70">
        <v>2024</v>
      </c>
      <c r="F64" s="70" t="s">
        <v>1554</v>
      </c>
      <c r="G64" s="1073" t="s">
        <v>1709</v>
      </c>
      <c r="H64" s="70" t="s">
        <v>1710</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2486</v>
      </c>
      <c r="B65" s="70">
        <v>57</v>
      </c>
      <c r="C65" s="70">
        <v>18</v>
      </c>
      <c r="D65" s="70">
        <v>57</v>
      </c>
      <c r="E65" s="70">
        <v>2024</v>
      </c>
      <c r="F65" s="70" t="s">
        <v>1554</v>
      </c>
      <c r="G65" s="1073" t="s">
        <v>2483</v>
      </c>
      <c r="H65" s="70" t="s">
        <v>2484</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2076</v>
      </c>
      <c r="B66" s="70">
        <v>58</v>
      </c>
      <c r="C66" s="70">
        <v>18</v>
      </c>
      <c r="D66" s="70">
        <v>58</v>
      </c>
      <c r="E66" s="70">
        <v>2024</v>
      </c>
      <c r="F66" s="70" t="s">
        <v>1554</v>
      </c>
      <c r="G66" s="1073" t="s">
        <v>2055</v>
      </c>
      <c r="H66" s="70" t="s">
        <v>2056</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2411</v>
      </c>
      <c r="B67" s="70">
        <v>59</v>
      </c>
      <c r="C67" s="70">
        <v>18</v>
      </c>
      <c r="D67" s="70">
        <v>59</v>
      </c>
      <c r="E67" s="70">
        <v>2024</v>
      </c>
      <c r="F67" s="70" t="s">
        <v>1554</v>
      </c>
      <c r="G67" s="1073" t="s">
        <v>2408</v>
      </c>
      <c r="H67" s="70" t="s">
        <v>2409</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1736</v>
      </c>
      <c r="B68" s="70">
        <v>60</v>
      </c>
      <c r="C68" s="70">
        <v>18</v>
      </c>
      <c r="D68" s="70">
        <v>60</v>
      </c>
      <c r="E68" s="70">
        <v>2024</v>
      </c>
      <c r="F68" s="70" t="s">
        <v>1554</v>
      </c>
      <c r="G68" s="1073" t="s">
        <v>1733</v>
      </c>
      <c r="H68" s="70" t="s">
        <v>1734</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1716</v>
      </c>
      <c r="B69" s="70">
        <v>61</v>
      </c>
      <c r="C69" s="70">
        <v>18</v>
      </c>
      <c r="D69" s="70">
        <v>61</v>
      </c>
      <c r="E69" s="70">
        <v>2024</v>
      </c>
      <c r="F69" s="70" t="s">
        <v>1554</v>
      </c>
      <c r="G69" s="1073" t="s">
        <v>1713</v>
      </c>
      <c r="H69" s="70" t="s">
        <v>1714</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1740</v>
      </c>
      <c r="B70" s="70">
        <v>62</v>
      </c>
      <c r="C70" s="70">
        <v>18</v>
      </c>
      <c r="D70" s="70">
        <v>62</v>
      </c>
      <c r="E70" s="70">
        <v>2024</v>
      </c>
      <c r="F70" s="70" t="s">
        <v>1554</v>
      </c>
      <c r="G70" s="1073" t="s">
        <v>1737</v>
      </c>
      <c r="H70" s="70" t="s">
        <v>1738</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2494</v>
      </c>
      <c r="B71" s="70">
        <v>63</v>
      </c>
      <c r="C71" s="70">
        <v>18</v>
      </c>
      <c r="D71" s="70">
        <v>63</v>
      </c>
      <c r="E71" s="70">
        <v>2024</v>
      </c>
      <c r="F71" s="70" t="s">
        <v>1554</v>
      </c>
      <c r="G71" s="1073" t="s">
        <v>2491</v>
      </c>
      <c r="H71" s="70" t="s">
        <v>2492</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1680</v>
      </c>
      <c r="B72" s="70">
        <v>64</v>
      </c>
      <c r="C72" s="70">
        <v>18</v>
      </c>
      <c r="D72" s="70">
        <v>64</v>
      </c>
      <c r="E72" s="70">
        <v>2024</v>
      </c>
      <c r="F72" s="70" t="s">
        <v>1554</v>
      </c>
      <c r="G72" s="1073" t="s">
        <v>1677</v>
      </c>
      <c r="H72" s="70" t="s">
        <v>1678</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2449</v>
      </c>
      <c r="B190" s="70">
        <v>182</v>
      </c>
      <c r="C190" s="70">
        <v>16</v>
      </c>
      <c r="D190" s="70">
        <v>2</v>
      </c>
      <c r="E190" s="70">
        <v>2022</v>
      </c>
      <c r="F190" s="70" t="s">
        <v>161</v>
      </c>
      <c r="G190" s="1073" t="s">
        <v>2447</v>
      </c>
      <c r="H190" s="70" t="s">
        <v>2448</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2525</v>
      </c>
      <c r="B191" s="70">
        <v>183</v>
      </c>
      <c r="C191" s="70">
        <v>16</v>
      </c>
      <c r="D191" s="70">
        <v>3</v>
      </c>
      <c r="E191" s="70">
        <v>2022</v>
      </c>
      <c r="F191" s="70" t="s">
        <v>161</v>
      </c>
      <c r="G191" s="1073" t="s">
        <v>2523</v>
      </c>
      <c r="H191" s="70" t="s">
        <v>2524</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2406</v>
      </c>
      <c r="B192" s="70">
        <v>184</v>
      </c>
      <c r="C192" s="70">
        <v>16</v>
      </c>
      <c r="D192" s="70">
        <v>4</v>
      </c>
      <c r="E192" s="70">
        <v>2022</v>
      </c>
      <c r="F192" s="70" t="s">
        <v>161</v>
      </c>
      <c r="G192" s="1073" t="s">
        <v>2404</v>
      </c>
      <c r="H192" s="70" t="s">
        <v>2405</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2529</v>
      </c>
      <c r="B193" s="70">
        <v>185</v>
      </c>
      <c r="C193" s="70">
        <v>16</v>
      </c>
      <c r="D193" s="70">
        <v>5</v>
      </c>
      <c r="E193" s="70">
        <v>2022</v>
      </c>
      <c r="F193" s="70" t="s">
        <v>161</v>
      </c>
      <c r="G193" s="1073" t="s">
        <v>2527</v>
      </c>
      <c r="H193" s="70" t="s">
        <v>2528</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2430</v>
      </c>
      <c r="B194" s="70">
        <v>186</v>
      </c>
      <c r="C194" s="70">
        <v>16</v>
      </c>
      <c r="D194" s="70">
        <v>6</v>
      </c>
      <c r="E194" s="70">
        <v>2022</v>
      </c>
      <c r="F194" s="70" t="s">
        <v>161</v>
      </c>
      <c r="G194" s="1073" t="s">
        <v>2428</v>
      </c>
      <c r="H194" s="70" t="s">
        <v>2429</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2426</v>
      </c>
      <c r="B195" s="70">
        <v>187</v>
      </c>
      <c r="C195" s="70">
        <v>16</v>
      </c>
      <c r="D195" s="70">
        <v>7</v>
      </c>
      <c r="E195" s="70">
        <v>2022</v>
      </c>
      <c r="F195" s="70" t="s">
        <v>161</v>
      </c>
      <c r="G195" s="1073" t="s">
        <v>2424</v>
      </c>
      <c r="H195" s="70" t="s">
        <v>2425</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1683</v>
      </c>
      <c r="B196" s="70">
        <v>188</v>
      </c>
      <c r="C196" s="70">
        <v>16</v>
      </c>
      <c r="D196" s="70">
        <v>8</v>
      </c>
      <c r="E196" s="70">
        <v>2022</v>
      </c>
      <c r="F196" s="70" t="s">
        <v>161</v>
      </c>
      <c r="G196" s="1073" t="s">
        <v>1681</v>
      </c>
      <c r="H196" s="70" t="s">
        <v>1682</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2434</v>
      </c>
      <c r="B197" s="70">
        <v>189</v>
      </c>
      <c r="C197" s="70">
        <v>16</v>
      </c>
      <c r="D197" s="70">
        <v>9</v>
      </c>
      <c r="E197" s="70">
        <v>2022</v>
      </c>
      <c r="F197" s="70" t="s">
        <v>161</v>
      </c>
      <c r="G197" s="1073" t="s">
        <v>2432</v>
      </c>
      <c r="H197" s="70" t="s">
        <v>2433</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1650</v>
      </c>
      <c r="B198" s="70">
        <v>190</v>
      </c>
      <c r="C198" s="70">
        <v>16</v>
      </c>
      <c r="D198" s="70">
        <v>10</v>
      </c>
      <c r="E198" s="70">
        <v>2022</v>
      </c>
      <c r="F198" s="70" t="s">
        <v>161</v>
      </c>
      <c r="G198" s="1073" t="s">
        <v>1648</v>
      </c>
      <c r="H198" s="70" t="s">
        <v>1649</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1703</v>
      </c>
      <c r="B199" s="70">
        <v>191</v>
      </c>
      <c r="C199" s="70">
        <v>16</v>
      </c>
      <c r="D199" s="70">
        <v>11</v>
      </c>
      <c r="E199" s="70">
        <v>2022</v>
      </c>
      <c r="F199" s="70" t="s">
        <v>161</v>
      </c>
      <c r="G199" s="1073" t="s">
        <v>1701</v>
      </c>
      <c r="H199" s="70" t="s">
        <v>1702</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2481</v>
      </c>
      <c r="B200" s="70">
        <v>192</v>
      </c>
      <c r="C200" s="70">
        <v>16</v>
      </c>
      <c r="D200" s="70">
        <v>12</v>
      </c>
      <c r="E200" s="70">
        <v>2022</v>
      </c>
      <c r="F200" s="70" t="s">
        <v>161</v>
      </c>
      <c r="G200" s="1073" t="s">
        <v>2479</v>
      </c>
      <c r="H200" s="70" t="s">
        <v>2480</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1723</v>
      </c>
      <c r="B201" s="70">
        <v>193</v>
      </c>
      <c r="C201" s="70">
        <v>16</v>
      </c>
      <c r="D201" s="70">
        <v>13</v>
      </c>
      <c r="E201" s="70">
        <v>2022</v>
      </c>
      <c r="F201" s="70" t="s">
        <v>161</v>
      </c>
      <c r="G201" s="1073" t="s">
        <v>1721</v>
      </c>
      <c r="H201" s="70" t="s">
        <v>1722</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1659</v>
      </c>
      <c r="B203" s="70">
        <v>195</v>
      </c>
      <c r="C203" s="70">
        <v>16</v>
      </c>
      <c r="D203" s="70">
        <v>15</v>
      </c>
      <c r="E203" s="70">
        <v>2022</v>
      </c>
      <c r="F203" s="70" t="s">
        <v>161</v>
      </c>
      <c r="G203" s="1073" t="s">
        <v>1657</v>
      </c>
      <c r="H203" s="70" t="s">
        <v>1658</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1719</v>
      </c>
      <c r="B204" s="70">
        <v>196</v>
      </c>
      <c r="C204" s="70">
        <v>16</v>
      </c>
      <c r="D204" s="70">
        <v>16</v>
      </c>
      <c r="E204" s="70">
        <v>2022</v>
      </c>
      <c r="F204" s="70" t="s">
        <v>161</v>
      </c>
      <c r="G204" s="1073" t="s">
        <v>1717</v>
      </c>
      <c r="H204" s="70" t="s">
        <v>1718</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2505</v>
      </c>
      <c r="B205" s="70">
        <v>197</v>
      </c>
      <c r="C205" s="70">
        <v>16</v>
      </c>
      <c r="D205" s="70">
        <v>17</v>
      </c>
      <c r="E205" s="70">
        <v>2022</v>
      </c>
      <c r="F205" s="70" t="s">
        <v>161</v>
      </c>
      <c r="G205" s="1073" t="s">
        <v>2503</v>
      </c>
      <c r="H205" s="70" t="s">
        <v>2504</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2501</v>
      </c>
      <c r="B206" s="70">
        <v>198</v>
      </c>
      <c r="C206" s="70">
        <v>16</v>
      </c>
      <c r="D206" s="70">
        <v>18</v>
      </c>
      <c r="E206" s="70">
        <v>2022</v>
      </c>
      <c r="F206" s="70" t="s">
        <v>161</v>
      </c>
      <c r="G206" s="1073" t="s">
        <v>2499</v>
      </c>
      <c r="H206" s="70" t="s">
        <v>2500</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2517</v>
      </c>
      <c r="B207" s="70">
        <v>199</v>
      </c>
      <c r="C207" s="70">
        <v>16</v>
      </c>
      <c r="D207" s="70">
        <v>19</v>
      </c>
      <c r="E207" s="70">
        <v>2022</v>
      </c>
      <c r="F207" s="70" t="s">
        <v>161</v>
      </c>
      <c r="G207" s="1073" t="s">
        <v>2515</v>
      </c>
      <c r="H207" s="70" t="s">
        <v>2516</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2453</v>
      </c>
      <c r="B208" s="70">
        <v>200</v>
      </c>
      <c r="C208" s="70">
        <v>16</v>
      </c>
      <c r="D208" s="70">
        <v>20</v>
      </c>
      <c r="E208" s="70">
        <v>2022</v>
      </c>
      <c r="F208" s="70" t="s">
        <v>161</v>
      </c>
      <c r="G208" s="1073" t="s">
        <v>2451</v>
      </c>
      <c r="H208" s="70" t="s">
        <v>2452</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1727</v>
      </c>
      <c r="B209" s="70">
        <v>201</v>
      </c>
      <c r="C209" s="70">
        <v>16</v>
      </c>
      <c r="D209" s="70">
        <v>21</v>
      </c>
      <c r="E209" s="70">
        <v>2022</v>
      </c>
      <c r="F209" s="70" t="s">
        <v>161</v>
      </c>
      <c r="G209" s="1073" t="s">
        <v>1725</v>
      </c>
      <c r="H209" s="70" t="s">
        <v>1726</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1667</v>
      </c>
      <c r="B210" s="70">
        <v>202</v>
      </c>
      <c r="C210" s="70">
        <v>16</v>
      </c>
      <c r="D210" s="70">
        <v>22</v>
      </c>
      <c r="E210" s="70">
        <v>2022</v>
      </c>
      <c r="F210" s="70" t="s">
        <v>161</v>
      </c>
      <c r="G210" s="1073" t="s">
        <v>1665</v>
      </c>
      <c r="H210" s="70" t="s">
        <v>1666</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1655</v>
      </c>
      <c r="B212" s="70">
        <v>204</v>
      </c>
      <c r="C212" s="70">
        <v>16</v>
      </c>
      <c r="D212" s="70">
        <v>24</v>
      </c>
      <c r="E212" s="70">
        <v>2022</v>
      </c>
      <c r="F212" s="70" t="s">
        <v>161</v>
      </c>
      <c r="G212" s="1073" t="s">
        <v>1653</v>
      </c>
      <c r="H212" s="70" t="s">
        <v>1654</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2509</v>
      </c>
      <c r="B213" s="70">
        <v>205</v>
      </c>
      <c r="C213" s="70">
        <v>16</v>
      </c>
      <c r="D213" s="70">
        <v>25</v>
      </c>
      <c r="E213" s="70">
        <v>2022</v>
      </c>
      <c r="F213" s="70" t="s">
        <v>161</v>
      </c>
      <c r="G213" s="1073" t="s">
        <v>2507</v>
      </c>
      <c r="H213" s="70" t="s">
        <v>2508</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2521</v>
      </c>
      <c r="B214" s="70">
        <v>206</v>
      </c>
      <c r="C214" s="70">
        <v>16</v>
      </c>
      <c r="D214" s="70">
        <v>26</v>
      </c>
      <c r="E214" s="70">
        <v>2022</v>
      </c>
      <c r="F214" s="70" t="s">
        <v>161</v>
      </c>
      <c r="G214" s="1073" t="s">
        <v>2519</v>
      </c>
      <c r="H214" s="70" t="s">
        <v>2520</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1675</v>
      </c>
      <c r="B215" s="70">
        <v>207</v>
      </c>
      <c r="C215" s="70">
        <v>16</v>
      </c>
      <c r="D215" s="70">
        <v>27</v>
      </c>
      <c r="E215" s="70">
        <v>2022</v>
      </c>
      <c r="F215" s="70" t="s">
        <v>161</v>
      </c>
      <c r="G215" s="1073" t="s">
        <v>1673</v>
      </c>
      <c r="H215" s="70" t="s">
        <v>1674</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2461</v>
      </c>
      <c r="B216" s="70">
        <v>208</v>
      </c>
      <c r="C216" s="70">
        <v>16</v>
      </c>
      <c r="D216" s="70">
        <v>28</v>
      </c>
      <c r="E216" s="70">
        <v>2022</v>
      </c>
      <c r="F216" s="70" t="s">
        <v>161</v>
      </c>
      <c r="G216" s="1073" t="s">
        <v>2459</v>
      </c>
      <c r="H216" s="70" t="s">
        <v>2460</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2422</v>
      </c>
      <c r="B217" s="70">
        <v>209</v>
      </c>
      <c r="C217" s="70">
        <v>16</v>
      </c>
      <c r="D217" s="70">
        <v>29</v>
      </c>
      <c r="E217" s="70">
        <v>2022</v>
      </c>
      <c r="F217" s="70" t="s">
        <v>161</v>
      </c>
      <c r="G217" s="1073" t="s">
        <v>2420</v>
      </c>
      <c r="H217" s="70" t="s">
        <v>2421</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1646</v>
      </c>
      <c r="B218" s="70">
        <v>210</v>
      </c>
      <c r="C218" s="70">
        <v>16</v>
      </c>
      <c r="D218" s="70">
        <v>30</v>
      </c>
      <c r="E218" s="70">
        <v>2022</v>
      </c>
      <c r="F218" s="70" t="s">
        <v>161</v>
      </c>
      <c r="G218" s="1073" t="s">
        <v>1644</v>
      </c>
      <c r="H218" s="70" t="s">
        <v>1645</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2469</v>
      </c>
      <c r="B219" s="70">
        <v>211</v>
      </c>
      <c r="C219" s="70">
        <v>16</v>
      </c>
      <c r="D219" s="70">
        <v>31</v>
      </c>
      <c r="E219" s="70">
        <v>2022</v>
      </c>
      <c r="F219" s="70" t="s">
        <v>161</v>
      </c>
      <c r="G219" s="1073" t="s">
        <v>2467</v>
      </c>
      <c r="H219" s="70" t="s">
        <v>2468</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2414</v>
      </c>
      <c r="B220" s="70">
        <v>212</v>
      </c>
      <c r="C220" s="70">
        <v>16</v>
      </c>
      <c r="D220" s="70">
        <v>32</v>
      </c>
      <c r="E220" s="70">
        <v>2022</v>
      </c>
      <c r="F220" s="70" t="s">
        <v>161</v>
      </c>
      <c r="G220" s="1073" t="s">
        <v>2412</v>
      </c>
      <c r="H220" s="70" t="s">
        <v>2413</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2441</v>
      </c>
      <c r="B221" s="70">
        <v>213</v>
      </c>
      <c r="C221" s="70">
        <v>16</v>
      </c>
      <c r="D221" s="70">
        <v>33</v>
      </c>
      <c r="E221" s="70">
        <v>2022</v>
      </c>
      <c r="F221" s="70" t="s">
        <v>161</v>
      </c>
      <c r="G221" s="1073" t="s">
        <v>2439</v>
      </c>
      <c r="H221" s="70" t="s">
        <v>2440</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1663</v>
      </c>
      <c r="B222" s="70">
        <v>214</v>
      </c>
      <c r="C222" s="70">
        <v>16</v>
      </c>
      <c r="D222" s="70">
        <v>34</v>
      </c>
      <c r="E222" s="70">
        <v>2022</v>
      </c>
      <c r="F222" s="70" t="s">
        <v>161</v>
      </c>
      <c r="G222" s="1073" t="s">
        <v>1661</v>
      </c>
      <c r="H222" s="70" t="s">
        <v>1662</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2533</v>
      </c>
      <c r="B223" s="70">
        <v>215</v>
      </c>
      <c r="C223" s="70">
        <v>16</v>
      </c>
      <c r="D223" s="70">
        <v>35</v>
      </c>
      <c r="E223" s="70">
        <v>2022</v>
      </c>
      <c r="F223" s="70" t="s">
        <v>161</v>
      </c>
      <c r="G223" s="1073" t="s">
        <v>2531</v>
      </c>
      <c r="H223" s="70" t="s">
        <v>2532</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1707</v>
      </c>
      <c r="B224" s="70">
        <v>216</v>
      </c>
      <c r="C224" s="70">
        <v>16</v>
      </c>
      <c r="D224" s="70">
        <v>36</v>
      </c>
      <c r="E224" s="70">
        <v>2022</v>
      </c>
      <c r="F224" s="70" t="s">
        <v>161</v>
      </c>
      <c r="G224" s="1073" t="s">
        <v>1705</v>
      </c>
      <c r="H224" s="70" t="s">
        <v>1706</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1731</v>
      </c>
      <c r="B225" s="70">
        <v>217</v>
      </c>
      <c r="C225" s="70">
        <v>16</v>
      </c>
      <c r="D225" s="70">
        <v>37</v>
      </c>
      <c r="E225" s="70">
        <v>2022</v>
      </c>
      <c r="F225" s="70" t="s">
        <v>161</v>
      </c>
      <c r="G225" s="1073" t="s">
        <v>1729</v>
      </c>
      <c r="H225" s="70" t="s">
        <v>1730</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1687</v>
      </c>
      <c r="B226" s="70">
        <v>218</v>
      </c>
      <c r="C226" s="70">
        <v>16</v>
      </c>
      <c r="D226" s="70">
        <v>38</v>
      </c>
      <c r="E226" s="70">
        <v>2022</v>
      </c>
      <c r="F226" s="70" t="s">
        <v>161</v>
      </c>
      <c r="G226" s="1073" t="s">
        <v>1685</v>
      </c>
      <c r="H226" s="70" t="s">
        <v>1686</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2465</v>
      </c>
      <c r="B227" s="70">
        <v>219</v>
      </c>
      <c r="C227" s="70">
        <v>16</v>
      </c>
      <c r="D227" s="70">
        <v>39</v>
      </c>
      <c r="E227" s="70">
        <v>2022</v>
      </c>
      <c r="F227" s="70" t="s">
        <v>161</v>
      </c>
      <c r="G227" s="1073" t="s">
        <v>2463</v>
      </c>
      <c r="H227" s="70" t="s">
        <v>2464</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2477</v>
      </c>
      <c r="B228" s="70">
        <v>220</v>
      </c>
      <c r="C228" s="70">
        <v>16</v>
      </c>
      <c r="D228" s="70">
        <v>40</v>
      </c>
      <c r="E228" s="70">
        <v>2022</v>
      </c>
      <c r="F228" s="70" t="s">
        <v>161</v>
      </c>
      <c r="G228" s="1073" t="s">
        <v>2475</v>
      </c>
      <c r="H228" s="70" t="s">
        <v>2476</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2457</v>
      </c>
      <c r="B229" s="70">
        <v>221</v>
      </c>
      <c r="C229" s="70">
        <v>16</v>
      </c>
      <c r="D229" s="70">
        <v>41</v>
      </c>
      <c r="E229" s="70">
        <v>2022</v>
      </c>
      <c r="F229" s="70" t="s">
        <v>161</v>
      </c>
      <c r="G229" s="1073" t="s">
        <v>2455</v>
      </c>
      <c r="H229" s="70" t="s">
        <v>2456</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2497</v>
      </c>
      <c r="B230" s="70">
        <v>222</v>
      </c>
      <c r="C230" s="70">
        <v>16</v>
      </c>
      <c r="D230" s="70">
        <v>42</v>
      </c>
      <c r="E230" s="70">
        <v>2022</v>
      </c>
      <c r="F230" s="70" t="s">
        <v>161</v>
      </c>
      <c r="G230" s="1073" t="s">
        <v>2495</v>
      </c>
      <c r="H230" s="70" t="s">
        <v>2496</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2402</v>
      </c>
      <c r="B231" s="70">
        <v>223</v>
      </c>
      <c r="C231" s="70">
        <v>16</v>
      </c>
      <c r="D231" s="70">
        <v>43</v>
      </c>
      <c r="E231" s="70">
        <v>2022</v>
      </c>
      <c r="F231" s="70" t="s">
        <v>161</v>
      </c>
      <c r="G231" s="1073" t="s">
        <v>2400</v>
      </c>
      <c r="H231" s="70" t="s">
        <v>2401</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2489</v>
      </c>
      <c r="B232" s="70">
        <v>224</v>
      </c>
      <c r="C232" s="70">
        <v>16</v>
      </c>
      <c r="D232" s="70">
        <v>44</v>
      </c>
      <c r="E232" s="70">
        <v>2022</v>
      </c>
      <c r="F232" s="70" t="s">
        <v>161</v>
      </c>
      <c r="G232" s="1073" t="s">
        <v>2487</v>
      </c>
      <c r="H232" s="70" t="s">
        <v>2488</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2418</v>
      </c>
      <c r="B233" s="70">
        <v>225</v>
      </c>
      <c r="C233" s="70">
        <v>16</v>
      </c>
      <c r="D233" s="70">
        <v>45</v>
      </c>
      <c r="E233" s="70">
        <v>2022</v>
      </c>
      <c r="F233" s="70" t="s">
        <v>161</v>
      </c>
      <c r="G233" s="1073" t="s">
        <v>2416</v>
      </c>
      <c r="H233" s="70" t="s">
        <v>2417</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2541</v>
      </c>
      <c r="B234" s="70">
        <v>226</v>
      </c>
      <c r="C234" s="70">
        <v>16</v>
      </c>
      <c r="D234" s="70">
        <v>46</v>
      </c>
      <c r="E234" s="70">
        <v>2022</v>
      </c>
      <c r="F234" s="70" t="s">
        <v>161</v>
      </c>
      <c r="G234" s="1073" t="s">
        <v>2539</v>
      </c>
      <c r="H234" s="70" t="s">
        <v>2540</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1699</v>
      </c>
      <c r="B235" s="70">
        <v>227</v>
      </c>
      <c r="C235" s="70">
        <v>16</v>
      </c>
      <c r="D235" s="70">
        <v>47</v>
      </c>
      <c r="E235" s="70">
        <v>2022</v>
      </c>
      <c r="F235" s="70" t="s">
        <v>161</v>
      </c>
      <c r="G235" s="1073" t="s">
        <v>1697</v>
      </c>
      <c r="H235" s="70" t="s">
        <v>1698</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1695</v>
      </c>
      <c r="B236" s="70">
        <v>228</v>
      </c>
      <c r="C236" s="70">
        <v>16</v>
      </c>
      <c r="D236" s="70">
        <v>48</v>
      </c>
      <c r="E236" s="70">
        <v>2022</v>
      </c>
      <c r="F236" s="70" t="s">
        <v>161</v>
      </c>
      <c r="G236" s="1073" t="s">
        <v>1693</v>
      </c>
      <c r="H236" s="70" t="s">
        <v>1694</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1671</v>
      </c>
      <c r="B237" s="70">
        <v>229</v>
      </c>
      <c r="C237" s="70">
        <v>16</v>
      </c>
      <c r="D237" s="70">
        <v>49</v>
      </c>
      <c r="E237" s="70">
        <v>2022</v>
      </c>
      <c r="F237" s="70" t="s">
        <v>161</v>
      </c>
      <c r="G237" s="1073" t="s">
        <v>1669</v>
      </c>
      <c r="H237" s="70" t="s">
        <v>1670</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2473</v>
      </c>
      <c r="B238" s="70">
        <v>230</v>
      </c>
      <c r="C238" s="70">
        <v>16</v>
      </c>
      <c r="D238" s="70">
        <v>50</v>
      </c>
      <c r="E238" s="70">
        <v>2022</v>
      </c>
      <c r="F238" s="70" t="s">
        <v>161</v>
      </c>
      <c r="G238" s="1073" t="s">
        <v>2471</v>
      </c>
      <c r="H238" s="70" t="s">
        <v>2472</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2537</v>
      </c>
      <c r="B239" s="70">
        <v>231</v>
      </c>
      <c r="C239" s="70">
        <v>16</v>
      </c>
      <c r="D239" s="70">
        <v>51</v>
      </c>
      <c r="E239" s="70">
        <v>2022</v>
      </c>
      <c r="F239" s="70" t="s">
        <v>161</v>
      </c>
      <c r="G239" s="1073" t="s">
        <v>2535</v>
      </c>
      <c r="H239" s="70" t="s">
        <v>2536</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2437</v>
      </c>
      <c r="B240" s="70">
        <v>232</v>
      </c>
      <c r="C240" s="70">
        <v>16</v>
      </c>
      <c r="D240" s="70">
        <v>52</v>
      </c>
      <c r="E240" s="70">
        <v>2022</v>
      </c>
      <c r="F240" s="70" t="s">
        <v>161</v>
      </c>
      <c r="G240" s="1073" t="s">
        <v>2436</v>
      </c>
      <c r="H240" s="70" t="s">
        <v>2395</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2445</v>
      </c>
      <c r="B241" s="70">
        <v>233</v>
      </c>
      <c r="C241" s="70">
        <v>16</v>
      </c>
      <c r="D241" s="70">
        <v>53</v>
      </c>
      <c r="E241" s="70">
        <v>2022</v>
      </c>
      <c r="F241" s="70" t="s">
        <v>161</v>
      </c>
      <c r="G241" s="1073" t="s">
        <v>2443</v>
      </c>
      <c r="H241" s="70" t="s">
        <v>2444</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2513</v>
      </c>
      <c r="B242" s="70">
        <v>234</v>
      </c>
      <c r="C242" s="70">
        <v>16</v>
      </c>
      <c r="D242" s="70">
        <v>54</v>
      </c>
      <c r="E242" s="70">
        <v>2022</v>
      </c>
      <c r="F242" s="70" t="s">
        <v>161</v>
      </c>
      <c r="G242" s="1073" t="s">
        <v>2511</v>
      </c>
      <c r="H242" s="70" t="s">
        <v>2512</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2398</v>
      </c>
      <c r="B243" s="70">
        <v>235</v>
      </c>
      <c r="C243" s="70">
        <v>16</v>
      </c>
      <c r="D243" s="70">
        <v>55</v>
      </c>
      <c r="E243" s="70">
        <v>2022</v>
      </c>
      <c r="F243" s="70" t="s">
        <v>161</v>
      </c>
      <c r="G243" s="1073" t="s">
        <v>2396</v>
      </c>
      <c r="H243" s="70" t="s">
        <v>2397</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1711</v>
      </c>
      <c r="B244" s="70">
        <v>236</v>
      </c>
      <c r="C244" s="70">
        <v>16</v>
      </c>
      <c r="D244" s="70">
        <v>56</v>
      </c>
      <c r="E244" s="70">
        <v>2022</v>
      </c>
      <c r="F244" s="70" t="s">
        <v>161</v>
      </c>
      <c r="G244" s="1073" t="s">
        <v>1709</v>
      </c>
      <c r="H244" s="70" t="s">
        <v>1710</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2485</v>
      </c>
      <c r="B245" s="70">
        <v>237</v>
      </c>
      <c r="C245" s="70">
        <v>16</v>
      </c>
      <c r="D245" s="70">
        <v>57</v>
      </c>
      <c r="E245" s="70">
        <v>2022</v>
      </c>
      <c r="F245" s="70" t="s">
        <v>161</v>
      </c>
      <c r="G245" s="1073" t="s">
        <v>2483</v>
      </c>
      <c r="H245" s="70" t="s">
        <v>2484</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2074</v>
      </c>
      <c r="B246" s="70">
        <v>238</v>
      </c>
      <c r="C246" s="70">
        <v>16</v>
      </c>
      <c r="D246" s="70">
        <v>58</v>
      </c>
      <c r="E246" s="70">
        <v>2022</v>
      </c>
      <c r="F246" s="70" t="s">
        <v>161</v>
      </c>
      <c r="G246" s="1073" t="s">
        <v>2055</v>
      </c>
      <c r="H246" s="70" t="s">
        <v>2056</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2410</v>
      </c>
      <c r="B247" s="70">
        <v>239</v>
      </c>
      <c r="C247" s="70">
        <v>16</v>
      </c>
      <c r="D247" s="70">
        <v>59</v>
      </c>
      <c r="E247" s="70">
        <v>2022</v>
      </c>
      <c r="F247" s="70" t="s">
        <v>161</v>
      </c>
      <c r="G247" s="1073" t="s">
        <v>2408</v>
      </c>
      <c r="H247" s="70" t="s">
        <v>2409</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1735</v>
      </c>
      <c r="B248" s="70">
        <v>240</v>
      </c>
      <c r="C248" s="70">
        <v>16</v>
      </c>
      <c r="D248" s="70">
        <v>60</v>
      </c>
      <c r="E248" s="70">
        <v>2022</v>
      </c>
      <c r="F248" s="70" t="s">
        <v>161</v>
      </c>
      <c r="G248" s="1073" t="s">
        <v>1733</v>
      </c>
      <c r="H248" s="70" t="s">
        <v>1734</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1715</v>
      </c>
      <c r="B249" s="70">
        <v>241</v>
      </c>
      <c r="C249" s="70">
        <v>16</v>
      </c>
      <c r="D249" s="70">
        <v>61</v>
      </c>
      <c r="E249" s="70">
        <v>2022</v>
      </c>
      <c r="F249" s="70" t="s">
        <v>161</v>
      </c>
      <c r="G249" s="1073" t="s">
        <v>1713</v>
      </c>
      <c r="H249" s="70" t="s">
        <v>1714</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1739</v>
      </c>
      <c r="B250" s="70">
        <v>242</v>
      </c>
      <c r="C250" s="70">
        <v>16</v>
      </c>
      <c r="D250" s="70">
        <v>62</v>
      </c>
      <c r="E250" s="70">
        <v>2022</v>
      </c>
      <c r="F250" s="70" t="s">
        <v>161</v>
      </c>
      <c r="G250" s="1073" t="s">
        <v>1737</v>
      </c>
      <c r="H250" s="70" t="s">
        <v>1738</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2493</v>
      </c>
      <c r="B251" s="70">
        <v>243</v>
      </c>
      <c r="C251" s="70">
        <v>16</v>
      </c>
      <c r="D251" s="70">
        <v>63</v>
      </c>
      <c r="E251" s="70">
        <v>2022</v>
      </c>
      <c r="F251" s="70" t="s">
        <v>161</v>
      </c>
      <c r="G251" s="1073" t="s">
        <v>2491</v>
      </c>
      <c r="H251" s="70" t="s">
        <v>2492</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1679</v>
      </c>
      <c r="B252" s="70">
        <v>244</v>
      </c>
      <c r="C252" s="70">
        <v>16</v>
      </c>
      <c r="D252" s="70">
        <v>64</v>
      </c>
      <c r="E252" s="70">
        <v>2022</v>
      </c>
      <c r="F252" s="70" t="s">
        <v>161</v>
      </c>
      <c r="G252" s="1073" t="s">
        <v>1677</v>
      </c>
      <c r="H252" s="70" t="s">
        <v>1678</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2055</v>
      </c>
      <c r="H6" s="77" t="s">
        <v>2056</v>
      </c>
      <c r="I6" s="77" t="s">
        <v>2544</v>
      </c>
      <c r="J6" s="77" t="s">
        <v>2545</v>
      </c>
      <c r="K6" s="1080">
        <v>45</v>
      </c>
      <c r="L6" s="1081">
        <v>14</v>
      </c>
      <c r="M6" s="1044"/>
      <c r="N6" s="988">
        <v>1</v>
      </c>
      <c r="O6" s="77" t="s">
        <v>1742</v>
      </c>
      <c r="P6" s="77" t="s">
        <v>1743</v>
      </c>
      <c r="Q6" s="77" t="s">
        <v>1501</v>
      </c>
      <c r="R6" s="16"/>
      <c r="S6" s="77">
        <v>1</v>
      </c>
      <c r="T6" s="77" t="s">
        <v>2055</v>
      </c>
      <c r="U6" s="77" t="s">
        <v>2056</v>
      </c>
      <c r="V6" s="77" t="s">
        <v>1501</v>
      </c>
      <c r="W6" s="16"/>
      <c r="X6" s="77">
        <v>1</v>
      </c>
      <c r="Y6" s="692" t="s">
        <v>1742</v>
      </c>
      <c r="Z6" s="77" t="s">
        <v>1743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1765</v>
      </c>
      <c r="P7" s="77" t="s">
        <v>1766</v>
      </c>
      <c r="Q7" s="77" t="s">
        <v>1501</v>
      </c>
      <c r="R7" s="16"/>
      <c r="S7" s="77">
        <v>2</v>
      </c>
      <c r="T7" s="76" t="s">
        <v>795</v>
      </c>
      <c r="U7" s="77" t="s">
        <v>1503</v>
      </c>
      <c r="V7" s="77" t="s">
        <v>1503</v>
      </c>
      <c r="W7" s="16"/>
      <c r="X7" s="77">
        <v>2</v>
      </c>
      <c r="Y7" s="692" t="s">
        <v>1765</v>
      </c>
      <c r="Z7" s="77" t="s">
        <v>1766</v>
      </c>
      <c r="AA7" s="77" t="s">
        <v>1501</v>
      </c>
      <c r="AB7" s="16"/>
      <c r="AC7" s="77">
        <v>2</v>
      </c>
      <c r="AD7" s="77" t="s">
        <v>2447</v>
      </c>
      <c r="AE7" s="77" t="s">
        <v>2448</v>
      </c>
      <c r="AF7" s="77" t="s">
        <v>1501</v>
      </c>
    </row>
    <row r="8" spans="1:32" ht="12">
      <c r="A8" s="16"/>
      <c r="B8" s="16"/>
      <c r="C8" s="16"/>
      <c r="D8" s="16"/>
      <c r="F8" s="16"/>
      <c r="G8" s="16"/>
      <c r="H8" s="16"/>
      <c r="I8" s="16"/>
      <c r="J8" s="16"/>
      <c r="K8" s="1044"/>
      <c r="L8" s="1044"/>
      <c r="M8" s="1044"/>
      <c r="N8" s="988">
        <v>3</v>
      </c>
      <c r="O8" s="77" t="s">
        <v>1788</v>
      </c>
      <c r="P8" s="77" t="s">
        <v>1789</v>
      </c>
      <c r="Q8" s="77" t="s">
        <v>1501</v>
      </c>
      <c r="R8" s="16"/>
      <c r="S8" s="16"/>
      <c r="T8" s="16"/>
      <c r="U8" s="16"/>
      <c r="V8" s="16"/>
      <c r="W8" s="16"/>
      <c r="X8" s="77">
        <v>3</v>
      </c>
      <c r="Y8" s="692" t="s">
        <v>1788</v>
      </c>
      <c r="Z8" s="77" t="s">
        <v>1789</v>
      </c>
      <c r="AA8" s="77" t="s">
        <v>1501</v>
      </c>
      <c r="AB8" s="16"/>
      <c r="AC8" s="77">
        <v>3</v>
      </c>
      <c r="AD8" s="77" t="s">
        <v>2523</v>
      </c>
      <c r="AE8" s="77" t="s">
        <v>2524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1811</v>
      </c>
      <c r="P9" s="77" t="s">
        <v>1812</v>
      </c>
      <c r="Q9" s="77" t="s">
        <v>1501</v>
      </c>
      <c r="R9" s="16"/>
      <c r="S9" s="16"/>
      <c r="T9" s="16"/>
      <c r="U9" s="16"/>
      <c r="V9" s="16"/>
      <c r="W9" s="16"/>
      <c r="X9" s="77">
        <v>4</v>
      </c>
      <c r="Y9" s="692" t="s">
        <v>1811</v>
      </c>
      <c r="Z9" s="77" t="s">
        <v>1812</v>
      </c>
      <c r="AA9" s="77" t="s">
        <v>1501</v>
      </c>
      <c r="AB9" s="16"/>
      <c r="AC9" s="77">
        <v>4</v>
      </c>
      <c r="AD9" s="77" t="s">
        <v>2404</v>
      </c>
      <c r="AE9" s="77" t="s">
        <v>2405</v>
      </c>
      <c r="AF9" s="77" t="s">
        <v>1501</v>
      </c>
    </row>
    <row r="10" spans="1:32" ht="12">
      <c r="A10" s="16"/>
      <c r="B10" s="16"/>
      <c r="C10" s="16"/>
      <c r="D10" s="16"/>
      <c r="F10" s="75" t="s">
        <v>1501</v>
      </c>
      <c r="G10" s="76" t="s">
        <v>2055</v>
      </c>
      <c r="H10" s="77" t="s">
        <v>2056</v>
      </c>
      <c r="I10" s="77" t="s">
        <v>2544</v>
      </c>
      <c r="J10" s="77" t="s">
        <v>2545</v>
      </c>
      <c r="K10" s="1079">
        <v>45</v>
      </c>
      <c r="L10" s="1045">
        <v>14</v>
      </c>
      <c r="M10" s="1044"/>
      <c r="N10" s="988">
        <v>5</v>
      </c>
      <c r="O10" s="77" t="s">
        <v>1834</v>
      </c>
      <c r="P10" s="77" t="s">
        <v>1835</v>
      </c>
      <c r="Q10" s="77" t="s">
        <v>1501</v>
      </c>
      <c r="R10" s="16"/>
      <c r="S10" s="16"/>
      <c r="T10" s="16"/>
      <c r="U10" s="16"/>
      <c r="V10" s="16"/>
      <c r="W10" s="16"/>
      <c r="X10" s="77">
        <v>5</v>
      </c>
      <c r="Y10" s="692" t="s">
        <v>1834</v>
      </c>
      <c r="Z10" s="77" t="s">
        <v>1835</v>
      </c>
      <c r="AA10" s="77" t="s">
        <v>1501</v>
      </c>
      <c r="AB10" s="16"/>
      <c r="AC10" s="77">
        <v>5</v>
      </c>
      <c r="AD10" s="77" t="s">
        <v>2527</v>
      </c>
      <c r="AE10" s="77" t="s">
        <v>2528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1857</v>
      </c>
      <c r="P11" s="77" t="s">
        <v>1652</v>
      </c>
      <c r="Q11" s="77" t="s">
        <v>1501</v>
      </c>
      <c r="R11" s="16"/>
      <c r="S11" s="16"/>
      <c r="T11" s="16"/>
      <c r="U11" s="16"/>
      <c r="V11" s="16"/>
      <c r="W11" s="16"/>
      <c r="X11" s="77">
        <v>6</v>
      </c>
      <c r="Y11" s="692" t="s">
        <v>1857</v>
      </c>
      <c r="Z11" s="77" t="s">
        <v>1652</v>
      </c>
      <c r="AA11" s="77" t="s">
        <v>1501</v>
      </c>
      <c r="AB11" s="16"/>
      <c r="AC11" s="77">
        <v>6</v>
      </c>
      <c r="AD11" s="77" t="s">
        <v>2428</v>
      </c>
      <c r="AE11" s="77" t="s">
        <v>2429</v>
      </c>
      <c r="AF11" s="77" t="s">
        <v>1501</v>
      </c>
    </row>
    <row r="12" spans="1:32" ht="12">
      <c r="A12" s="16"/>
      <c r="B12" s="16"/>
      <c r="C12" s="16"/>
      <c r="D12" s="16"/>
      <c r="F12" s="75" t="s">
        <v>1505</v>
      </c>
      <c r="G12" s="76" t="s">
        <v>2055</v>
      </c>
      <c r="H12" s="77"/>
      <c r="I12" s="77" t="s">
        <v>2055</v>
      </c>
      <c r="J12" s="77"/>
      <c r="K12" s="1079" t="s">
        <v>1544</v>
      </c>
      <c r="L12" s="1045"/>
      <c r="M12" s="1044"/>
      <c r="N12" s="988">
        <v>7</v>
      </c>
      <c r="O12" s="77" t="s">
        <v>1690</v>
      </c>
      <c r="P12" s="77" t="s">
        <v>1691</v>
      </c>
      <c r="Q12" s="77" t="s">
        <v>1501</v>
      </c>
      <c r="R12" s="16"/>
      <c r="S12" s="16"/>
      <c r="T12" s="16"/>
      <c r="U12" s="16"/>
      <c r="V12" s="16"/>
      <c r="W12" s="16"/>
      <c r="X12" s="77">
        <v>7</v>
      </c>
      <c r="Y12" s="692" t="s">
        <v>1690</v>
      </c>
      <c r="Z12" s="77" t="s">
        <v>1691</v>
      </c>
      <c r="AA12" s="77" t="s">
        <v>1501</v>
      </c>
      <c r="AB12" s="16"/>
      <c r="AC12" s="77">
        <v>7</v>
      </c>
      <c r="AD12" s="77" t="s">
        <v>2424</v>
      </c>
      <c r="AE12" s="77" t="s">
        <v>2425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1898</v>
      </c>
      <c r="P13" s="77" t="s">
        <v>1899</v>
      </c>
      <c r="Q13" s="77" t="s">
        <v>1501</v>
      </c>
      <c r="R13" s="16"/>
      <c r="S13" s="16"/>
      <c r="T13" s="16"/>
      <c r="U13" s="16"/>
      <c r="V13" s="16"/>
      <c r="W13" s="16"/>
      <c r="X13" s="77">
        <v>8</v>
      </c>
      <c r="Y13" s="692" t="s">
        <v>1898</v>
      </c>
      <c r="Z13" s="77" t="s">
        <v>1899</v>
      </c>
      <c r="AA13" s="77" t="s">
        <v>1501</v>
      </c>
      <c r="AB13" s="16"/>
      <c r="AC13" s="77">
        <v>8</v>
      </c>
      <c r="AD13" s="77" t="s">
        <v>1681</v>
      </c>
      <c r="AE13" s="77" t="s">
        <v>1682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1921</v>
      </c>
      <c r="P14" s="77" t="s">
        <v>1922</v>
      </c>
      <c r="Q14" s="77" t="s">
        <v>1501</v>
      </c>
      <c r="R14" s="16"/>
      <c r="S14" s="16"/>
      <c r="T14" s="16"/>
      <c r="U14" s="16"/>
      <c r="V14" s="16"/>
      <c r="W14" s="16"/>
      <c r="X14" s="77">
        <v>9</v>
      </c>
      <c r="Y14" s="692" t="s">
        <v>1921</v>
      </c>
      <c r="Z14" s="77" t="s">
        <v>1922</v>
      </c>
      <c r="AA14" s="77" t="s">
        <v>1501</v>
      </c>
      <c r="AB14" s="16"/>
      <c r="AC14" s="77">
        <v>9</v>
      </c>
      <c r="AD14" s="77" t="s">
        <v>2432</v>
      </c>
      <c r="AE14" s="77" t="s">
        <v>2433</v>
      </c>
      <c r="AF14" s="77" t="s">
        <v>1501</v>
      </c>
    </row>
    <row r="15" spans="1:32" ht="12">
      <c r="A15" s="16"/>
      <c r="B15" s="16"/>
      <c r="C15" s="16"/>
      <c r="D15" s="16"/>
      <c r="E15" s="16"/>
      <c r="F15" s="16"/>
      <c r="G15" s="16"/>
      <c r="H15" s="16"/>
      <c r="I15" s="16"/>
      <c r="J15" s="16"/>
      <c r="K15" s="1044"/>
      <c r="L15" s="1044"/>
      <c r="M15" s="1044"/>
      <c r="N15" s="988">
        <v>10</v>
      </c>
      <c r="O15" s="77" t="s">
        <v>1944</v>
      </c>
      <c r="P15" s="77" t="s">
        <v>1945</v>
      </c>
      <c r="Q15" s="77" t="s">
        <v>1501</v>
      </c>
      <c r="R15" s="16"/>
      <c r="S15" s="16"/>
      <c r="T15" s="16"/>
      <c r="U15" s="16"/>
      <c r="V15" s="16"/>
      <c r="W15" s="16"/>
      <c r="X15" s="77">
        <v>10</v>
      </c>
      <c r="Y15" s="692" t="s">
        <v>1944</v>
      </c>
      <c r="Z15" s="77" t="s">
        <v>1945</v>
      </c>
      <c r="AA15" s="77" t="s">
        <v>1501</v>
      </c>
      <c r="AB15" s="16"/>
      <c r="AC15" s="77">
        <v>10</v>
      </c>
      <c r="AD15" s="77" t="s">
        <v>1648</v>
      </c>
      <c r="AE15" s="77" t="s">
        <v>1649</v>
      </c>
      <c r="AF15" s="77" t="s">
        <v>1501</v>
      </c>
    </row>
    <row r="16" spans="1:32" ht="12">
      <c r="A16" s="16"/>
      <c r="B16" s="16"/>
      <c r="C16" s="16"/>
      <c r="D16" s="16"/>
      <c r="E16" s="16"/>
      <c r="F16" s="16"/>
      <c r="G16" s="16"/>
      <c r="H16" s="16"/>
      <c r="I16" s="16"/>
      <c r="J16" s="16"/>
      <c r="K16" s="1044"/>
      <c r="L16" s="1044"/>
      <c r="M16" s="1044"/>
      <c r="N16" s="988">
        <v>11</v>
      </c>
      <c r="O16" s="77" t="s">
        <v>1967</v>
      </c>
      <c r="P16" s="77" t="s">
        <v>1968</v>
      </c>
      <c r="Q16" s="77" t="s">
        <v>1501</v>
      </c>
      <c r="R16" s="16"/>
      <c r="S16" s="16"/>
      <c r="T16" s="16"/>
      <c r="U16" s="16"/>
      <c r="V16" s="16"/>
      <c r="W16" s="16"/>
      <c r="X16" s="77">
        <v>11</v>
      </c>
      <c r="Y16" s="692" t="s">
        <v>1967</v>
      </c>
      <c r="Z16" s="77" t="s">
        <v>1968</v>
      </c>
      <c r="AA16" s="77" t="s">
        <v>1501</v>
      </c>
      <c r="AB16" s="16"/>
      <c r="AC16" s="77">
        <v>11</v>
      </c>
      <c r="AD16" s="77" t="s">
        <v>1701</v>
      </c>
      <c r="AE16" s="77" t="s">
        <v>1702</v>
      </c>
      <c r="AF16" s="77" t="s">
        <v>1501</v>
      </c>
    </row>
    <row r="17" spans="1:32" ht="12">
      <c r="A17" s="16"/>
      <c r="B17" s="16"/>
      <c r="C17" s="16"/>
      <c r="D17" s="16"/>
      <c r="E17" s="16"/>
      <c r="F17" s="16"/>
      <c r="G17" s="16"/>
      <c r="H17" s="16"/>
      <c r="I17" s="16"/>
      <c r="J17" s="16"/>
      <c r="K17" s="1044"/>
      <c r="L17" s="1044"/>
      <c r="M17" s="1044"/>
      <c r="N17" s="988">
        <v>12</v>
      </c>
      <c r="O17" s="77" t="s">
        <v>1578</v>
      </c>
      <c r="P17" s="77" t="s">
        <v>1579</v>
      </c>
      <c r="Q17" s="77" t="s">
        <v>1501</v>
      </c>
      <c r="R17" s="16"/>
      <c r="S17" s="16"/>
      <c r="T17" s="16"/>
      <c r="U17" s="16"/>
      <c r="V17" s="16"/>
      <c r="W17" s="16"/>
      <c r="X17" s="77">
        <v>12</v>
      </c>
      <c r="Y17" s="692" t="s">
        <v>1578</v>
      </c>
      <c r="Z17" s="77" t="s">
        <v>1579</v>
      </c>
      <c r="AA17" s="77" t="s">
        <v>1501</v>
      </c>
      <c r="AB17" s="16"/>
      <c r="AC17" s="77">
        <v>12</v>
      </c>
      <c r="AD17" s="77" t="s">
        <v>2479</v>
      </c>
      <c r="AE17" s="77" t="s">
        <v>2480</v>
      </c>
      <c r="AF17" s="77" t="s">
        <v>1501</v>
      </c>
    </row>
    <row r="18" spans="1:32" ht="12">
      <c r="A18" s="16"/>
      <c r="B18" s="16"/>
      <c r="C18" s="16"/>
      <c r="D18" s="16"/>
      <c r="E18" s="16"/>
      <c r="F18" s="16"/>
      <c r="G18" s="16"/>
      <c r="H18" s="16"/>
      <c r="I18" s="16"/>
      <c r="J18" s="16"/>
      <c r="K18" s="1044"/>
      <c r="L18" s="1044"/>
      <c r="M18" s="1044"/>
      <c r="N18" s="988">
        <v>13</v>
      </c>
      <c r="O18" s="77" t="s">
        <v>2009</v>
      </c>
      <c r="P18" s="77" t="s">
        <v>2010</v>
      </c>
      <c r="Q18" s="77" t="s">
        <v>1501</v>
      </c>
      <c r="R18" s="16"/>
      <c r="S18" s="16"/>
      <c r="T18" s="16"/>
      <c r="U18" s="16"/>
      <c r="V18" s="16"/>
      <c r="W18" s="16"/>
      <c r="X18" s="77">
        <v>13</v>
      </c>
      <c r="Y18" s="692" t="s">
        <v>2009</v>
      </c>
      <c r="Z18" s="77" t="s">
        <v>2010</v>
      </c>
      <c r="AA18" s="77" t="s">
        <v>1501</v>
      </c>
      <c r="AB18" s="16"/>
      <c r="AC18" s="77">
        <v>13</v>
      </c>
      <c r="AD18" s="77" t="s">
        <v>1721</v>
      </c>
      <c r="AE18" s="77" t="s">
        <v>1722</v>
      </c>
      <c r="AF18" s="77" t="s">
        <v>1501</v>
      </c>
    </row>
    <row r="19" spans="1:32" ht="12">
      <c r="A19" s="16"/>
      <c r="B19" s="16"/>
      <c r="C19" s="16"/>
      <c r="D19" s="16"/>
      <c r="E19" s="16"/>
      <c r="F19" s="16"/>
      <c r="G19" s="16"/>
      <c r="H19" s="16"/>
      <c r="I19" s="16"/>
      <c r="J19" s="16"/>
      <c r="K19" s="1044"/>
      <c r="L19" s="1044"/>
      <c r="M19" s="1044"/>
      <c r="N19" s="988">
        <v>14</v>
      </c>
      <c r="O19" s="77" t="s">
        <v>2032</v>
      </c>
      <c r="P19" s="77" t="s">
        <v>2033</v>
      </c>
      <c r="Q19" s="77" t="s">
        <v>1501</v>
      </c>
      <c r="R19" s="16"/>
      <c r="S19" s="16"/>
      <c r="T19" s="16"/>
      <c r="U19" s="16"/>
      <c r="V19" s="16"/>
      <c r="W19" s="16"/>
      <c r="X19" s="77">
        <v>14</v>
      </c>
      <c r="Y19" s="692" t="s">
        <v>2032</v>
      </c>
      <c r="Z19" s="77" t="s">
        <v>2033</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2055</v>
      </c>
      <c r="P20" s="77" t="s">
        <v>2056</v>
      </c>
      <c r="Q20" s="77" t="s">
        <v>1501</v>
      </c>
      <c r="R20" s="16"/>
      <c r="S20" s="16"/>
      <c r="T20" s="16"/>
      <c r="U20" s="16"/>
      <c r="V20" s="16"/>
      <c r="W20" s="16"/>
      <c r="X20" s="77">
        <v>15</v>
      </c>
      <c r="Y20" s="692" t="s">
        <v>2055</v>
      </c>
      <c r="Z20" s="77" t="s">
        <v>2056</v>
      </c>
      <c r="AA20" s="77" t="s">
        <v>1501</v>
      </c>
      <c r="AB20" s="16"/>
      <c r="AC20" s="77">
        <v>15</v>
      </c>
      <c r="AD20" s="77" t="s">
        <v>1657</v>
      </c>
      <c r="AE20" s="77" t="s">
        <v>1658</v>
      </c>
      <c r="AF20" s="77" t="s">
        <v>1501</v>
      </c>
    </row>
    <row r="21" spans="1:32" ht="12">
      <c r="A21" s="16"/>
      <c r="B21" s="16"/>
      <c r="C21" s="16"/>
      <c r="D21" s="16"/>
      <c r="E21" s="16"/>
      <c r="F21" s="16"/>
      <c r="G21" s="16"/>
      <c r="H21" s="16"/>
      <c r="I21" s="16"/>
      <c r="J21" s="16"/>
      <c r="K21" s="1044"/>
      <c r="L21" s="1044"/>
      <c r="M21" s="1044"/>
      <c r="N21" s="988">
        <v>16</v>
      </c>
      <c r="O21" s="77" t="s">
        <v>2078</v>
      </c>
      <c r="P21" s="77" t="s">
        <v>2079</v>
      </c>
      <c r="Q21" s="77" t="s">
        <v>1501</v>
      </c>
      <c r="R21" s="16"/>
      <c r="S21" s="16"/>
      <c r="T21" s="16"/>
      <c r="U21" s="16"/>
      <c r="V21" s="16"/>
      <c r="W21" s="16"/>
      <c r="X21" s="77">
        <v>16</v>
      </c>
      <c r="Y21" s="692" t="s">
        <v>2078</v>
      </c>
      <c r="Z21" s="77" t="s">
        <v>2079</v>
      </c>
      <c r="AA21" s="77" t="s">
        <v>1501</v>
      </c>
      <c r="AB21" s="16"/>
      <c r="AC21" s="77">
        <v>16</v>
      </c>
      <c r="AD21" s="77" t="s">
        <v>1717</v>
      </c>
      <c r="AE21" s="77" t="s">
        <v>1718</v>
      </c>
      <c r="AF21" s="77" t="s">
        <v>1501</v>
      </c>
    </row>
    <row r="22" spans="1:32" ht="12">
      <c r="A22" s="16"/>
      <c r="B22" s="16"/>
      <c r="C22" s="16"/>
      <c r="D22" s="16"/>
      <c r="E22" s="16"/>
      <c r="F22" s="16"/>
      <c r="G22" s="16"/>
      <c r="H22" s="16"/>
      <c r="I22" s="16"/>
      <c r="J22" s="16"/>
      <c r="K22" s="1044"/>
      <c r="L22" s="1044"/>
      <c r="M22" s="1044"/>
      <c r="N22" s="988">
        <v>17</v>
      </c>
      <c r="O22" s="77" t="s">
        <v>2101</v>
      </c>
      <c r="P22" s="77" t="s">
        <v>2102</v>
      </c>
      <c r="Q22" s="77" t="s">
        <v>1501</v>
      </c>
      <c r="R22" s="16"/>
      <c r="S22" s="16"/>
      <c r="T22" s="16"/>
      <c r="U22" s="16"/>
      <c r="V22" s="16"/>
      <c r="W22" s="16"/>
      <c r="X22" s="77">
        <v>17</v>
      </c>
      <c r="Y22" s="692" t="s">
        <v>2101</v>
      </c>
      <c r="Z22" s="77" t="s">
        <v>2102</v>
      </c>
      <c r="AA22" s="77" t="s">
        <v>1501</v>
      </c>
      <c r="AB22" s="16"/>
      <c r="AC22" s="77">
        <v>17</v>
      </c>
      <c r="AD22" s="77" t="s">
        <v>2503</v>
      </c>
      <c r="AE22" s="77" t="s">
        <v>2504</v>
      </c>
      <c r="AF22" s="77" t="s">
        <v>1501</v>
      </c>
    </row>
    <row r="23" spans="1:32" ht="12">
      <c r="A23" s="16"/>
      <c r="B23" s="16"/>
      <c r="C23" s="16"/>
      <c r="D23" s="16"/>
      <c r="E23" s="16"/>
      <c r="F23" s="16"/>
      <c r="G23" s="16"/>
      <c r="H23" s="16"/>
      <c r="I23" s="16"/>
      <c r="J23" s="16"/>
      <c r="K23" s="1044"/>
      <c r="L23" s="1044"/>
      <c r="M23" s="1044"/>
      <c r="N23" s="988">
        <v>18</v>
      </c>
      <c r="O23" s="77" t="s">
        <v>2124</v>
      </c>
      <c r="P23" s="77" t="s">
        <v>2125</v>
      </c>
      <c r="Q23" s="77" t="s">
        <v>1501</v>
      </c>
      <c r="R23" s="16"/>
      <c r="S23" s="16"/>
      <c r="T23" s="16"/>
      <c r="U23" s="16"/>
      <c r="V23" s="16"/>
      <c r="W23" s="16"/>
      <c r="X23" s="77">
        <v>18</v>
      </c>
      <c r="Y23" s="692" t="s">
        <v>2124</v>
      </c>
      <c r="Z23" s="77" t="s">
        <v>2125</v>
      </c>
      <c r="AA23" s="77" t="s">
        <v>1501</v>
      </c>
      <c r="AB23" s="16"/>
      <c r="AC23" s="77">
        <v>18</v>
      </c>
      <c r="AD23" s="77" t="s">
        <v>2499</v>
      </c>
      <c r="AE23" s="77" t="s">
        <v>2500</v>
      </c>
      <c r="AF23" s="77" t="s">
        <v>1501</v>
      </c>
    </row>
    <row r="24" spans="1:32" ht="12">
      <c r="A24" s="16"/>
      <c r="B24" s="16"/>
      <c r="C24" s="16"/>
      <c r="D24" s="16"/>
      <c r="E24" s="16"/>
      <c r="F24" s="16"/>
      <c r="G24" s="16"/>
      <c r="H24" s="16"/>
      <c r="I24" s="16"/>
      <c r="J24" s="16"/>
      <c r="K24" s="1044"/>
      <c r="L24" s="1044"/>
      <c r="M24" s="1044"/>
      <c r="N24" s="988">
        <v>19</v>
      </c>
      <c r="O24" s="77" t="s">
        <v>2147</v>
      </c>
      <c r="P24" s="77" t="s">
        <v>2148</v>
      </c>
      <c r="Q24" s="77" t="s">
        <v>1501</v>
      </c>
      <c r="R24" s="16"/>
      <c r="S24" s="16"/>
      <c r="T24" s="16"/>
      <c r="U24" s="16"/>
      <c r="V24" s="16"/>
      <c r="W24" s="16"/>
      <c r="X24" s="77">
        <v>19</v>
      </c>
      <c r="Y24" s="692" t="s">
        <v>2147</v>
      </c>
      <c r="Z24" s="77" t="s">
        <v>2148</v>
      </c>
      <c r="AA24" s="77" t="s">
        <v>1501</v>
      </c>
      <c r="AB24" s="16"/>
      <c r="AC24" s="77">
        <v>19</v>
      </c>
      <c r="AD24" s="77" t="s">
        <v>2515</v>
      </c>
      <c r="AE24" s="77" t="s">
        <v>2516</v>
      </c>
      <c r="AF24" s="77" t="s">
        <v>1501</v>
      </c>
    </row>
    <row r="25" spans="1:32" ht="12">
      <c r="A25" s="16"/>
      <c r="B25" s="16"/>
      <c r="C25" s="16"/>
      <c r="D25" s="16"/>
      <c r="E25" s="16"/>
      <c r="F25" s="16"/>
      <c r="G25" s="16"/>
      <c r="H25" s="16"/>
      <c r="I25" s="16"/>
      <c r="J25" s="16"/>
      <c r="K25" s="1044"/>
      <c r="L25" s="1044"/>
      <c r="M25" s="1044"/>
      <c r="N25" s="988">
        <v>20</v>
      </c>
      <c r="O25" s="77" t="s">
        <v>2170</v>
      </c>
      <c r="P25" s="77" t="s">
        <v>2171</v>
      </c>
      <c r="Q25" s="77" t="s">
        <v>1501</v>
      </c>
      <c r="R25" s="16"/>
      <c r="S25" s="16"/>
      <c r="T25" s="16"/>
      <c r="U25" s="16"/>
      <c r="V25" s="16"/>
      <c r="W25" s="16"/>
      <c r="X25" s="77">
        <v>20</v>
      </c>
      <c r="Y25" s="692" t="s">
        <v>2170</v>
      </c>
      <c r="Z25" s="77" t="s">
        <v>2171</v>
      </c>
      <c r="AA25" s="77" t="s">
        <v>1501</v>
      </c>
      <c r="AB25" s="16"/>
      <c r="AC25" s="77">
        <v>20</v>
      </c>
      <c r="AD25" s="77" t="s">
        <v>2451</v>
      </c>
      <c r="AE25" s="77" t="s">
        <v>2452</v>
      </c>
      <c r="AF25" s="77" t="s">
        <v>1501</v>
      </c>
    </row>
    <row r="26" spans="1:32" ht="12">
      <c r="A26" s="16"/>
      <c r="B26" s="16"/>
      <c r="C26" s="16"/>
      <c r="D26" s="16"/>
      <c r="E26" s="16"/>
      <c r="F26" s="16"/>
      <c r="G26" s="16"/>
      <c r="H26" s="16"/>
      <c r="I26" s="16"/>
      <c r="J26" s="16"/>
      <c r="K26" s="1044"/>
      <c r="L26" s="1044"/>
      <c r="M26" s="1044"/>
      <c r="N26" s="988">
        <v>21</v>
      </c>
      <c r="O26" s="77" t="s">
        <v>2193</v>
      </c>
      <c r="P26" s="77" t="s">
        <v>2194</v>
      </c>
      <c r="Q26" s="77" t="s">
        <v>1501</v>
      </c>
      <c r="R26" s="16"/>
      <c r="S26" s="16"/>
      <c r="T26" s="16"/>
      <c r="U26" s="16"/>
      <c r="V26" s="16"/>
      <c r="W26" s="16"/>
      <c r="X26" s="77">
        <v>21</v>
      </c>
      <c r="Y26" s="692" t="s">
        <v>2193</v>
      </c>
      <c r="Z26" s="77" t="s">
        <v>2194</v>
      </c>
      <c r="AA26" s="77" t="s">
        <v>1501</v>
      </c>
      <c r="AB26" s="16"/>
      <c r="AC26" s="77">
        <v>21</v>
      </c>
      <c r="AD26" s="77" t="s">
        <v>1725</v>
      </c>
      <c r="AE26" s="77" t="s">
        <v>1726</v>
      </c>
      <c r="AF26" s="77" t="s">
        <v>1501</v>
      </c>
    </row>
    <row r="27" spans="1:32" ht="12">
      <c r="A27" s="16"/>
      <c r="B27" s="16"/>
      <c r="C27" s="16"/>
      <c r="D27" s="16"/>
      <c r="E27" s="16"/>
      <c r="F27" s="16"/>
      <c r="G27" s="16"/>
      <c r="H27" s="16"/>
      <c r="I27" s="16"/>
      <c r="J27" s="16"/>
      <c r="K27" s="1044"/>
      <c r="L27" s="1044"/>
      <c r="M27" s="1044"/>
      <c r="N27" s="988">
        <v>22</v>
      </c>
      <c r="O27" s="77" t="s">
        <v>2216</v>
      </c>
      <c r="P27" s="77" t="s">
        <v>2217</v>
      </c>
      <c r="Q27" s="77" t="s">
        <v>1501</v>
      </c>
      <c r="R27" s="16"/>
      <c r="S27" s="16"/>
      <c r="T27" s="16"/>
      <c r="U27" s="16"/>
      <c r="V27" s="16"/>
      <c r="W27" s="16"/>
      <c r="X27" s="77">
        <v>22</v>
      </c>
      <c r="Y27" s="692" t="s">
        <v>2216</v>
      </c>
      <c r="Z27" s="77" t="s">
        <v>2217</v>
      </c>
      <c r="AA27" s="77" t="s">
        <v>1501</v>
      </c>
      <c r="AB27" s="16"/>
      <c r="AC27" s="77">
        <v>22</v>
      </c>
      <c r="AD27" s="77" t="s">
        <v>1665</v>
      </c>
      <c r="AE27" s="77" t="s">
        <v>1666</v>
      </c>
      <c r="AF27" s="77" t="s">
        <v>1501</v>
      </c>
    </row>
    <row r="28" spans="1:32" ht="12">
      <c r="A28" s="16"/>
      <c r="B28" s="16"/>
      <c r="C28" s="16"/>
      <c r="D28" s="16"/>
      <c r="E28" s="16"/>
      <c r="F28" s="16"/>
      <c r="G28" s="16"/>
      <c r="H28" s="16"/>
      <c r="I28" s="16"/>
      <c r="J28" s="16"/>
      <c r="K28" s="1044"/>
      <c r="L28" s="1044"/>
      <c r="M28" s="1044"/>
      <c r="N28" s="988">
        <v>23</v>
      </c>
      <c r="O28" s="77" t="s">
        <v>2239</v>
      </c>
      <c r="P28" s="77" t="s">
        <v>2240</v>
      </c>
      <c r="Q28" s="77" t="s">
        <v>1501</v>
      </c>
      <c r="R28" s="16"/>
      <c r="S28" s="16"/>
      <c r="T28" s="16"/>
      <c r="U28" s="16"/>
      <c r="V28" s="16"/>
      <c r="W28" s="16"/>
      <c r="X28" s="77">
        <v>23</v>
      </c>
      <c r="Y28" s="692" t="s">
        <v>2239</v>
      </c>
      <c r="Z28" s="77" t="s">
        <v>2240</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1581</v>
      </c>
      <c r="P29" s="77" t="s">
        <v>1582</v>
      </c>
      <c r="Q29" s="77" t="s">
        <v>1501</v>
      </c>
      <c r="R29" s="16"/>
      <c r="S29" s="16"/>
      <c r="T29" s="16"/>
      <c r="U29" s="16"/>
      <c r="V29" s="16"/>
      <c r="W29" s="16"/>
      <c r="X29" s="77">
        <v>24</v>
      </c>
      <c r="Y29" s="692" t="s">
        <v>1581</v>
      </c>
      <c r="Z29" s="77" t="s">
        <v>1582</v>
      </c>
      <c r="AA29" s="77" t="s">
        <v>1501</v>
      </c>
      <c r="AB29" s="16"/>
      <c r="AC29" s="77">
        <v>24</v>
      </c>
      <c r="AD29" s="77" t="s">
        <v>1653</v>
      </c>
      <c r="AE29" s="77" t="s">
        <v>1654</v>
      </c>
      <c r="AF29" s="77" t="s">
        <v>1501</v>
      </c>
    </row>
    <row r="30" spans="1:32" ht="12">
      <c r="A30" s="16"/>
      <c r="B30" s="16"/>
      <c r="C30" s="16"/>
      <c r="D30" s="16"/>
      <c r="E30" s="16"/>
      <c r="F30" s="16"/>
      <c r="G30" s="16"/>
      <c r="H30" s="16"/>
      <c r="I30" s="16"/>
      <c r="J30" s="16"/>
      <c r="K30" s="1044"/>
      <c r="L30" s="1044"/>
      <c r="M30" s="1044"/>
      <c r="N30" s="988">
        <v>25</v>
      </c>
      <c r="O30" s="77" t="s">
        <v>2281</v>
      </c>
      <c r="P30" s="77" t="s">
        <v>2282</v>
      </c>
      <c r="Q30" s="77" t="s">
        <v>1501</v>
      </c>
      <c r="R30" s="16"/>
      <c r="S30" s="16"/>
      <c r="T30" s="16"/>
      <c r="U30" s="16"/>
      <c r="V30" s="16"/>
      <c r="W30" s="16"/>
      <c r="X30" s="77">
        <v>25</v>
      </c>
      <c r="Y30" s="692" t="s">
        <v>2281</v>
      </c>
      <c r="Z30" s="77" t="s">
        <v>2282</v>
      </c>
      <c r="AA30" s="77" t="s">
        <v>1501</v>
      </c>
      <c r="AB30" s="16"/>
      <c r="AC30" s="77">
        <v>25</v>
      </c>
      <c r="AD30" s="77" t="s">
        <v>2507</v>
      </c>
      <c r="AE30" s="77" t="s">
        <v>2508</v>
      </c>
      <c r="AF30" s="77" t="s">
        <v>1501</v>
      </c>
    </row>
    <row r="31" spans="1:32" ht="12">
      <c r="A31" s="16"/>
      <c r="B31" s="16"/>
      <c r="C31" s="16"/>
      <c r="D31" s="16"/>
      <c r="E31" s="16"/>
      <c r="F31" s="16"/>
      <c r="G31" s="16"/>
      <c r="H31" s="16"/>
      <c r="I31" s="16"/>
      <c r="J31" s="16"/>
      <c r="K31" s="1044"/>
      <c r="L31" s="1044"/>
      <c r="M31" s="1044"/>
      <c r="N31" s="988">
        <v>26</v>
      </c>
      <c r="O31" s="77" t="s">
        <v>2304</v>
      </c>
      <c r="P31" s="77" t="s">
        <v>2305</v>
      </c>
      <c r="Q31" s="77" t="s">
        <v>1501</v>
      </c>
      <c r="R31" s="16"/>
      <c r="S31" s="16"/>
      <c r="T31" s="16"/>
      <c r="U31" s="16"/>
      <c r="V31" s="16"/>
      <c r="W31" s="16"/>
      <c r="X31" s="77">
        <v>26</v>
      </c>
      <c r="Y31" s="692" t="s">
        <v>2304</v>
      </c>
      <c r="Z31" s="77" t="s">
        <v>2305</v>
      </c>
      <c r="AA31" s="77" t="s">
        <v>1501</v>
      </c>
      <c r="AB31" s="16"/>
      <c r="AC31" s="77">
        <v>26</v>
      </c>
      <c r="AD31" s="77" t="s">
        <v>2519</v>
      </c>
      <c r="AE31" s="77" t="s">
        <v>2520</v>
      </c>
      <c r="AF31" s="77" t="s">
        <v>1501</v>
      </c>
    </row>
    <row r="32" spans="1:32" ht="12">
      <c r="A32" s="16"/>
      <c r="B32" s="16"/>
      <c r="C32" s="16"/>
      <c r="D32" s="16"/>
      <c r="E32" s="16"/>
      <c r="F32" s="16"/>
      <c r="G32" s="16"/>
      <c r="H32" s="16"/>
      <c r="I32" s="16"/>
      <c r="J32" s="16"/>
      <c r="K32" s="1044"/>
      <c r="L32" s="1044"/>
      <c r="M32" s="1044"/>
      <c r="N32" s="988">
        <v>27</v>
      </c>
      <c r="O32" s="77" t="s">
        <v>2327</v>
      </c>
      <c r="P32" s="77" t="s">
        <v>2328</v>
      </c>
      <c r="Q32" s="77" t="s">
        <v>1501</v>
      </c>
      <c r="R32" s="16"/>
      <c r="S32" s="16"/>
      <c r="T32" s="16"/>
      <c r="U32" s="16"/>
      <c r="V32" s="16"/>
      <c r="W32" s="16"/>
      <c r="X32" s="77">
        <v>27</v>
      </c>
      <c r="Y32" s="692" t="s">
        <v>2327</v>
      </c>
      <c r="Z32" s="77" t="s">
        <v>2328</v>
      </c>
      <c r="AA32" s="77" t="s">
        <v>1501</v>
      </c>
      <c r="AB32" s="16"/>
      <c r="AC32" s="77">
        <v>27</v>
      </c>
      <c r="AD32" s="77" t="s">
        <v>1673</v>
      </c>
      <c r="AE32" s="77" t="s">
        <v>1674</v>
      </c>
      <c r="AF32" s="77" t="s">
        <v>1501</v>
      </c>
    </row>
    <row r="33" spans="1:32" ht="12">
      <c r="A33" s="16"/>
      <c r="B33" s="16"/>
      <c r="C33" s="16"/>
      <c r="D33" s="16"/>
      <c r="E33" s="16"/>
      <c r="F33" s="16"/>
      <c r="G33" s="16"/>
      <c r="H33" s="16"/>
      <c r="I33" s="16"/>
      <c r="J33" s="16"/>
      <c r="K33" s="1044"/>
      <c r="L33" s="1044"/>
      <c r="M33" s="1044"/>
      <c r="N33" s="988">
        <v>28</v>
      </c>
      <c r="O33" s="77" t="s">
        <v>2350</v>
      </c>
      <c r="P33" s="77" t="s">
        <v>2351</v>
      </c>
      <c r="Q33" s="77" t="s">
        <v>1501</v>
      </c>
      <c r="R33" s="16"/>
      <c r="S33" s="16"/>
      <c r="T33" s="16"/>
      <c r="U33" s="16"/>
      <c r="V33" s="16"/>
      <c r="W33" s="16"/>
      <c r="X33" s="77">
        <v>28</v>
      </c>
      <c r="Y33" s="692" t="s">
        <v>2350</v>
      </c>
      <c r="Z33" s="77" t="s">
        <v>2351</v>
      </c>
      <c r="AA33" s="77" t="s">
        <v>1501</v>
      </c>
      <c r="AB33" s="16"/>
      <c r="AC33" s="77">
        <v>28</v>
      </c>
      <c r="AD33" s="77" t="s">
        <v>2459</v>
      </c>
      <c r="AE33" s="77" t="s">
        <v>2460</v>
      </c>
      <c r="AF33" s="77" t="s">
        <v>1501</v>
      </c>
    </row>
    <row r="34" spans="1:32" ht="12">
      <c r="A34" s="16"/>
      <c r="B34" s="16"/>
      <c r="C34" s="16"/>
      <c r="D34" s="16"/>
      <c r="E34" s="16"/>
      <c r="F34" s="16"/>
      <c r="G34" s="16"/>
      <c r="H34" s="16"/>
      <c r="I34" s="16"/>
      <c r="J34" s="16"/>
      <c r="K34" s="1044"/>
      <c r="L34" s="1044"/>
      <c r="M34" s="1044"/>
      <c r="N34" s="988">
        <v>29</v>
      </c>
      <c r="O34" s="77" t="s">
        <v>2373</v>
      </c>
      <c r="P34" s="77" t="s">
        <v>2374</v>
      </c>
      <c r="Q34" s="77" t="s">
        <v>1501</v>
      </c>
      <c r="R34" s="16"/>
      <c r="S34" s="16"/>
      <c r="T34" s="16"/>
      <c r="U34" s="16"/>
      <c r="V34" s="16"/>
      <c r="W34" s="16"/>
      <c r="X34" s="77">
        <v>29</v>
      </c>
      <c r="Y34" s="692" t="s">
        <v>2373</v>
      </c>
      <c r="Z34" s="77" t="s">
        <v>2374</v>
      </c>
      <c r="AA34" s="77" t="s">
        <v>1501</v>
      </c>
      <c r="AB34" s="16"/>
      <c r="AC34" s="77">
        <v>29</v>
      </c>
      <c r="AD34" s="77" t="s">
        <v>2420</v>
      </c>
      <c r="AE34" s="77" t="s">
        <v>2421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1644</v>
      </c>
      <c r="AE35" s="77" t="s">
        <v>1645</v>
      </c>
      <c r="AF35" s="77" t="s">
        <v>1501</v>
      </c>
    </row>
    <row r="36" spans="1:32" ht="12">
      <c r="A36" s="16"/>
      <c r="B36" s="16"/>
      <c r="C36" s="16"/>
      <c r="D36" s="16"/>
      <c r="E36" s="16"/>
      <c r="F36" s="16"/>
      <c r="G36" s="16"/>
      <c r="H36" s="16"/>
      <c r="I36" s="16"/>
      <c r="J36" s="16"/>
      <c r="K36" s="1044"/>
      <c r="L36" s="1044"/>
      <c r="M36" s="1044"/>
      <c r="N36" s="988">
        <v>31</v>
      </c>
      <c r="O36" s="77" t="s">
        <v>2544</v>
      </c>
      <c r="P36" s="77" t="s">
        <v>2545</v>
      </c>
      <c r="Q36" s="77" t="s">
        <v>1508</v>
      </c>
      <c r="R36" s="16"/>
      <c r="S36" s="16"/>
      <c r="T36" s="16"/>
      <c r="U36" s="16"/>
      <c r="V36" s="16"/>
      <c r="W36" s="16"/>
      <c r="X36" s="77">
        <v>31</v>
      </c>
      <c r="Y36" s="692">
        <v>0</v>
      </c>
      <c r="Z36" s="77">
        <v>0</v>
      </c>
      <c r="AA36" s="77">
        <v>0</v>
      </c>
      <c r="AB36" s="16"/>
      <c r="AC36" s="77">
        <v>31</v>
      </c>
      <c r="AD36" s="77" t="s">
        <v>2467</v>
      </c>
      <c r="AE36" s="77" t="s">
        <v>2468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2412</v>
      </c>
      <c r="AE37" s="77" t="s">
        <v>2413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2439</v>
      </c>
      <c r="AE38" s="77" t="s">
        <v>2440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1661</v>
      </c>
      <c r="AE39" s="77" t="s">
        <v>1662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2531</v>
      </c>
      <c r="AE40" s="77" t="s">
        <v>2532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1705</v>
      </c>
      <c r="AE41" s="77" t="s">
        <v>1706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1729</v>
      </c>
      <c r="AE42" s="77" t="s">
        <v>1730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1685</v>
      </c>
      <c r="AE43" s="77" t="s">
        <v>1686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2463</v>
      </c>
      <c r="AE44" s="77" t="s">
        <v>2464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2475</v>
      </c>
      <c r="AE45" s="77" t="s">
        <v>2476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2455</v>
      </c>
      <c r="AE46" s="77" t="s">
        <v>2456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2495</v>
      </c>
      <c r="AE47" s="77" t="s">
        <v>2496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2400</v>
      </c>
      <c r="AE48" s="77" t="s">
        <v>2401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2487</v>
      </c>
      <c r="AE49" s="77" t="s">
        <v>2488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2416</v>
      </c>
      <c r="AE50" s="77" t="s">
        <v>2417</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2539</v>
      </c>
      <c r="AE51" s="77" t="s">
        <v>2540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1697</v>
      </c>
      <c r="AE52" s="77" t="s">
        <v>1698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1693</v>
      </c>
      <c r="AE53" s="77" t="s">
        <v>1694</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1669</v>
      </c>
      <c r="AE54" s="77" t="s">
        <v>1670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2471</v>
      </c>
      <c r="AE55" s="77" t="s">
        <v>2472</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2535</v>
      </c>
      <c r="AE56" s="77" t="s">
        <v>2536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2436</v>
      </c>
      <c r="AE57" s="77" t="s">
        <v>2395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2443</v>
      </c>
      <c r="AE58" s="77" t="s">
        <v>2444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2511</v>
      </c>
      <c r="AE59" s="77" t="s">
        <v>2512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2396</v>
      </c>
      <c r="AE60" s="77" t="s">
        <v>2397</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1709</v>
      </c>
      <c r="AE61" s="77" t="s">
        <v>1710</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2483</v>
      </c>
      <c r="AE62" s="77" t="s">
        <v>2484</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2055</v>
      </c>
      <c r="AE63" s="77" t="s">
        <v>2056</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2408</v>
      </c>
      <c r="AE64" s="77" t="s">
        <v>2409</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1733</v>
      </c>
      <c r="AE65" s="77" t="s">
        <v>1734</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1713</v>
      </c>
      <c r="AE66" s="77" t="s">
        <v>1714</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1737</v>
      </c>
      <c r="AE67" s="77" t="s">
        <v>1738</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2491</v>
      </c>
      <c r="AE68" s="77" t="s">
        <v>2492</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1677</v>
      </c>
      <c r="AE69" s="77" t="s">
        <v>1678</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横瀬町</v>
      </c>
      <c r="K4" s="70" t="str">
        <f>HLOOKUP(K3,比較地域マスタ!$E$5:$L$6,2,0)</f>
        <v>11361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横瀬町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17.534323807066695</v>
      </c>
      <c r="BB5" s="29"/>
      <c r="BC5" s="17"/>
      <c r="BD5" s="1005">
        <f>SUM(BC6:BC8)</f>
        <v>25.188315566487322</v>
      </c>
      <c r="BE5" s="29"/>
      <c r="BF5" s="17"/>
      <c r="BG5" s="1005">
        <f>AK35</f>
        <v>19.282810789436269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16.217336953373788</v>
      </c>
      <c r="BA6" s="17"/>
      <c r="BB6" s="29"/>
      <c r="BC6" s="1005">
        <f>O32</f>
        <v>23.905908847506279</v>
      </c>
      <c r="BD6" s="17"/>
      <c r="BE6" s="29"/>
      <c r="BF6" s="1005">
        <f>AK36</f>
        <v>17.013797071417191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1.3169868536929079</v>
      </c>
      <c r="BA7" s="17"/>
      <c r="BB7" s="29"/>
      <c r="BC7" s="1005">
        <f>O33</f>
        <v>1.2824067189810431</v>
      </c>
      <c r="BD7" s="17"/>
      <c r="BE7" s="29"/>
      <c r="BF7" s="1005">
        <f t="shared" ref="BF7:BF8" si="0">AK37</f>
        <v>0.73918160073694761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v>
      </c>
      <c r="BD8" s="17"/>
      <c r="BE8" s="29"/>
      <c r="BF8" s="1005">
        <f t="shared" si="0"/>
        <v>1.5298321172821308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57.995794021914499</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7.8116477905862114</v>
      </c>
      <c r="BA9" s="1005">
        <f>AZ9</f>
        <v>7.8116477905862114</v>
      </c>
      <c r="BB9" s="29"/>
      <c r="BC9" s="1005">
        <f>O35</f>
        <v>9.1732473300176292</v>
      </c>
      <c r="BD9" s="1005">
        <f>BC9</f>
        <v>9.1732473300176292</v>
      </c>
      <c r="BE9" s="29"/>
      <c r="BF9" s="1005">
        <f>AK39</f>
        <v>6.4468115871880958</v>
      </c>
      <c r="BG9" s="1005">
        <f>AK39</f>
        <v>6.4468115871880958</v>
      </c>
      <c r="BH9" s="29"/>
    </row>
    <row r="10" spans="1:62" ht="17.100000000000001" customHeight="1" thickBot="1">
      <c r="B10" s="323"/>
      <c r="C10" s="324"/>
      <c r="D10" s="326"/>
      <c r="E10" s="326"/>
      <c r="F10" s="326"/>
      <c r="G10" s="325"/>
      <c r="H10" s="325"/>
      <c r="I10" s="326"/>
      <c r="J10" s="327"/>
      <c r="K10" s="334"/>
      <c r="L10" s="246" t="s">
        <v>114</v>
      </c>
      <c r="M10" s="246"/>
      <c r="N10" s="563"/>
      <c r="O10" s="906">
        <f>SUM(O11:O13)</f>
        <v>17.534323807066695</v>
      </c>
      <c r="P10" s="453">
        <f t="shared" ref="P10:P22" si="1">O10/$O$9</f>
        <v>0.30233785230082566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9.8619632895952449</v>
      </c>
      <c r="BA10" s="1005">
        <f>AZ10</f>
        <v>9.8619632895952449</v>
      </c>
      <c r="BB10" s="29"/>
      <c r="BC10" s="1005">
        <f>O36</f>
        <v>12.06393707163436</v>
      </c>
      <c r="BD10" s="1005">
        <f>BC10</f>
        <v>12.06393707163436</v>
      </c>
      <c r="BE10" s="29"/>
      <c r="BF10" s="1005">
        <f>AK40</f>
        <v>8.413408471306326</v>
      </c>
      <c r="BG10" s="1005">
        <f>AK40</f>
        <v>8.413408471306326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16.217336953373788</v>
      </c>
      <c r="P11" s="454">
        <f t="shared" si="1"/>
        <v>0.27962953567367055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21.318423423353778</v>
      </c>
      <c r="BB11" s="29"/>
      <c r="BC11" s="1005"/>
      <c r="BD11" s="1005">
        <f>SUM(BC12:BC14)</f>
        <v>19.375017325513252</v>
      </c>
      <c r="BE11" s="29"/>
      <c r="BF11" s="17"/>
      <c r="BG11" s="1005">
        <f>AK41</f>
        <v>15.59335838184683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1.3169868536929079</v>
      </c>
      <c r="P12" s="454">
        <f t="shared" si="1"/>
        <v>2.2708316627155178E-2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20.742535975260616</v>
      </c>
      <c r="BA12" s="17"/>
      <c r="BB12" s="29"/>
      <c r="BC12" s="1005">
        <f>O38</f>
        <v>18.684547543472291</v>
      </c>
      <c r="BD12" s="17"/>
      <c r="BE12" s="29"/>
      <c r="BF12" s="1005">
        <f>AK42</f>
        <v>15.132113165803824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0.57588744809316095</v>
      </c>
      <c r="BA13" s="17"/>
      <c r="BB13" s="29"/>
      <c r="BC13" s="1005">
        <f>O41</f>
        <v>0.69046978204096099</v>
      </c>
      <c r="BD13" s="17"/>
      <c r="BE13" s="29"/>
      <c r="BF13" s="1005">
        <f>AK45</f>
        <v>0.46124521604300522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7.8116477905862114</v>
      </c>
      <c r="P14" s="453">
        <f t="shared" si="1"/>
        <v>0.13469335013560593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9.8619632895952449</v>
      </c>
      <c r="P15" s="453">
        <f t="shared" si="1"/>
        <v>0.17004618103631391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1.4694357113125709</v>
      </c>
      <c r="BA15" s="1005">
        <f>AZ15</f>
        <v>1.4694357113125709</v>
      </c>
      <c r="BB15" s="29"/>
      <c r="BC15" s="1005">
        <f>O43</f>
        <v>1.140910522679031</v>
      </c>
      <c r="BD15" s="1005">
        <f>BC15</f>
        <v>1.140910522679031</v>
      </c>
      <c r="BE15" s="29"/>
      <c r="BF15" s="1005">
        <f>AK47</f>
        <v>1.425389576625032</v>
      </c>
      <c r="BG15" s="1005">
        <f>AK47</f>
        <v>1.425389576625032</v>
      </c>
      <c r="BH15" s="29"/>
    </row>
    <row r="16" spans="1:62" ht="17.100000000000001" customHeight="1" thickBot="1">
      <c r="B16" s="323"/>
      <c r="C16" s="324"/>
      <c r="D16" s="326"/>
      <c r="E16" s="326"/>
      <c r="F16" s="326"/>
      <c r="G16" s="325"/>
      <c r="H16" s="325"/>
      <c r="I16" s="326"/>
      <c r="J16" s="327"/>
      <c r="K16" s="335"/>
      <c r="L16" s="246" t="s">
        <v>128</v>
      </c>
      <c r="M16" s="344"/>
      <c r="N16" s="345"/>
      <c r="O16" s="906">
        <f>SUM(O18:O21)</f>
        <v>21.318423423353778</v>
      </c>
      <c r="P16" s="453">
        <f t="shared" si="1"/>
        <v>0.36758568070123021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20.742535975260616</v>
      </c>
      <c r="P17" s="454">
        <f t="shared" si="1"/>
        <v>0.35765586668962179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11.7613429499115</v>
      </c>
      <c r="P18" s="454">
        <f t="shared" si="1"/>
        <v>0.20279648116322568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8.9811930253491177</v>
      </c>
      <c r="P19" s="454">
        <f t="shared" si="1"/>
        <v>0.15485938552639614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0.57588744809316095</v>
      </c>
      <c r="P20" s="454">
        <f t="shared" si="1"/>
        <v>9.9298140116083951E-3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1.4694357113125709</v>
      </c>
      <c r="P22" s="612">
        <f t="shared" si="1"/>
        <v>2.5336935826024292E-2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16.40079597036457</v>
      </c>
      <c r="AZ22" s="1005">
        <f t="shared" si="3"/>
        <v>17.065496249947991</v>
      </c>
      <c r="BA22" s="1005">
        <f t="shared" si="3"/>
        <v>19.074003626189857</v>
      </c>
      <c r="BB22" s="1005">
        <f t="shared" si="3"/>
        <v>19.885656763704443</v>
      </c>
      <c r="BC22" s="1005">
        <f t="shared" si="3"/>
        <v>25.188315566487322</v>
      </c>
      <c r="BD22" s="1005">
        <f t="shared" si="3"/>
        <v>23.731613717426114</v>
      </c>
      <c r="BE22" s="1005">
        <f t="shared" si="3"/>
        <v>22.138707452941826</v>
      </c>
      <c r="BF22" s="1005">
        <f t="shared" si="3"/>
        <v>21.350882377029105</v>
      </c>
      <c r="BG22" s="1005">
        <f t="shared" si="3"/>
        <v>20.593083222945115</v>
      </c>
      <c r="BH22" s="1005">
        <f t="shared" si="3"/>
        <v>19.178054049948074</v>
      </c>
      <c r="BI22" s="1005">
        <f t="shared" si="3"/>
        <v>17.287721329140712</v>
      </c>
      <c r="BJ22" s="1005">
        <f t="shared" si="3"/>
        <v>19.32311514148196</v>
      </c>
      <c r="BK22" s="1005">
        <f t="shared" si="3"/>
        <v>18.199412596034097</v>
      </c>
      <c r="BL22" s="1005">
        <f t="shared" si="3"/>
        <v>19.282810789436269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7.1231095661262538</v>
      </c>
      <c r="AZ23" s="1005">
        <f t="shared" ref="AZ23:BL23" si="4">Y39</f>
        <v>7.2587524716305101</v>
      </c>
      <c r="BA23" s="1005">
        <f t="shared" si="4"/>
        <v>9.2105577870457562</v>
      </c>
      <c r="BB23" s="1005">
        <f t="shared" si="4"/>
        <v>9.5215546843756336</v>
      </c>
      <c r="BC23" s="1005">
        <f t="shared" si="4"/>
        <v>9.1732473300176292</v>
      </c>
      <c r="BD23" s="1005">
        <f t="shared" si="4"/>
        <v>9.3080310608457708</v>
      </c>
      <c r="BE23" s="1005">
        <f t="shared" si="4"/>
        <v>9.7539851870498904</v>
      </c>
      <c r="BF23" s="1005">
        <f t="shared" si="4"/>
        <v>8.5363433195292284</v>
      </c>
      <c r="BG23" s="1005">
        <f t="shared" si="4"/>
        <v>8.2336777127195031</v>
      </c>
      <c r="BH23" s="1005">
        <f t="shared" si="4"/>
        <v>8.1404206870095255</v>
      </c>
      <c r="BI23" s="1005">
        <f t="shared" si="4"/>
        <v>7.7077819016005273</v>
      </c>
      <c r="BJ23" s="1005">
        <f t="shared" si="4"/>
        <v>5.9048034043605266</v>
      </c>
      <c r="BK23" s="1005">
        <f t="shared" si="4"/>
        <v>6.6932276106510482</v>
      </c>
      <c r="BL23" s="1005">
        <f t="shared" si="4"/>
        <v>6.4468115871880958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9.6517333535779244</v>
      </c>
      <c r="AZ24" s="1005">
        <f t="shared" ref="AZ24:BL24" si="5">Y40</f>
        <v>10.607842287168729</v>
      </c>
      <c r="BA24" s="1005">
        <f t="shared" si="5"/>
        <v>11.43795434419771</v>
      </c>
      <c r="BB24" s="1005">
        <f t="shared" si="5"/>
        <v>12.00386553959264</v>
      </c>
      <c r="BC24" s="1005">
        <f t="shared" si="5"/>
        <v>12.06393707163436</v>
      </c>
      <c r="BD24" s="1005">
        <f t="shared" si="5"/>
        <v>10.465572218640039</v>
      </c>
      <c r="BE24" s="1005">
        <f t="shared" si="5"/>
        <v>10.42537550317979</v>
      </c>
      <c r="BF24" s="1005">
        <f t="shared" si="5"/>
        <v>9.1234851111321813</v>
      </c>
      <c r="BG24" s="1005">
        <f t="shared" si="5"/>
        <v>9.8839166853811111</v>
      </c>
      <c r="BH24" s="1005">
        <f t="shared" si="5"/>
        <v>9.324310757541058</v>
      </c>
      <c r="BI24" s="1005">
        <f t="shared" si="5"/>
        <v>8.0913580842103521</v>
      </c>
      <c r="BJ24" s="1005">
        <f t="shared" si="5"/>
        <v>8.4841890545799075</v>
      </c>
      <c r="BK24" s="1005">
        <f t="shared" si="5"/>
        <v>8.3191180824841275</v>
      </c>
      <c r="BL24" s="1005">
        <f t="shared" si="5"/>
        <v>8.413408471306326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20.083643961586532</v>
      </c>
      <c r="AZ25" s="1005">
        <f t="shared" ref="AZ25:BL25" si="6">Y41</f>
        <v>20.266120545393658</v>
      </c>
      <c r="BA25" s="1005">
        <f t="shared" si="6"/>
        <v>19.753332210930161</v>
      </c>
      <c r="BB25" s="1005">
        <f t="shared" si="6"/>
        <v>19.73749583913861</v>
      </c>
      <c r="BC25" s="1005">
        <f t="shared" si="6"/>
        <v>19.375017325513252</v>
      </c>
      <c r="BD25" s="1005">
        <f t="shared" si="6"/>
        <v>18.844445743949894</v>
      </c>
      <c r="BE25" s="1005">
        <f t="shared" si="6"/>
        <v>18.748935450967029</v>
      </c>
      <c r="BF25" s="1005">
        <f t="shared" si="6"/>
        <v>18.524202541014418</v>
      </c>
      <c r="BG25" s="1005">
        <f t="shared" si="6"/>
        <v>18.139463697659647</v>
      </c>
      <c r="BH25" s="1005">
        <f t="shared" si="6"/>
        <v>17.694854955405326</v>
      </c>
      <c r="BI25" s="1005">
        <f t="shared" si="6"/>
        <v>17.144917204599206</v>
      </c>
      <c r="BJ25" s="1005">
        <f t="shared" si="6"/>
        <v>15.517236816840741</v>
      </c>
      <c r="BK25" s="1005">
        <f t="shared" si="6"/>
        <v>15.386158653854633</v>
      </c>
      <c r="BL25" s="1005">
        <f t="shared" si="6"/>
        <v>15.59335838184683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1.280846193511439</v>
      </c>
      <c r="AZ26" s="1005">
        <f t="shared" si="7"/>
        <v>1.12202091877685</v>
      </c>
      <c r="BA26" s="1005">
        <f t="shared" si="7"/>
        <v>1.0540902412530739</v>
      </c>
      <c r="BB26" s="1005">
        <f t="shared" si="7"/>
        <v>0.91075866163283781</v>
      </c>
      <c r="BC26" s="1005">
        <f t="shared" si="7"/>
        <v>1.140910522679031</v>
      </c>
      <c r="BD26" s="1005">
        <f t="shared" si="7"/>
        <v>1.6992670671711769</v>
      </c>
      <c r="BE26" s="1005">
        <f t="shared" si="7"/>
        <v>1.1964703850889229</v>
      </c>
      <c r="BF26" s="1005">
        <f t="shared" si="7"/>
        <v>1.3596041020012291</v>
      </c>
      <c r="BG26" s="1005">
        <f t="shared" si="7"/>
        <v>1.324846087729576</v>
      </c>
      <c r="BH26" s="1005">
        <f t="shared" si="7"/>
        <v>1.5678810506708845</v>
      </c>
      <c r="BI26" s="1005">
        <f t="shared" si="7"/>
        <v>1.51145384827135</v>
      </c>
      <c r="BJ26" s="1005">
        <f t="shared" si="7"/>
        <v>1.2084757540760971</v>
      </c>
      <c r="BK26" s="1005">
        <f t="shared" si="7"/>
        <v>1.23461119613821</v>
      </c>
      <c r="BL26" s="1005">
        <f t="shared" si="7"/>
        <v>1.425389576625032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54.540129045166715</v>
      </c>
      <c r="AZ27" s="1005">
        <f t="shared" si="8"/>
        <v>56.320232472917731</v>
      </c>
      <c r="BA27" s="1005">
        <f t="shared" si="8"/>
        <v>60.52993820961656</v>
      </c>
      <c r="BB27" s="1005">
        <f t="shared" si="8"/>
        <v>62.059331488444165</v>
      </c>
      <c r="BC27" s="1005">
        <f t="shared" si="8"/>
        <v>66.941427816331597</v>
      </c>
      <c r="BD27" s="1005">
        <f t="shared" si="8"/>
        <v>64.048929808032995</v>
      </c>
      <c r="BE27" s="1005">
        <f t="shared" si="8"/>
        <v>62.263473979227449</v>
      </c>
      <c r="BF27" s="1005">
        <f t="shared" si="8"/>
        <v>58.894517450706161</v>
      </c>
      <c r="BG27" s="1005">
        <f t="shared" si="8"/>
        <v>58.174987406434944</v>
      </c>
      <c r="BH27" s="1005">
        <f t="shared" si="8"/>
        <v>55.905521500574864</v>
      </c>
      <c r="BI27" s="1005">
        <f t="shared" si="8"/>
        <v>51.743232367822152</v>
      </c>
      <c r="BJ27" s="1005">
        <f t="shared" si="8"/>
        <v>50.437820171339233</v>
      </c>
      <c r="BK27" s="1005">
        <f t="shared" si="8"/>
        <v>49.832528139162115</v>
      </c>
      <c r="BL27" s="1005">
        <f t="shared" si="8"/>
        <v>51.161778806402545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66.941427816331597</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25.188315566487322</v>
      </c>
      <c r="P31" s="453">
        <f t="shared" ref="P31:P43" si="9">O31/$O$30</f>
        <v>0.37627395154457949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23.905908847506279</v>
      </c>
      <c r="P32" s="454">
        <f t="shared" si="9"/>
        <v>0.3571168053525442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1.2824067189810431</v>
      </c>
      <c r="P33" s="454">
        <f t="shared" si="9"/>
        <v>1.9157146192035304E-2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v>
      </c>
      <c r="P34" s="454">
        <f t="shared" si="9"/>
        <v>0</v>
      </c>
      <c r="Q34" s="328"/>
      <c r="R34" s="13"/>
      <c r="S34" s="323"/>
      <c r="T34" s="563" t="s">
        <v>112</v>
      </c>
      <c r="U34" s="332"/>
      <c r="V34" s="332"/>
      <c r="W34" s="332"/>
      <c r="X34" s="893">
        <f>X35+X39+X40+X41+X47</f>
        <v>54.540129045166715</v>
      </c>
      <c r="Y34" s="894">
        <f t="shared" ref="Y34:AK34" si="10">Y35+Y39+Y40+Y41+Y47</f>
        <v>56.320232472917731</v>
      </c>
      <c r="Z34" s="894">
        <f t="shared" si="10"/>
        <v>60.52993820961656</v>
      </c>
      <c r="AA34" s="894">
        <f t="shared" si="10"/>
        <v>62.059331488444165</v>
      </c>
      <c r="AB34" s="894">
        <f t="shared" si="10"/>
        <v>66.941427816331597</v>
      </c>
      <c r="AC34" s="894">
        <f t="shared" si="10"/>
        <v>64.048929808032995</v>
      </c>
      <c r="AD34" s="894">
        <f t="shared" si="10"/>
        <v>62.263473979227449</v>
      </c>
      <c r="AE34" s="894">
        <f t="shared" si="10"/>
        <v>58.894517450706161</v>
      </c>
      <c r="AF34" s="894">
        <f t="shared" si="10"/>
        <v>58.174987406434944</v>
      </c>
      <c r="AG34" s="894">
        <f t="shared" si="10"/>
        <v>55.905521500574864</v>
      </c>
      <c r="AH34" s="894">
        <f t="shared" si="10"/>
        <v>51.743232367822152</v>
      </c>
      <c r="AI34" s="894">
        <f t="shared" si="10"/>
        <v>50.437820171339233</v>
      </c>
      <c r="AJ34" s="894">
        <f t="shared" si="10"/>
        <v>49.832528139162115</v>
      </c>
      <c r="AK34" s="895">
        <f t="shared" si="10"/>
        <v>51.161778806402545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9.1732473300176292</v>
      </c>
      <c r="P35" s="453">
        <f t="shared" si="9"/>
        <v>0.13703393592360225</v>
      </c>
      <c r="Q35" s="328"/>
      <c r="R35" s="13"/>
      <c r="S35" s="323"/>
      <c r="T35" s="334"/>
      <c r="U35" s="246" t="s">
        <v>114</v>
      </c>
      <c r="V35" s="344"/>
      <c r="W35" s="344"/>
      <c r="X35" s="896">
        <f>SUM(X36:X38)</f>
        <v>16.40079597036457</v>
      </c>
      <c r="Y35" s="897">
        <f t="shared" ref="Y35:AK35" si="11">SUM(Y36:Y38)</f>
        <v>17.065496249947991</v>
      </c>
      <c r="Z35" s="897">
        <f t="shared" si="11"/>
        <v>19.074003626189857</v>
      </c>
      <c r="AA35" s="897">
        <f t="shared" si="11"/>
        <v>19.885656763704443</v>
      </c>
      <c r="AB35" s="897">
        <f t="shared" si="11"/>
        <v>25.188315566487322</v>
      </c>
      <c r="AC35" s="897">
        <f t="shared" si="11"/>
        <v>23.731613717426114</v>
      </c>
      <c r="AD35" s="897">
        <f t="shared" si="11"/>
        <v>22.138707452941826</v>
      </c>
      <c r="AE35" s="897">
        <f t="shared" si="11"/>
        <v>21.350882377029105</v>
      </c>
      <c r="AF35" s="897">
        <f t="shared" si="11"/>
        <v>20.593083222945115</v>
      </c>
      <c r="AG35" s="897">
        <f t="shared" si="11"/>
        <v>19.178054049948074</v>
      </c>
      <c r="AH35" s="897">
        <f t="shared" si="11"/>
        <v>17.287721329140712</v>
      </c>
      <c r="AI35" s="897">
        <f t="shared" si="11"/>
        <v>19.32311514148196</v>
      </c>
      <c r="AJ35" s="897">
        <f t="shared" si="11"/>
        <v>18.199412596034097</v>
      </c>
      <c r="AK35" s="898">
        <f t="shared" si="11"/>
        <v>19.282810789436269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12.06393707163436</v>
      </c>
      <c r="P36" s="453">
        <f t="shared" si="9"/>
        <v>0.18021630946884493</v>
      </c>
      <c r="Q36" s="328"/>
      <c r="R36" s="13"/>
      <c r="S36" s="356" t="s">
        <v>184</v>
      </c>
      <c r="T36" s="335"/>
      <c r="U36" s="346"/>
      <c r="V36" s="336" t="s">
        <v>184</v>
      </c>
      <c r="W36" s="357"/>
      <c r="X36" s="899">
        <f>VLOOKUP(年度マスタ!$K$4&amp;"_"&amp;X$33,データシート1!$A:$BT,MATCH("aa_"&amp;$S36,データシート1!$A$1:$BT$1,0),0)</f>
        <v>15.39971158248758</v>
      </c>
      <c r="Y36" s="900">
        <f>VLOOKUP(年度マスタ!$K$4&amp;"_"&amp;Y$33,データシート1!$A:$BT,MATCH("aa_"&amp;$S36,データシート1!$A$1:$BT$1,0),0)</f>
        <v>16.01647530707184</v>
      </c>
      <c r="Z36" s="900">
        <f>VLOOKUP(年度マスタ!$K$4&amp;"_"&amp;Z$33,データシート1!$A:$BT,MATCH("aa_"&amp;$S36,データシート1!$A$1:$BT$1,0),0)</f>
        <v>17.548433568097639</v>
      </c>
      <c r="AA36" s="900">
        <f>VLOOKUP(年度マスタ!$K$4&amp;"_"&amp;AA$33,データシート1!$A:$BT,MATCH("aa_"&amp;$S36,データシート1!$A$1:$BT$1,0),0)</f>
        <v>18.398020941744139</v>
      </c>
      <c r="AB36" s="900">
        <f>VLOOKUP(年度マスタ!$K$4&amp;"_"&amp;AB$33,データシート1!$A:$BT,MATCH("aa_"&amp;$S36,データシート1!$A$1:$BT$1,0),0)</f>
        <v>23.905908847506279</v>
      </c>
      <c r="AC36" s="900">
        <f>VLOOKUP(年度マスタ!$K$4&amp;"_"&amp;AC$33,データシート1!$A:$BT,MATCH("aa_"&amp;$S36,データシート1!$A$1:$BT$1,0),0)</f>
        <v>22.908691963821411</v>
      </c>
      <c r="AD36" s="900">
        <f>VLOOKUP(年度マスタ!$K$4&amp;"_"&amp;AD$33,データシート1!$A:$BT,MATCH("aa_"&amp;$S36,データシート1!$A$1:$BT$1,0),0)</f>
        <v>21.352711816537649</v>
      </c>
      <c r="AE36" s="900">
        <f>VLOOKUP(年度マスタ!$K$4&amp;"_"&amp;AE$33,データシート1!$A:$BT,MATCH("aa_"&amp;$S36,データシート1!$A$1:$BT$1,0),0)</f>
        <v>20.565837581214058</v>
      </c>
      <c r="AF36" s="900">
        <f>VLOOKUP(年度マスタ!$K$4&amp;"_"&amp;AF$33,データシート1!$A:$BT,MATCH("aa_"&amp;$S36,データシート1!$A$1:$BT$1,0),0)</f>
        <v>19.775335868547245</v>
      </c>
      <c r="AG36" s="900">
        <f>VLOOKUP(年度マスタ!$K$4&amp;"_"&amp;AG$33,データシート1!$A:$BT,MATCH("aa_"&amp;$S36,データシート1!$A$1:$BT$1,0),0)</f>
        <v>18.409163877723813</v>
      </c>
      <c r="AH36" s="900">
        <f>VLOOKUP(年度マスタ!$K$4&amp;"_"&amp;AH$33,データシート1!$A:$BT,MATCH("aa_"&amp;$S36,データシート1!$A$1:$BT$1,0),0)</f>
        <v>16.608917170384302</v>
      </c>
      <c r="AI36" s="900">
        <f>VLOOKUP(年度マスタ!$K$4&amp;"_"&amp;AI$33,データシート1!$A:$BT,MATCH("aa_"&amp;$S36,データシート1!$A$1:$BT$1,0),0)</f>
        <v>16.613013551194729</v>
      </c>
      <c r="AJ36" s="900">
        <f>VLOOKUP(年度マスタ!$K$4&amp;"_"&amp;AJ$33,データシート1!$A:$BT,MATCH("aa_"&amp;$S36,データシート1!$A$1:$BT$1,0),0)</f>
        <v>15.574251000172733</v>
      </c>
      <c r="AK36" s="901">
        <f>VLOOKUP(年度マスタ!$K$4&amp;"_"&amp;AK$33,データシート1!$A:$BT,MATCH("aa_"&amp;$S36,データシート1!$A$1:$BT$1,0),0)</f>
        <v>17.013797071417191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19.375017325513252</v>
      </c>
      <c r="P37" s="453">
        <f t="shared" si="9"/>
        <v>0.28943238824652556</v>
      </c>
      <c r="Q37" s="328"/>
      <c r="R37" s="13"/>
      <c r="S37" s="356" t="s">
        <v>187</v>
      </c>
      <c r="T37" s="335"/>
      <c r="U37" s="346"/>
      <c r="V37" s="336" t="s">
        <v>194</v>
      </c>
      <c r="W37" s="357"/>
      <c r="X37" s="899">
        <f>VLOOKUP(年度マスタ!$K$4&amp;"_"&amp;X$33,データシート1!$A:$BT,MATCH("aa_"&amp;$S37,データシート1!$A$1:$BT$1,0),0)</f>
        <v>1.0010843878769891</v>
      </c>
      <c r="Y37" s="900">
        <f>VLOOKUP(年度マスタ!$K$4&amp;"_"&amp;Y$33,データシート1!$A:$BT,MATCH("aa_"&amp;$S37,データシート1!$A$1:$BT$1,0),0)</f>
        <v>1.049020942876151</v>
      </c>
      <c r="Z37" s="900">
        <f>VLOOKUP(年度マスタ!$K$4&amp;"_"&amp;Z$33,データシート1!$A:$BT,MATCH("aa_"&amp;$S37,データシート1!$A$1:$BT$1,0),0)</f>
        <v>1.5255700580922169</v>
      </c>
      <c r="AA37" s="900">
        <f>VLOOKUP(年度マスタ!$K$4&amp;"_"&amp;AA$33,データシート1!$A:$BT,MATCH("aa_"&amp;$S37,データシート1!$A$1:$BT$1,0),0)</f>
        <v>1.487635821960305</v>
      </c>
      <c r="AB37" s="900">
        <f>VLOOKUP(年度マスタ!$K$4&amp;"_"&amp;AB$33,データシート1!$A:$BT,MATCH("aa_"&amp;$S37,データシート1!$A$1:$BT$1,0),0)</f>
        <v>1.2824067189810431</v>
      </c>
      <c r="AC37" s="900">
        <f>VLOOKUP(年度マスタ!$K$4&amp;"_"&amp;AC$33,データシート1!$A:$BT,MATCH("aa_"&amp;$S37,データシート1!$A$1:$BT$1,0),0)</f>
        <v>0.82292175360470154</v>
      </c>
      <c r="AD37" s="900">
        <f>VLOOKUP(年度マスタ!$K$4&amp;"_"&amp;AD$33,データシート1!$A:$BT,MATCH("aa_"&amp;$S37,データシート1!$A$1:$BT$1,0),0)</f>
        <v>0.78599563640417636</v>
      </c>
      <c r="AE37" s="900">
        <f>VLOOKUP(年度マスタ!$K$4&amp;"_"&amp;AE$33,データシート1!$A:$BT,MATCH("aa_"&amp;$S37,データシート1!$A$1:$BT$1,0),0)</f>
        <v>0.7850447958150466</v>
      </c>
      <c r="AF37" s="900">
        <f>VLOOKUP(年度マスタ!$K$4&amp;"_"&amp;AF$33,データシート1!$A:$BT,MATCH("aa_"&amp;$S37,データシート1!$A$1:$BT$1,0),0)</f>
        <v>0.81774735439787094</v>
      </c>
      <c r="AG37" s="900">
        <f>VLOOKUP(年度マスタ!$K$4&amp;"_"&amp;AG$33,データシート1!$A:$BT,MATCH("aa_"&amp;$S37,データシート1!$A$1:$BT$1,0),0)</f>
        <v>0.76889017222426215</v>
      </c>
      <c r="AH37" s="900">
        <f>VLOOKUP(年度マスタ!$K$4&amp;"_"&amp;AH$33,データシート1!$A:$BT,MATCH("aa_"&amp;$S37,データシート1!$A$1:$BT$1,0),0)</f>
        <v>0.67880415875641109</v>
      </c>
      <c r="AI37" s="900">
        <f>VLOOKUP(年度マスタ!$K$4&amp;"_"&amp;AI$33,データシート1!$A:$BT,MATCH("aa_"&amp;$S37,データシート1!$A$1:$BT$1,0),0)</f>
        <v>0.68756074134418066</v>
      </c>
      <c r="AJ37" s="900">
        <f>VLOOKUP(年度マスタ!$K$4&amp;"_"&amp;AJ$33,データシート1!$A:$BT,MATCH("aa_"&amp;$S37,データシート1!$A$1:$BT$1,0),0)</f>
        <v>0.7655583387981707</v>
      </c>
      <c r="AK37" s="901">
        <f>VLOOKUP(年度マスタ!$K$4&amp;"_"&amp;AK$33,データシート1!$A:$BT,MATCH("aa_"&amp;$S37,データシート1!$A$1:$BT$1,0),0)</f>
        <v>0.73918160073694761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18.684547543472291</v>
      </c>
      <c r="P38" s="454">
        <f t="shared" si="9"/>
        <v>0.27911785202337513</v>
      </c>
      <c r="Q38" s="328"/>
      <c r="R38" s="13"/>
      <c r="S38" s="356" t="s">
        <v>188</v>
      </c>
      <c r="T38" s="335"/>
      <c r="U38" s="348"/>
      <c r="V38" s="358" t="s">
        <v>197</v>
      </c>
      <c r="W38" s="358"/>
      <c r="X38" s="899">
        <f>VLOOKUP(年度マスタ!$K$4&amp;"_"&amp;X$33,データシート1!$A:$BT,MATCH("aa_"&amp;$S38,データシート1!$A$1:$BT$1,0),0)</f>
        <v>0</v>
      </c>
      <c r="Y38" s="900">
        <f>VLOOKUP(年度マスタ!$K$4&amp;"_"&amp;Y$33,データシート1!$A:$BT,MATCH("aa_"&amp;$S38,データシート1!$A$1:$BT$1,0),0)</f>
        <v>0</v>
      </c>
      <c r="Z38" s="900">
        <f>VLOOKUP(年度マスタ!$K$4&amp;"_"&amp;Z$33,データシート1!$A:$BT,MATCH("aa_"&amp;$S38,データシート1!$A$1:$BT$1,0),0)</f>
        <v>0</v>
      </c>
      <c r="AA38" s="900">
        <f>VLOOKUP(年度マスタ!$K$4&amp;"_"&amp;AA$33,データシート1!$A:$BT,MATCH("aa_"&amp;$S38,データシート1!$A$1:$BT$1,0),0)</f>
        <v>0</v>
      </c>
      <c r="AB38" s="900">
        <f>VLOOKUP(年度マスタ!$K$4&amp;"_"&amp;AB$33,データシート1!$A:$BT,MATCH("aa_"&amp;$S38,データシート1!$A$1:$BT$1,0),0)</f>
        <v>0</v>
      </c>
      <c r="AC38" s="900">
        <f>VLOOKUP(年度マスタ!$K$4&amp;"_"&amp;AC$33,データシート1!$A:$BT,MATCH("aa_"&amp;$S38,データシート1!$A$1:$BT$1,0),0)</f>
        <v>0</v>
      </c>
      <c r="AD38" s="900">
        <f>VLOOKUP(年度マスタ!$K$4&amp;"_"&amp;AD$33,データシート1!$A:$BT,MATCH("aa_"&amp;$S38,データシート1!$A$1:$BT$1,0),0)</f>
        <v>0</v>
      </c>
      <c r="AE38" s="900">
        <f>VLOOKUP(年度マスタ!$K$4&amp;"_"&amp;AE$33,データシート1!$A:$BT,MATCH("aa_"&amp;$S38,データシート1!$A$1:$BT$1,0),0)</f>
        <v>0</v>
      </c>
      <c r="AF38" s="900">
        <f>VLOOKUP(年度マスタ!$K$4&amp;"_"&amp;AF$33,データシート1!$A:$BT,MATCH("aa_"&amp;$S38,データシート1!$A$1:$BT$1,0),0)</f>
        <v>0</v>
      </c>
      <c r="AG38" s="900">
        <f>VLOOKUP(年度マスタ!$K$4&amp;"_"&amp;AG$33,データシート1!$A:$BT,MATCH("aa_"&amp;$S38,データシート1!$A$1:$BT$1,0),0)</f>
        <v>0</v>
      </c>
      <c r="AH38" s="900">
        <f>VLOOKUP(年度マスタ!$K$4&amp;"_"&amp;AH$33,データシート1!$A:$BT,MATCH("aa_"&amp;$S38,データシート1!$A$1:$BT$1,0),0)</f>
        <v>0</v>
      </c>
      <c r="AI38" s="900">
        <f>VLOOKUP(年度マスタ!$K$4&amp;"_"&amp;AI$33,データシート1!$A:$BT,MATCH("aa_"&amp;$S38,データシート1!$A$1:$BT$1,0),0)</f>
        <v>2.0225408489430472</v>
      </c>
      <c r="AJ38" s="900">
        <f>VLOOKUP(年度マスタ!$K$4&amp;"_"&amp;AJ$33,データシート1!$A:$BT,MATCH("aa_"&amp;$S38,データシート1!$A$1:$BT$1,0),0)</f>
        <v>1.8596032570631924</v>
      </c>
      <c r="AK38" s="901">
        <f>VLOOKUP(年度マスタ!$K$4&amp;"_"&amp;AK$33,データシート1!$A:$BT,MATCH("aa_"&amp;$S38,データシート1!$A$1:$BT$1,0),0)</f>
        <v>1.5298321172821308</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10.467173895257631</v>
      </c>
      <c r="P39" s="454">
        <f t="shared" si="9"/>
        <v>0.15636317056123458</v>
      </c>
      <c r="Q39" s="328"/>
      <c r="R39" s="13"/>
      <c r="S39" s="356" t="s">
        <v>189</v>
      </c>
      <c r="T39" s="335"/>
      <c r="U39" s="343" t="s">
        <v>199</v>
      </c>
      <c r="V39" s="344"/>
      <c r="W39" s="344"/>
      <c r="X39" s="896">
        <f>VLOOKUP(年度マスタ!$K$4&amp;"_"&amp;X$33,データシート1!$A:$BT,MATCH("aa_"&amp;$S39,データシート1!$A$1:$BT$1,0),0)</f>
        <v>7.1231095661262538</v>
      </c>
      <c r="Y39" s="897">
        <f>VLOOKUP(年度マスタ!$K$4&amp;"_"&amp;Y$33,データシート1!$A:$BT,MATCH("aa_"&amp;$S39,データシート1!$A$1:$BT$1,0),0)</f>
        <v>7.2587524716305101</v>
      </c>
      <c r="Z39" s="897">
        <f>VLOOKUP(年度マスタ!$K$4&amp;"_"&amp;Z$33,データシート1!$A:$BT,MATCH("aa_"&amp;$S39,データシート1!$A$1:$BT$1,0),0)</f>
        <v>9.2105577870457562</v>
      </c>
      <c r="AA39" s="897">
        <f>VLOOKUP(年度マスタ!$K$4&amp;"_"&amp;AA$33,データシート1!$A:$BT,MATCH("aa_"&amp;$S39,データシート1!$A$1:$BT$1,0),0)</f>
        <v>9.5215546843756336</v>
      </c>
      <c r="AB39" s="897">
        <f>VLOOKUP(年度マスタ!$K$4&amp;"_"&amp;AB$33,データシート1!$A:$BT,MATCH("aa_"&amp;$S39,データシート1!$A$1:$BT$1,0),0)</f>
        <v>9.1732473300176292</v>
      </c>
      <c r="AC39" s="897">
        <f>VLOOKUP(年度マスタ!$K$4&amp;"_"&amp;AC$33,データシート1!$A:$BT,MATCH("aa_"&amp;$S39,データシート1!$A$1:$BT$1,0),0)</f>
        <v>9.3080310608457708</v>
      </c>
      <c r="AD39" s="897">
        <f>VLOOKUP(年度マスタ!$K$4&amp;"_"&amp;AD$33,データシート1!$A:$BT,MATCH("aa_"&amp;$S39,データシート1!$A$1:$BT$1,0),0)</f>
        <v>9.7539851870498904</v>
      </c>
      <c r="AE39" s="897">
        <f>VLOOKUP(年度マスタ!$K$4&amp;"_"&amp;AE$33,データシート1!$A:$BT,MATCH("aa_"&amp;$S39,データシート1!$A$1:$BT$1,0),0)</f>
        <v>8.5363433195292284</v>
      </c>
      <c r="AF39" s="897">
        <f>VLOOKUP(年度マスタ!$K$4&amp;"_"&amp;AF$33,データシート1!$A:$BT,MATCH("aa_"&amp;$S39,データシート1!$A$1:$BT$1,0),0)</f>
        <v>8.2336777127195031</v>
      </c>
      <c r="AG39" s="897">
        <f>VLOOKUP(年度マスタ!$K$4&amp;"_"&amp;AG$33,データシート1!$A:$BT,MATCH("aa_"&amp;$S39,データシート1!$A$1:$BT$1,0),0)</f>
        <v>8.1404206870095255</v>
      </c>
      <c r="AH39" s="897">
        <f>VLOOKUP(年度マスタ!$K$4&amp;"_"&amp;AH$33,データシート1!$A:$BT,MATCH("aa_"&amp;$S39,データシート1!$A$1:$BT$1,0),0)</f>
        <v>7.7077819016005273</v>
      </c>
      <c r="AI39" s="897">
        <f>VLOOKUP(年度マスタ!$K$4&amp;"_"&amp;AI$33,データシート1!$A:$BT,MATCH("aa_"&amp;$S39,データシート1!$A$1:$BT$1,0),0)</f>
        <v>5.9048034043605266</v>
      </c>
      <c r="AJ39" s="897">
        <f>VLOOKUP(年度マスタ!$K$4&amp;"_"&amp;AJ$33,データシート1!$A:$BT,MATCH("aa_"&amp;$S39,データシート1!$A$1:$BT$1,0),0)</f>
        <v>6.6932276106510482</v>
      </c>
      <c r="AK39" s="898">
        <f>VLOOKUP(年度マスタ!$K$4&amp;"_"&amp;AK$33,データシート1!$A:$BT,MATCH("aa_"&amp;$S39,データシート1!$A$1:$BT$1,0),0)</f>
        <v>6.4468115871880958</v>
      </c>
      <c r="AL39" s="330"/>
      <c r="AW39" s="17" t="str">
        <f>年度マスタ!K4</f>
        <v>11361</v>
      </c>
      <c r="AX39" s="17" t="s">
        <v>200</v>
      </c>
      <c r="AY39" s="17">
        <f>VLOOKUP($AW39&amp;"_"&amp;$AY$34,データシート1!$A:$BT,MATCH($AY$31&amp;"_"&amp;AY$36,データシート1!$A$1:$BT$1,0),0)</f>
        <v>17.013797071417191</v>
      </c>
      <c r="AZ39" s="17">
        <f>VLOOKUP($AW39&amp;"_"&amp;$AY$34,データシート1!$A:$BT,MATCH($AY$31&amp;"_"&amp;AZ$36,データシート1!$A$1:$BT$1,0),0)</f>
        <v>0.73918160073694761</v>
      </c>
      <c r="BA39" s="17">
        <f>VLOOKUP($AW39&amp;"_"&amp;$AY$34,データシート1!$A:$BT,MATCH($AY$31&amp;"_"&amp;BA$36,データシート1!$A$1:$BT$1,0),0)</f>
        <v>1.5298321172821308</v>
      </c>
      <c r="BB39" s="17">
        <f>VLOOKUP($AW39&amp;"_"&amp;$AY$34,データシート1!$A:$BT,MATCH($AY$31&amp;"_"&amp;BB$36,データシート1!$A$1:$BT$1,0),0)</f>
        <v>6.4468115871880958</v>
      </c>
      <c r="BC39" s="17">
        <f>VLOOKUP($AW39&amp;"_"&amp;$AY$34,データシート1!$A:$BT,MATCH($AY$31&amp;"_"&amp;BC$36,データシート1!$A$1:$BT$1,0),0)</f>
        <v>8.413408471306326</v>
      </c>
      <c r="BD39" s="17">
        <f>VLOOKUP($AW39&amp;"_"&amp;$AY$34,データシート1!$A:$BT,MATCH($AY$31&amp;"_"&amp;BD$36,データシート1!$A$1:$BT$1,0),0)</f>
        <v>8.0151290722270989</v>
      </c>
      <c r="BE39" s="17">
        <f>VLOOKUP($AW39&amp;"_"&amp;$AY$34,データシート1!$A:$BT,MATCH($AY$31&amp;"_"&amp;BE$36,データシート1!$A$1:$BT$1,0),0)</f>
        <v>7.1169840935767255</v>
      </c>
      <c r="BF39" s="17">
        <f>VLOOKUP($AW39&amp;"_"&amp;$AY$34,データシート1!$A:$BT,MATCH($AY$31&amp;"_"&amp;BF$36,データシート1!$A$1:$BT$1,0),0)</f>
        <v>0.46124521604300522</v>
      </c>
      <c r="BG39" s="17">
        <f>VLOOKUP($AW39&amp;"_"&amp;$AY$34,データシート1!$A:$BT,MATCH($AY$31&amp;"_"&amp;BG$36,データシート1!$A$1:$BT$1,0),0)</f>
        <v>0</v>
      </c>
      <c r="BH39" s="17">
        <f>VLOOKUP($AW39&amp;"_"&amp;$AY$34,データシート1!$A:$BT,MATCH($AY$31&amp;"_"&amp;BH$36,データシート1!$A$1:$BT$1,0),0)</f>
        <v>1.425389576625032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8.2173736482146591</v>
      </c>
      <c r="P40" s="454">
        <f t="shared" si="9"/>
        <v>0.12275468146214054</v>
      </c>
      <c r="Q40" s="328"/>
      <c r="R40" s="13"/>
      <c r="S40" s="356" t="s">
        <v>165</v>
      </c>
      <c r="T40" s="335"/>
      <c r="U40" s="343" t="s">
        <v>165</v>
      </c>
      <c r="V40" s="344"/>
      <c r="W40" s="344"/>
      <c r="X40" s="896">
        <f>VLOOKUP(年度マスタ!$K$4&amp;"_"&amp;X$33,データシート1!$A:$BT,MATCH("aa_"&amp;$S40,データシート1!$A$1:$BT$1,0),0)</f>
        <v>9.6517333535779244</v>
      </c>
      <c r="Y40" s="897">
        <f>VLOOKUP(年度マスタ!$K$4&amp;"_"&amp;Y$33,データシート1!$A:$BT,MATCH("aa_"&amp;$S40,データシート1!$A$1:$BT$1,0),0)</f>
        <v>10.607842287168729</v>
      </c>
      <c r="Z40" s="897">
        <f>VLOOKUP(年度マスタ!$K$4&amp;"_"&amp;Z$33,データシート1!$A:$BT,MATCH("aa_"&amp;$S40,データシート1!$A$1:$BT$1,0),0)</f>
        <v>11.43795434419771</v>
      </c>
      <c r="AA40" s="897">
        <f>VLOOKUP(年度マスタ!$K$4&amp;"_"&amp;AA$33,データシート1!$A:$BT,MATCH("aa_"&amp;$S40,データシート1!$A$1:$BT$1,0),0)</f>
        <v>12.00386553959264</v>
      </c>
      <c r="AB40" s="897">
        <f>VLOOKUP(年度マスタ!$K$4&amp;"_"&amp;AB$33,データシート1!$A:$BT,MATCH("aa_"&amp;$S40,データシート1!$A$1:$BT$1,0),0)</f>
        <v>12.06393707163436</v>
      </c>
      <c r="AC40" s="897">
        <f>VLOOKUP(年度マスタ!$K$4&amp;"_"&amp;AC$33,データシート1!$A:$BT,MATCH("aa_"&amp;$S40,データシート1!$A$1:$BT$1,0),0)</f>
        <v>10.465572218640039</v>
      </c>
      <c r="AD40" s="897">
        <f>VLOOKUP(年度マスタ!$K$4&amp;"_"&amp;AD$33,データシート1!$A:$BT,MATCH("aa_"&amp;$S40,データシート1!$A$1:$BT$1,0),0)</f>
        <v>10.42537550317979</v>
      </c>
      <c r="AE40" s="897">
        <f>VLOOKUP(年度マスタ!$K$4&amp;"_"&amp;AE$33,データシート1!$A:$BT,MATCH("aa_"&amp;$S40,データシート1!$A$1:$BT$1,0),0)</f>
        <v>9.1234851111321813</v>
      </c>
      <c r="AF40" s="897">
        <f>VLOOKUP(年度マスタ!$K$4&amp;"_"&amp;AF$33,データシート1!$A:$BT,MATCH("aa_"&amp;$S40,データシート1!$A$1:$BT$1,0),0)</f>
        <v>9.8839166853811111</v>
      </c>
      <c r="AG40" s="897">
        <f>VLOOKUP(年度マスタ!$K$4&amp;"_"&amp;AG$33,データシート1!$A:$BT,MATCH("aa_"&amp;$S40,データシート1!$A$1:$BT$1,0),0)</f>
        <v>9.324310757541058</v>
      </c>
      <c r="AH40" s="897">
        <f>VLOOKUP(年度マスタ!$K$4&amp;"_"&amp;AH$33,データシート1!$A:$BT,MATCH("aa_"&amp;$S40,データシート1!$A$1:$BT$1,0),0)</f>
        <v>8.0913580842103521</v>
      </c>
      <c r="AI40" s="897">
        <f>VLOOKUP(年度マスタ!$K$4&amp;"_"&amp;AI$33,データシート1!$A:$BT,MATCH("aa_"&amp;$S40,データシート1!$A$1:$BT$1,0),0)</f>
        <v>8.4841890545799075</v>
      </c>
      <c r="AJ40" s="897">
        <f>VLOOKUP(年度マスタ!$K$4&amp;"_"&amp;AJ$33,データシート1!$A:$BT,MATCH("aa_"&amp;$S40,データシート1!$A$1:$BT$1,0),0)</f>
        <v>8.3191180824841275</v>
      </c>
      <c r="AK40" s="898">
        <f>VLOOKUP(年度マスタ!$K$4&amp;"_"&amp;AK$33,データシート1!$A:$BT,MATCH("aa_"&amp;$S40,データシート1!$A$1:$BT$1,0),0)</f>
        <v>8.413408471306326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0.69046978204096099</v>
      </c>
      <c r="P41" s="454">
        <f t="shared" si="9"/>
        <v>1.0314536223150414E-2</v>
      </c>
      <c r="Q41" s="328"/>
      <c r="R41" s="13"/>
      <c r="S41" s="356" t="s">
        <v>201</v>
      </c>
      <c r="T41" s="335"/>
      <c r="U41" s="246" t="s">
        <v>128</v>
      </c>
      <c r="V41" s="344"/>
      <c r="W41" s="344"/>
      <c r="X41" s="896">
        <f>X42+X45+X46</f>
        <v>20.083643961586532</v>
      </c>
      <c r="Y41" s="897">
        <f t="shared" ref="Y41:AH41" si="12">Y42+Y45+Y46</f>
        <v>20.266120545393658</v>
      </c>
      <c r="Z41" s="897">
        <f t="shared" si="12"/>
        <v>19.753332210930161</v>
      </c>
      <c r="AA41" s="897">
        <f t="shared" si="12"/>
        <v>19.73749583913861</v>
      </c>
      <c r="AB41" s="897">
        <f t="shared" si="12"/>
        <v>19.375017325513252</v>
      </c>
      <c r="AC41" s="897">
        <f t="shared" si="12"/>
        <v>18.844445743949894</v>
      </c>
      <c r="AD41" s="897">
        <f t="shared" si="12"/>
        <v>18.748935450967029</v>
      </c>
      <c r="AE41" s="897">
        <f t="shared" si="12"/>
        <v>18.524202541014418</v>
      </c>
      <c r="AF41" s="897">
        <f t="shared" si="12"/>
        <v>18.139463697659647</v>
      </c>
      <c r="AG41" s="897">
        <f t="shared" si="12"/>
        <v>17.694854955405326</v>
      </c>
      <c r="AH41" s="897">
        <f t="shared" si="12"/>
        <v>17.144917204599206</v>
      </c>
      <c r="AI41" s="897">
        <f>AI42+AI45+AI46</f>
        <v>15.517236816840741</v>
      </c>
      <c r="AJ41" s="897">
        <f>AJ42+AJ45+AJ46</f>
        <v>15.386158653854633</v>
      </c>
      <c r="AK41" s="898">
        <f>AK42+AK45+AK46</f>
        <v>15.59335838184683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19.542935962829119</v>
      </c>
      <c r="Y42" s="900">
        <f t="shared" ref="Y42:AK42" si="13">SUM(Y43:Y44)</f>
        <v>19.711208334673984</v>
      </c>
      <c r="Z42" s="900">
        <f t="shared" si="13"/>
        <v>19.118861575983402</v>
      </c>
      <c r="AA42" s="900">
        <f t="shared" si="13"/>
        <v>19.056848316216794</v>
      </c>
      <c r="AB42" s="900">
        <f t="shared" si="13"/>
        <v>18.684547543472291</v>
      </c>
      <c r="AC42" s="900">
        <f t="shared" si="13"/>
        <v>18.191926248097005</v>
      </c>
      <c r="AD42" s="900">
        <f t="shared" si="13"/>
        <v>18.120041871371402</v>
      </c>
      <c r="AE42" s="900">
        <f t="shared" si="13"/>
        <v>17.922558927776993</v>
      </c>
      <c r="AF42" s="900">
        <f t="shared" si="13"/>
        <v>17.564354600503162</v>
      </c>
      <c r="AG42" s="900">
        <f t="shared" si="13"/>
        <v>17.16739966001531</v>
      </c>
      <c r="AH42" s="900">
        <f t="shared" si="13"/>
        <v>16.639263665655882</v>
      </c>
      <c r="AI42" s="900">
        <f t="shared" si="13"/>
        <v>15.037827174884125</v>
      </c>
      <c r="AJ42" s="900">
        <f t="shared" si="13"/>
        <v>14.920463085252683</v>
      </c>
      <c r="AK42" s="901">
        <f t="shared" si="13"/>
        <v>15.132113165803824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1.140910522679031</v>
      </c>
      <c r="P43" s="612">
        <f t="shared" si="9"/>
        <v>1.7043414816447715E-2</v>
      </c>
      <c r="Q43" s="328"/>
      <c r="R43" s="13"/>
      <c r="S43" s="356" t="s">
        <v>190</v>
      </c>
      <c r="T43" s="359"/>
      <c r="U43" s="346"/>
      <c r="V43" s="360"/>
      <c r="W43" s="347" t="s">
        <v>190</v>
      </c>
      <c r="X43" s="899">
        <f>VLOOKUP(年度マスタ!$K$4&amp;"_"&amp;X$33,データシート1!$A:$BT,MATCH("aa_"&amp;$S43,データシート1!$A$1:$BT$1,0),0)</f>
        <v>11.06178007143621</v>
      </c>
      <c r="Y43" s="900">
        <f>VLOOKUP(年度マスタ!$K$4&amp;"_"&amp;Y$33,データシート1!$A:$BT,MATCH("aa_"&amp;$S43,データシート1!$A$1:$BT$1,0),0)</f>
        <v>11.063778791633711</v>
      </c>
      <c r="Z43" s="900">
        <f>VLOOKUP(年度マスタ!$K$4&amp;"_"&amp;Z$33,データシート1!$A:$BT,MATCH("aa_"&amp;$S43,データシート1!$A$1:$BT$1,0),0)</f>
        <v>10.840091779986196</v>
      </c>
      <c r="AA43" s="900">
        <f>VLOOKUP(年度マスタ!$K$4&amp;"_"&amp;AA$33,データシート1!$A:$BT,MATCH("aa_"&amp;$S43,データシート1!$A$1:$BT$1,0),0)</f>
        <v>10.825532052099762</v>
      </c>
      <c r="AB43" s="900">
        <f>VLOOKUP(年度マスタ!$K$4&amp;"_"&amp;AB$33,データシート1!$A:$BT,MATCH("aa_"&amp;$S43,データシート1!$A$1:$BT$1,0),0)</f>
        <v>10.467173895257631</v>
      </c>
      <c r="AC43" s="900">
        <f>VLOOKUP(年度マスタ!$K$4&amp;"_"&amp;AC$33,データシート1!$A:$BT,MATCH("aa_"&amp;$S43,データシート1!$A$1:$BT$1,0),0)</f>
        <v>10.03728785692133</v>
      </c>
      <c r="AD43" s="900">
        <f>VLOOKUP(年度マスタ!$K$4&amp;"_"&amp;AD$33,データシート1!$A:$BT,MATCH("aa_"&amp;$S43,データシート1!$A$1:$BT$1,0),0)</f>
        <v>9.963986135542779</v>
      </c>
      <c r="AE43" s="900">
        <f>VLOOKUP(年度マスタ!$K$4&amp;"_"&amp;AE$33,データシート1!$A:$BT,MATCH("aa_"&amp;$S43,データシート1!$A$1:$BT$1,0),0)</f>
        <v>9.8327869075658985</v>
      </c>
      <c r="AF43" s="900">
        <f>VLOOKUP(年度マスタ!$K$4&amp;"_"&amp;AF$33,データシート1!$A:$BT,MATCH("aa_"&amp;$S43,データシート1!$A$1:$BT$1,0),0)</f>
        <v>9.670666707254771</v>
      </c>
      <c r="AG43" s="900">
        <f>VLOOKUP(年度マスタ!$K$4&amp;"_"&amp;AG$33,データシート1!$A:$BT,MATCH("aa_"&amp;$S43,データシート1!$A$1:$BT$1,0),0)</f>
        <v>9.5004638498980505</v>
      </c>
      <c r="AH43" s="900">
        <f>VLOOKUP(年度マスタ!$K$4&amp;"_"&amp;AH$33,データシート1!$A:$BT,MATCH("aa_"&amp;$S43,データシート1!$A$1:$BT$1,0),0)</f>
        <v>9.2082794128902865</v>
      </c>
      <c r="AI43" s="900">
        <f>VLOOKUP(年度マスタ!$K$4&amp;"_"&amp;AI$33,データシート1!$A:$BT,MATCH("aa_"&amp;$S43,データシート1!$A$1:$BT$1,0),0)</f>
        <v>7.9921850584107625</v>
      </c>
      <c r="AJ43" s="900">
        <f>VLOOKUP(年度マスタ!$K$4&amp;"_"&amp;AJ$33,データシート1!$A:$BT,MATCH("aa_"&amp;$S43,データシート1!$A$1:$BT$1,0),0)</f>
        <v>7.6763982486147144</v>
      </c>
      <c r="AK43" s="901">
        <f>VLOOKUP(年度マスタ!$K$4&amp;"_"&amp;AK$33,データシート1!$A:$BT,MATCH("aa_"&amp;$S43,データシート1!$A$1:$BT$1,0),0)</f>
        <v>8.0151290722270989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8.4811558913929073</v>
      </c>
      <c r="Y44" s="900">
        <f>VLOOKUP(年度マスタ!$K$4&amp;"_"&amp;Y$33,データシート1!$A:$BT,MATCH("aa_"&amp;$S44,データシート1!$A$1:$BT$1,0),0)</f>
        <v>8.6474295430402748</v>
      </c>
      <c r="Z44" s="900">
        <f>VLOOKUP(年度マスタ!$K$4&amp;"_"&amp;Z$33,データシート1!$A:$BT,MATCH("aa_"&amp;$S44,データシート1!$A$1:$BT$1,0),0)</f>
        <v>8.2787697959972046</v>
      </c>
      <c r="AA44" s="900">
        <f>VLOOKUP(年度マスタ!$K$4&amp;"_"&amp;AA$33,データシート1!$A:$BT,MATCH("aa_"&amp;$S44,データシート1!$A$1:$BT$1,0),0)</f>
        <v>8.2313162641170319</v>
      </c>
      <c r="AB44" s="900">
        <f>VLOOKUP(年度マスタ!$K$4&amp;"_"&amp;AB$33,データシート1!$A:$BT,MATCH("aa_"&amp;$S44,データシート1!$A$1:$BT$1,0),0)</f>
        <v>8.2173736482146591</v>
      </c>
      <c r="AC44" s="900">
        <f>VLOOKUP(年度マスタ!$K$4&amp;"_"&amp;AC$33,データシート1!$A:$BT,MATCH("aa_"&amp;$S44,データシート1!$A$1:$BT$1,0),0)</f>
        <v>8.1546383911756752</v>
      </c>
      <c r="AD44" s="900">
        <f>VLOOKUP(年度マスタ!$K$4&amp;"_"&amp;AD$33,データシート1!$A:$BT,MATCH("aa_"&amp;$S44,データシート1!$A$1:$BT$1,0),0)</f>
        <v>8.1560557358286232</v>
      </c>
      <c r="AE44" s="900">
        <f>VLOOKUP(年度マスタ!$K$4&amp;"_"&amp;AE$33,データシート1!$A:$BT,MATCH("aa_"&amp;$S44,データシート1!$A$1:$BT$1,0),0)</f>
        <v>8.089772020211095</v>
      </c>
      <c r="AF44" s="900">
        <f>VLOOKUP(年度マスタ!$K$4&amp;"_"&amp;AF$33,データシート1!$A:$BT,MATCH("aa_"&amp;$S44,データシート1!$A$1:$BT$1,0),0)</f>
        <v>7.8936878932483916</v>
      </c>
      <c r="AG44" s="900">
        <f>VLOOKUP(年度マスタ!$K$4&amp;"_"&amp;AG$33,データシート1!$A:$BT,MATCH("aa_"&amp;$S44,データシート1!$A$1:$BT$1,0),0)</f>
        <v>7.6669358101172591</v>
      </c>
      <c r="AH44" s="900">
        <f>VLOOKUP(年度マスタ!$K$4&amp;"_"&amp;AH$33,データシート1!$A:$BT,MATCH("aa_"&amp;$S44,データシート1!$A$1:$BT$1,0),0)</f>
        <v>7.4309842527655974</v>
      </c>
      <c r="AI44" s="900">
        <f>VLOOKUP(年度マスタ!$K$4&amp;"_"&amp;AI$33,データシート1!$A:$BT,MATCH("aa_"&amp;$S44,データシート1!$A$1:$BT$1,0),0)</f>
        <v>7.0456421164733634</v>
      </c>
      <c r="AJ44" s="900">
        <f>VLOOKUP(年度マスタ!$K$4&amp;"_"&amp;AJ$33,データシート1!$A:$BT,MATCH("aa_"&amp;$S44,データシート1!$A$1:$BT$1,0),0)</f>
        <v>7.2440648366379685</v>
      </c>
      <c r="AK44" s="901">
        <f>VLOOKUP(年度マスタ!$K$4&amp;"_"&amp;AK$33,データシート1!$A:$BT,MATCH("aa_"&amp;$S44,データシート1!$A$1:$BT$1,0),0)</f>
        <v>7.1169840935767255</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0.54070799875741304</v>
      </c>
      <c r="Y45" s="900">
        <f>VLOOKUP(年度マスタ!$K$4&amp;"_"&amp;Y$33,データシート1!$A:$BT,MATCH("aa_"&amp;$S45,データシート1!$A$1:$BT$1,0),0)</f>
        <v>0.554912210719675</v>
      </c>
      <c r="Z45" s="900">
        <f>VLOOKUP(年度マスタ!$K$4&amp;"_"&amp;Z$33,データシート1!$A:$BT,MATCH("aa_"&amp;$S45,データシート1!$A$1:$BT$1,0),0)</f>
        <v>0.63447063494675704</v>
      </c>
      <c r="AA45" s="900">
        <f>VLOOKUP(年度マスタ!$K$4&amp;"_"&amp;AA$33,データシート1!$A:$BT,MATCH("aa_"&amp;$S45,データシート1!$A$1:$BT$1,0),0)</f>
        <v>0.68064752292181596</v>
      </c>
      <c r="AB45" s="900">
        <f>VLOOKUP(年度マスタ!$K$4&amp;"_"&amp;AB$33,データシート1!$A:$BT,MATCH("aa_"&amp;$S45,データシート1!$A$1:$BT$1,0),0)</f>
        <v>0.69046978204096099</v>
      </c>
      <c r="AC45" s="900">
        <f>VLOOKUP(年度マスタ!$K$4&amp;"_"&amp;AC$33,データシート1!$A:$BT,MATCH("aa_"&amp;$S45,データシート1!$A$1:$BT$1,0),0)</f>
        <v>0.65251949585289004</v>
      </c>
      <c r="AD45" s="900">
        <f>VLOOKUP(年度マスタ!$K$4&amp;"_"&amp;AD$33,データシート1!$A:$BT,MATCH("aa_"&amp;$S45,データシート1!$A$1:$BT$1,0),0)</f>
        <v>0.62889357959562497</v>
      </c>
      <c r="AE45" s="900">
        <f>VLOOKUP(年度マスタ!$K$4&amp;"_"&amp;AE$33,データシート1!$A:$BT,MATCH("aa_"&amp;$S45,データシート1!$A$1:$BT$1,0),0)</f>
        <v>0.6016436132374251</v>
      </c>
      <c r="AF45" s="900">
        <f>VLOOKUP(年度マスタ!$K$4&amp;"_"&amp;AF$33,データシート1!$A:$BT,MATCH("aa_"&amp;$S45,データシート1!$A$1:$BT$1,0),0)</f>
        <v>0.57510909715648395</v>
      </c>
      <c r="AG45" s="900">
        <f>VLOOKUP(年度マスタ!$K$4&amp;"_"&amp;AG$33,データシート1!$A:$BT,MATCH("aa_"&amp;$S45,データシート1!$A$1:$BT$1,0),0)</f>
        <v>0.52745529539001801</v>
      </c>
      <c r="AH45" s="900">
        <f>VLOOKUP(年度マスタ!$K$4&amp;"_"&amp;AH$33,データシート1!$A:$BT,MATCH("aa_"&amp;$S45,データシート1!$A$1:$BT$1,0),0)</f>
        <v>0.50565353894332599</v>
      </c>
      <c r="AI45" s="900">
        <f>VLOOKUP(年度マスタ!$K$4&amp;"_"&amp;AI$33,データシート1!$A:$BT,MATCH("aa_"&amp;$S45,データシート1!$A$1:$BT$1,0),0)</f>
        <v>0.47940964195661701</v>
      </c>
      <c r="AJ45" s="900">
        <f>VLOOKUP(年度マスタ!$K$4&amp;"_"&amp;AJ$33,データシート1!$A:$BT,MATCH("aa_"&amp;$S45,データシート1!$A$1:$BT$1,0),0)</f>
        <v>0.46569556860194999</v>
      </c>
      <c r="AK45" s="901">
        <f>VLOOKUP(年度マスタ!$K$4&amp;"_"&amp;AK$33,データシート1!$A:$BT,MATCH("aa_"&amp;$S45,データシート1!$A$1:$BT$1,0),0)</f>
        <v>0.46124521604300522</v>
      </c>
      <c r="AL45" s="330"/>
      <c r="AW45" s="17" t="str">
        <f>AW48</f>
        <v>横瀬町</v>
      </c>
      <c r="AX45" s="1010">
        <f t="shared" ref="AX45:BB45" si="15">AX48/$BC48</f>
        <v>0.37689875604995887</v>
      </c>
      <c r="AY45" s="1010">
        <f t="shared" si="15"/>
        <v>0.12600835501797139</v>
      </c>
      <c r="AZ45" s="1010">
        <f t="shared" si="15"/>
        <v>0.16444714526331999</v>
      </c>
      <c r="BA45" s="1010">
        <f t="shared" si="15"/>
        <v>0.3047853054690004</v>
      </c>
      <c r="BB45" s="1010">
        <f t="shared" si="15"/>
        <v>2.7860438199749503E-2</v>
      </c>
      <c r="BC45" s="1010">
        <f t="shared" ref="BC45" si="16">SUM(AX45:BB45)</f>
        <v>1.0000000000000002</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1.280846193511439</v>
      </c>
      <c r="Y47" s="903">
        <f>VLOOKUP(年度マスタ!$K$4&amp;"_"&amp;Y$33,データシート1!$A:$BT,MATCH("aa_"&amp;$S47,データシート1!$A$1:$BT$1,0),0)</f>
        <v>1.12202091877685</v>
      </c>
      <c r="Z47" s="903">
        <f>VLOOKUP(年度マスタ!$K$4&amp;"_"&amp;Z$33,データシート1!$A:$BT,MATCH("aa_"&amp;$S47,データシート1!$A$1:$BT$1,0),0)</f>
        <v>1.0540902412530739</v>
      </c>
      <c r="AA47" s="903">
        <f>VLOOKUP(年度マスタ!$K$4&amp;"_"&amp;AA$33,データシート1!$A:$BT,MATCH("aa_"&amp;$S47,データシート1!$A$1:$BT$1,0),0)</f>
        <v>0.91075866163283781</v>
      </c>
      <c r="AB47" s="903">
        <f>VLOOKUP(年度マスタ!$K$4&amp;"_"&amp;AB$33,データシート1!$A:$BT,MATCH("aa_"&amp;$S47,データシート1!$A$1:$BT$1,0),0)</f>
        <v>1.140910522679031</v>
      </c>
      <c r="AC47" s="903">
        <f>VLOOKUP(年度マスタ!$K$4&amp;"_"&amp;AC$33,データシート1!$A:$BT,MATCH("aa_"&amp;$S47,データシート1!$A$1:$BT$1,0),0)</f>
        <v>1.6992670671711769</v>
      </c>
      <c r="AD47" s="903">
        <f>VLOOKUP(年度マスタ!$K$4&amp;"_"&amp;AD$33,データシート1!$A:$BT,MATCH("aa_"&amp;$S47,データシート1!$A$1:$BT$1,0),0)</f>
        <v>1.1964703850889229</v>
      </c>
      <c r="AE47" s="903">
        <f>VLOOKUP(年度マスタ!$K$4&amp;"_"&amp;AE$33,データシート1!$A:$BT,MATCH("aa_"&amp;$S47,データシート1!$A$1:$BT$1,0),0)</f>
        <v>1.3596041020012291</v>
      </c>
      <c r="AF47" s="903">
        <f>VLOOKUP(年度マスタ!$K$4&amp;"_"&amp;AF$33,データシート1!$A:$BT,MATCH("aa_"&amp;$S47,データシート1!$A$1:$BT$1,0),0)</f>
        <v>1.324846087729576</v>
      </c>
      <c r="AG47" s="903">
        <f>VLOOKUP(年度マスタ!$K$4&amp;"_"&amp;AG$33,データシート1!$A:$BT,MATCH("aa_"&amp;$S47,データシート1!$A$1:$BT$1,0),0)</f>
        <v>1.5678810506708845</v>
      </c>
      <c r="AH47" s="903">
        <f>VLOOKUP(年度マスタ!$K$4&amp;"_"&amp;AH$33,データシート1!$A:$BT,MATCH("aa_"&amp;$S47,データシート1!$A$1:$BT$1,0),0)</f>
        <v>1.51145384827135</v>
      </c>
      <c r="AI47" s="903">
        <f>VLOOKUP(年度マスタ!$K$4&amp;"_"&amp;AI$33,データシート1!$A:$BT,MATCH("aa_"&amp;$S47,データシート1!$A$1:$BT$1,0),0)</f>
        <v>1.2084757540760971</v>
      </c>
      <c r="AJ47" s="903">
        <f>VLOOKUP(年度マスタ!$K$4&amp;"_"&amp;AJ$33,データシート1!$A:$BT,MATCH("aa_"&amp;$S47,データシート1!$A$1:$BT$1,0),0)</f>
        <v>1.23461119613821</v>
      </c>
      <c r="AK47" s="904">
        <f>VLOOKUP(年度マスタ!$K$4&amp;"_"&amp;AK$33,データシート1!$A:$BT,MATCH("aa_"&amp;$S47,データシート1!$A$1:$BT$1,0),0)</f>
        <v>1.425389576625032</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横瀬町</v>
      </c>
      <c r="AX48" s="1011">
        <f>SUM(AY39:BA39)</f>
        <v>19.282810789436269</v>
      </c>
      <c r="AY48" s="1011">
        <f>BB39</f>
        <v>6.4468115871880958</v>
      </c>
      <c r="AZ48" s="1011">
        <f>BC39</f>
        <v>8.413408471306326</v>
      </c>
      <c r="BA48" s="1011">
        <f>SUM(BD39:BG39)</f>
        <v>15.59335838184683</v>
      </c>
      <c r="BB48" s="1011">
        <f>BH39</f>
        <v>1.425389576625032</v>
      </c>
      <c r="BC48" s="1011">
        <f>SUM(AX48:BB48)</f>
        <v>51.161778806402545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51.161778806402545</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19.282810789436269</v>
      </c>
      <c r="P52" s="453">
        <f t="shared" ref="P52:P64" si="18">O52/$O$51</f>
        <v>0.37689875604995887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17.013797071417191</v>
      </c>
      <c r="P53" s="454">
        <f t="shared" si="18"/>
        <v>0.33254897441697301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0.73918160073694761</v>
      </c>
      <c r="P54" s="454">
        <f t="shared" si="18"/>
        <v>1.4447926127315262E-2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1.5298321172821308</v>
      </c>
      <c r="P55" s="454">
        <f t="shared" si="18"/>
        <v>2.9901855505670628E-2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6.4468115871880958</v>
      </c>
      <c r="P56" s="453">
        <f t="shared" si="18"/>
        <v>0.12600835501797139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8.413408471306326</v>
      </c>
      <c r="P57" s="453">
        <f t="shared" si="18"/>
        <v>0.16444714526331999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15.59335838184683</v>
      </c>
      <c r="P58" s="453">
        <f t="shared" si="18"/>
        <v>0.3047853054690004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15.132113165803824</v>
      </c>
      <c r="P59" s="454">
        <f t="shared" si="18"/>
        <v>0.29576987975856195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8.0151290722270989</v>
      </c>
      <c r="P60" s="454">
        <f t="shared" si="18"/>
        <v>0.15666243940728777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7.1169840935767255</v>
      </c>
      <c r="P61" s="454">
        <f t="shared" si="18"/>
        <v>0.13910744035127418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0.46124521604300522</v>
      </c>
      <c r="P62" s="454">
        <f t="shared" si="18"/>
        <v>9.0154257104384256E-3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1.425389576625032</v>
      </c>
      <c r="P64" s="612">
        <f t="shared" si="18"/>
        <v>2.7860438199749503E-2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横瀬町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234.38509999999999</v>
      </c>
      <c r="AI7" s="78">
        <f>VLOOKUP(年度マスタ!$K$4&amp;"_"&amp;$AG7,データシート1!$A:$BT,MATCH("ab_"&amp;AI$2,データシート1!$A$1:$BT$1,0),0)</f>
        <v>636</v>
      </c>
      <c r="AJ7" s="78">
        <f>VLOOKUP(年度マスタ!$K$4&amp;"_"&amp;$AG7,データシート1!$A:$BT,MATCH("ab_"&amp;AJ$2,データシート1!$A$1:$BT$1,0),0)</f>
        <v>0</v>
      </c>
      <c r="AK7" s="78">
        <f>VLOOKUP(年度マスタ!$K$4&amp;"_"&amp;$AG7,データシート1!$A:$BT,MATCH("ab_"&amp;AK$2,データシート1!$A$1:$BT$1,0),0)</f>
        <v>1858</v>
      </c>
      <c r="AL7" s="78">
        <f>VLOOKUP(年度マスタ!$K$4&amp;"_"&amp;$AG7,データシート1!$A:$BT,MATCH("ab_"&amp;AL$2,データシート1!$A$1:$BT$1,0),0)</f>
        <v>3283</v>
      </c>
      <c r="AM7" s="78">
        <f>VLOOKUP(年度マスタ!$K$4&amp;"_"&amp;$AG7,データシート1!$A:$BT,MATCH("ab_"&amp;AM$2,データシート1!$A$1:$BT$1,0),0)</f>
        <v>5592</v>
      </c>
      <c r="AN7" s="78">
        <f>VLOOKUP(年度マスタ!$K$4&amp;"_"&amp;$AG7,データシート1!$A:$BT,MATCH("ab_"&amp;AN$2,データシート1!$A$1:$BT$1,0),0)</f>
        <v>1707</v>
      </c>
      <c r="AO7" s="78">
        <f>VLOOKUP(年度マスタ!$K$4&amp;"_"&amp;$AG7,データシート1!$A:$BT,MATCH("ab_"&amp;AO$2,データシート1!$A$1:$BT$1,0),0)</f>
        <v>9275</v>
      </c>
      <c r="AP7" s="78">
        <f>VLOOKUP(年度マスタ!$K$4&amp;"_"&amp;$AG7,データシート1!$A:$BT,MATCH("ab_"&amp;AP$2,データシート1!$A$1:$BT$1,0),0)</f>
        <v>0</v>
      </c>
      <c r="AQ7" s="954">
        <f>VLOOKUP(年度マスタ!$K$4&amp;"_"&amp;$AG7,データシート1!$A:$BT,MATCH("ab_"&amp;AQ$2,データシート1!$A$1:$BT$1,0),0)</f>
        <v>1.280846193511439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263.1506</v>
      </c>
      <c r="AI8" s="78">
        <f>VLOOKUP(年度マスタ!$K$4&amp;"_"&amp;$AG8,データシート1!$A:$BT,MATCH("ab_"&amp;AI$2,データシート1!$A$1:$BT$1,0),0)</f>
        <v>636</v>
      </c>
      <c r="AJ8" s="78">
        <f>VLOOKUP(年度マスタ!$K$4&amp;"_"&amp;$AG8,データシート1!$A:$BT,MATCH("ab_"&amp;AJ$2,データシート1!$A$1:$BT$1,0),0)</f>
        <v>0</v>
      </c>
      <c r="AK8" s="78">
        <f>VLOOKUP(年度マスタ!$K$4&amp;"_"&amp;$AG8,データシート1!$A:$BT,MATCH("ab_"&amp;AK$2,データシート1!$A$1:$BT$1,0),0)</f>
        <v>1858</v>
      </c>
      <c r="AL8" s="78">
        <f>VLOOKUP(年度マスタ!$K$4&amp;"_"&amp;$AG8,データシート1!$A:$BT,MATCH("ab_"&amp;AL$2,データシート1!$A$1:$BT$1,0),0)</f>
        <v>3296</v>
      </c>
      <c r="AM8" s="78">
        <f>VLOOKUP(年度マスタ!$K$4&amp;"_"&amp;$AG8,データシート1!$A:$BT,MATCH("ab_"&amp;AM$2,データシート1!$A$1:$BT$1,0),0)</f>
        <v>5619</v>
      </c>
      <c r="AN8" s="78">
        <f>VLOOKUP(年度マスタ!$K$4&amp;"_"&amp;$AG8,データシート1!$A:$BT,MATCH("ab_"&amp;AN$2,データシート1!$A$1:$BT$1,0),0)</f>
        <v>1697</v>
      </c>
      <c r="AO8" s="78">
        <f>VLOOKUP(年度マスタ!$K$4&amp;"_"&amp;$AG8,データシート1!$A:$BT,MATCH("ab_"&amp;AO$2,データシート1!$A$1:$BT$1,0),0)</f>
        <v>9121</v>
      </c>
      <c r="AP8" s="78">
        <f>VLOOKUP(年度マスタ!$K$4&amp;"_"&amp;$AG8,データシート1!$A:$BT,MATCH("ab_"&amp;AP$2,データシート1!$A$1:$BT$1,0),0)</f>
        <v>0</v>
      </c>
      <c r="AQ8" s="954">
        <f>VLOOKUP(年度マスタ!$K$4&amp;"_"&amp;$AG8,データシート1!$A:$BT,MATCH("ab_"&amp;AQ$2,データシート1!$A$1:$BT$1,0),0)</f>
        <v>1.12202091877685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250.4546</v>
      </c>
      <c r="AI9" s="78">
        <f>VLOOKUP(年度マスタ!$K$4&amp;"_"&amp;$AG9,データシート1!$A:$BT,MATCH("ab_"&amp;AI$2,データシート1!$A$1:$BT$1,0),0)</f>
        <v>636</v>
      </c>
      <c r="AJ9" s="78">
        <f>VLOOKUP(年度マスタ!$K$4&amp;"_"&amp;$AG9,データシート1!$A:$BT,MATCH("ab_"&amp;AJ$2,データシート1!$A$1:$BT$1,0),0)</f>
        <v>0</v>
      </c>
      <c r="AK9" s="78">
        <f>VLOOKUP(年度マスタ!$K$4&amp;"_"&amp;$AG9,データシート1!$A:$BT,MATCH("ab_"&amp;AK$2,データシート1!$A$1:$BT$1,0),0)</f>
        <v>1858</v>
      </c>
      <c r="AL9" s="78">
        <f>VLOOKUP(年度マスタ!$K$4&amp;"_"&amp;$AG9,データシート1!$A:$BT,MATCH("ab_"&amp;AL$2,データシート1!$A$1:$BT$1,0),0)</f>
        <v>3325</v>
      </c>
      <c r="AM9" s="78">
        <f>VLOOKUP(年度マスタ!$K$4&amp;"_"&amp;$AG9,データシート1!$A:$BT,MATCH("ab_"&amp;AM$2,データシート1!$A$1:$BT$1,0),0)</f>
        <v>5625</v>
      </c>
      <c r="AN9" s="78">
        <f>VLOOKUP(年度マスタ!$K$4&amp;"_"&amp;$AG9,データシート1!$A:$BT,MATCH("ab_"&amp;AN$2,データシート1!$A$1:$BT$1,0),0)</f>
        <v>1673</v>
      </c>
      <c r="AO9" s="78">
        <f>VLOOKUP(年度マスタ!$K$4&amp;"_"&amp;$AG9,データシート1!$A:$BT,MATCH("ab_"&amp;AO$2,データシート1!$A$1:$BT$1,0),0)</f>
        <v>9041</v>
      </c>
      <c r="AP9" s="78">
        <f>VLOOKUP(年度マスタ!$K$4&amp;"_"&amp;$AG9,データシート1!$A:$BT,MATCH("ab_"&amp;AP$2,データシート1!$A$1:$BT$1,0),0)</f>
        <v>0</v>
      </c>
      <c r="AQ9" s="954">
        <f>VLOOKUP(年度マスタ!$K$4&amp;"_"&amp;$AG9,データシート1!$A:$BT,MATCH("ab_"&amp;AQ$2,データシート1!$A$1:$BT$1,0),0)</f>
        <v>1.0540902412530739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251.0951</v>
      </c>
      <c r="AI10" s="78">
        <f>VLOOKUP(年度マスタ!$K$4&amp;"_"&amp;$AG10,データシート1!$A:$BT,MATCH("ab_"&amp;AI$2,データシート1!$A$1:$BT$1,0),0)</f>
        <v>636</v>
      </c>
      <c r="AJ10" s="78">
        <f>VLOOKUP(年度マスタ!$K$4&amp;"_"&amp;$AG10,データシート1!$A:$BT,MATCH("ab_"&amp;AJ$2,データシート1!$A$1:$BT$1,0),0)</f>
        <v>0</v>
      </c>
      <c r="AK10" s="78">
        <f>VLOOKUP(年度マスタ!$K$4&amp;"_"&amp;$AG10,データシート1!$A:$BT,MATCH("ab_"&amp;AK$2,データシート1!$A$1:$BT$1,0),0)</f>
        <v>1858</v>
      </c>
      <c r="AL10" s="78">
        <f>VLOOKUP(年度マスタ!$K$4&amp;"_"&amp;$AG10,データシート1!$A:$BT,MATCH("ab_"&amp;AL$2,データシート1!$A$1:$BT$1,0),0)</f>
        <v>3315</v>
      </c>
      <c r="AM10" s="78">
        <f>VLOOKUP(年度マスタ!$K$4&amp;"_"&amp;$AG10,データシート1!$A:$BT,MATCH("ab_"&amp;AM$2,データシート1!$A$1:$BT$1,0),0)</f>
        <v>5662</v>
      </c>
      <c r="AN10" s="78">
        <f>VLOOKUP(年度マスタ!$K$4&amp;"_"&amp;$AG10,データシート1!$A:$BT,MATCH("ab_"&amp;AN$2,データシート1!$A$1:$BT$1,0),0)</f>
        <v>1654</v>
      </c>
      <c r="AO10" s="78">
        <f>VLOOKUP(年度マスタ!$K$4&amp;"_"&amp;$AG10,データシート1!$A:$BT,MATCH("ab_"&amp;AO$2,データシート1!$A$1:$BT$1,0),0)</f>
        <v>8927</v>
      </c>
      <c r="AP10" s="78">
        <f>VLOOKUP(年度マスタ!$K$4&amp;"_"&amp;$AG10,データシート1!$A:$BT,MATCH("ab_"&amp;AP$2,データシート1!$A$1:$BT$1,0),0)</f>
        <v>0</v>
      </c>
      <c r="AQ10" s="954">
        <f>VLOOKUP(年度マスタ!$K$4&amp;"_"&amp;$AG10,データシート1!$A:$BT,MATCH("ab_"&amp;AQ$2,データシート1!$A$1:$BT$1,0),0)</f>
        <v>0.91075866163283781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301.91759999999999</v>
      </c>
      <c r="AI11" s="78">
        <f>VLOOKUP(年度マスタ!$K$4&amp;"_"&amp;$AG11,データシート1!$A:$BT,MATCH("ab_"&amp;AI$2,データシート1!$A$1:$BT$1,0),0)</f>
        <v>636</v>
      </c>
      <c r="AJ11" s="78">
        <f>VLOOKUP(年度マスタ!$K$4&amp;"_"&amp;$AG11,データシート1!$A:$BT,MATCH("ab_"&amp;AJ$2,データシート1!$A$1:$BT$1,0),0)</f>
        <v>0</v>
      </c>
      <c r="AK11" s="78">
        <f>VLOOKUP(年度マスタ!$K$4&amp;"_"&amp;$AG11,データシート1!$A:$BT,MATCH("ab_"&amp;AK$2,データシート1!$A$1:$BT$1,0),0)</f>
        <v>1858</v>
      </c>
      <c r="AL11" s="78">
        <f>VLOOKUP(年度マスタ!$K$4&amp;"_"&amp;$AG11,データシート1!$A:$BT,MATCH("ab_"&amp;AL$2,データシート1!$A$1:$BT$1,0),0)</f>
        <v>3336</v>
      </c>
      <c r="AM11" s="78">
        <f>VLOOKUP(年度マスタ!$K$4&amp;"_"&amp;$AG11,データシート1!$A:$BT,MATCH("ab_"&amp;AM$2,データシート1!$A$1:$BT$1,0),0)</f>
        <v>5719</v>
      </c>
      <c r="AN11" s="78">
        <f>VLOOKUP(年度マスタ!$K$4&amp;"_"&amp;$AG11,データシート1!$A:$BT,MATCH("ab_"&amp;AN$2,データシート1!$A$1:$BT$1,0),0)</f>
        <v>1645</v>
      </c>
      <c r="AO11" s="78">
        <f>VLOOKUP(年度マスタ!$K$4&amp;"_"&amp;$AG11,データシート1!$A:$BT,MATCH("ab_"&amp;AO$2,データシート1!$A$1:$BT$1,0),0)</f>
        <v>8926</v>
      </c>
      <c r="AP11" s="78">
        <f>VLOOKUP(年度マスタ!$K$4&amp;"_"&amp;$AG11,データシート1!$A:$BT,MATCH("ab_"&amp;AP$2,データシート1!$A$1:$BT$1,0),0)</f>
        <v>0</v>
      </c>
      <c r="AQ11" s="954">
        <f>VLOOKUP(年度マスタ!$K$4&amp;"_"&amp;$AG11,データシート1!$A:$BT,MATCH("ab_"&amp;AQ$2,データシート1!$A$1:$BT$1,0),0)</f>
        <v>1.140910522679031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321.5095</v>
      </c>
      <c r="AI12" s="78">
        <f>VLOOKUP(年度マスタ!$K$4&amp;"_"&amp;$AG12,データシート1!$A:$BT,MATCH("ab_"&amp;AI$2,データシート1!$A$1:$BT$1,0),0)</f>
        <v>359</v>
      </c>
      <c r="AJ12" s="78">
        <f>VLOOKUP(年度マスタ!$K$4&amp;"_"&amp;$AG12,データシート1!$A:$BT,MATCH("ab_"&amp;AJ$2,データシート1!$A$1:$BT$1,0),0)</f>
        <v>0</v>
      </c>
      <c r="AK12" s="78">
        <f>VLOOKUP(年度マスタ!$K$4&amp;"_"&amp;$AG12,データシート1!$A:$BT,MATCH("ab_"&amp;AK$2,データシート1!$A$1:$BT$1,0),0)</f>
        <v>2065</v>
      </c>
      <c r="AL12" s="78">
        <f>VLOOKUP(年度マスタ!$K$4&amp;"_"&amp;$AG12,データシート1!$A:$BT,MATCH("ab_"&amp;AL$2,データシート1!$A$1:$BT$1,0),0)</f>
        <v>3331</v>
      </c>
      <c r="AM12" s="78">
        <f>VLOOKUP(年度マスタ!$K$4&amp;"_"&amp;$AG12,データシート1!$A:$BT,MATCH("ab_"&amp;AM$2,データシート1!$A$1:$BT$1,0),0)</f>
        <v>5776</v>
      </c>
      <c r="AN12" s="78">
        <f>VLOOKUP(年度マスタ!$K$4&amp;"_"&amp;$AG12,データシート1!$A:$BT,MATCH("ab_"&amp;AN$2,データシート1!$A$1:$BT$1,0),0)</f>
        <v>1624</v>
      </c>
      <c r="AO12" s="78">
        <f>VLOOKUP(年度マスタ!$K$4&amp;"_"&amp;$AG12,データシート1!$A:$BT,MATCH("ab_"&amp;AO$2,データシート1!$A$1:$BT$1,0),0)</f>
        <v>8792</v>
      </c>
      <c r="AP12" s="78">
        <f>VLOOKUP(年度マスタ!$K$4&amp;"_"&amp;$AG12,データシート1!$A:$BT,MATCH("ab_"&amp;AP$2,データシート1!$A$1:$BT$1,0),0)</f>
        <v>0</v>
      </c>
      <c r="AQ12" s="954">
        <f>VLOOKUP(年度マスタ!$K$4&amp;"_"&amp;$AG12,データシート1!$A:$BT,MATCH("ab_"&amp;AQ$2,データシート1!$A$1:$BT$1,0),0)</f>
        <v>1.6992670671711769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321.81270000000001</v>
      </c>
      <c r="AI13" s="78">
        <f>VLOOKUP(年度マスタ!$K$4&amp;"_"&amp;$AG13,データシート1!$A:$BT,MATCH("ab_"&amp;AI$2,データシート1!$A$1:$BT$1,0),0)</f>
        <v>359</v>
      </c>
      <c r="AJ13" s="78">
        <f>VLOOKUP(年度マスタ!$K$4&amp;"_"&amp;$AG13,データシート1!$A:$BT,MATCH("ab_"&amp;AJ$2,データシート1!$A$1:$BT$1,0),0)</f>
        <v>0</v>
      </c>
      <c r="AK13" s="78">
        <f>VLOOKUP(年度マスタ!$K$4&amp;"_"&amp;$AG13,データシート1!$A:$BT,MATCH("ab_"&amp;AK$2,データシート1!$A$1:$BT$1,0),0)</f>
        <v>2065</v>
      </c>
      <c r="AL13" s="78">
        <f>VLOOKUP(年度マスタ!$K$4&amp;"_"&amp;$AG13,データシート1!$A:$BT,MATCH("ab_"&amp;AL$2,データシート1!$A$1:$BT$1,0),0)</f>
        <v>3350</v>
      </c>
      <c r="AM13" s="78">
        <f>VLOOKUP(年度マスタ!$K$4&amp;"_"&amp;$AG13,データシート1!$A:$BT,MATCH("ab_"&amp;AM$2,データシート1!$A$1:$BT$1,0),0)</f>
        <v>5789</v>
      </c>
      <c r="AN13" s="78">
        <f>VLOOKUP(年度マスタ!$K$4&amp;"_"&amp;$AG13,データシート1!$A:$BT,MATCH("ab_"&amp;AN$2,データシート1!$A$1:$BT$1,0),0)</f>
        <v>1623</v>
      </c>
      <c r="AO13" s="78">
        <f>VLOOKUP(年度マスタ!$K$4&amp;"_"&amp;$AG13,データシート1!$A:$BT,MATCH("ab_"&amp;AO$2,データシート1!$A$1:$BT$1,0),0)</f>
        <v>8656</v>
      </c>
      <c r="AP13" s="78">
        <f>VLOOKUP(年度マスタ!$K$4&amp;"_"&amp;$AG13,データシート1!$A:$BT,MATCH("ab_"&amp;AP$2,データシート1!$A$1:$BT$1,0),0)</f>
        <v>0</v>
      </c>
      <c r="AQ13" s="954">
        <f>VLOOKUP(年度マスタ!$K$4&amp;"_"&amp;$AG13,データシート1!$A:$BT,MATCH("ab_"&amp;AQ$2,データシート1!$A$1:$BT$1,0),0)</f>
        <v>1.1964703850889229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324.0462</v>
      </c>
      <c r="AI14" s="78">
        <f>VLOOKUP(年度マスタ!$K$4&amp;"_"&amp;$AG14,データシート1!$A:$BT,MATCH("ab_"&amp;AI$2,データシート1!$A$1:$BT$1,0),0)</f>
        <v>359</v>
      </c>
      <c r="AJ14" s="78">
        <f>VLOOKUP(年度マスタ!$K$4&amp;"_"&amp;$AG14,データシート1!$A:$BT,MATCH("ab_"&amp;AJ$2,データシート1!$A$1:$BT$1,0),0)</f>
        <v>0</v>
      </c>
      <c r="AK14" s="78">
        <f>VLOOKUP(年度マスタ!$K$4&amp;"_"&amp;$AG14,データシート1!$A:$BT,MATCH("ab_"&amp;AK$2,データシート1!$A$1:$BT$1,0),0)</f>
        <v>2065</v>
      </c>
      <c r="AL14" s="78">
        <f>VLOOKUP(年度マスタ!$K$4&amp;"_"&amp;$AG14,データシート1!$A:$BT,MATCH("ab_"&amp;AL$2,データシート1!$A$1:$BT$1,0),0)</f>
        <v>3333</v>
      </c>
      <c r="AM14" s="78">
        <f>VLOOKUP(年度マスタ!$K$4&amp;"_"&amp;$AG14,データシート1!$A:$BT,MATCH("ab_"&amp;AM$2,データシート1!$A$1:$BT$1,0),0)</f>
        <v>5783</v>
      </c>
      <c r="AN14" s="78">
        <f>VLOOKUP(年度マスタ!$K$4&amp;"_"&amp;$AG14,データシート1!$A:$BT,MATCH("ab_"&amp;AN$2,データシート1!$A$1:$BT$1,0),0)</f>
        <v>1665</v>
      </c>
      <c r="AO14" s="78">
        <f>VLOOKUP(年度マスタ!$K$4&amp;"_"&amp;$AG14,データシート1!$A:$BT,MATCH("ab_"&amp;AO$2,データシート1!$A$1:$BT$1,0),0)</f>
        <v>8518</v>
      </c>
      <c r="AP14" s="78">
        <f>VLOOKUP(年度マスタ!$K$4&amp;"_"&amp;$AG14,データシート1!$A:$BT,MATCH("ab_"&amp;AP$2,データシート1!$A$1:$BT$1,0),0)</f>
        <v>0</v>
      </c>
      <c r="AQ14" s="954">
        <f>VLOOKUP(年度マスタ!$K$4&amp;"_"&amp;$AG14,データシート1!$A:$BT,MATCH("ab_"&amp;AQ$2,データシート1!$A$1:$BT$1,0),0)</f>
        <v>1.3596041020012291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338.69299999999998</v>
      </c>
      <c r="AI15" s="78">
        <f>VLOOKUP(年度マスタ!$K$4&amp;"_"&amp;$AG15,データシート1!$A:$BT,MATCH("ab_"&amp;AI$2,データシート1!$A$1:$BT$1,0),0)</f>
        <v>359</v>
      </c>
      <c r="AJ15" s="78">
        <f>VLOOKUP(年度マスタ!$K$4&amp;"_"&amp;$AG15,データシート1!$A:$BT,MATCH("ab_"&amp;AJ$2,データシート1!$A$1:$BT$1,0),0)</f>
        <v>0</v>
      </c>
      <c r="AK15" s="78">
        <f>VLOOKUP(年度マスタ!$K$4&amp;"_"&amp;$AG15,データシート1!$A:$BT,MATCH("ab_"&amp;AK$2,データシート1!$A$1:$BT$1,0),0)</f>
        <v>2065</v>
      </c>
      <c r="AL15" s="78">
        <f>VLOOKUP(年度マスタ!$K$4&amp;"_"&amp;$AG15,データシート1!$A:$BT,MATCH("ab_"&amp;AL$2,データシート1!$A$1:$BT$1,0),0)</f>
        <v>3337</v>
      </c>
      <c r="AM15" s="78">
        <f>VLOOKUP(年度マスタ!$K$4&amp;"_"&amp;$AG15,データシート1!$A:$BT,MATCH("ab_"&amp;AM$2,データシート1!$A$1:$BT$1,0),0)</f>
        <v>5782</v>
      </c>
      <c r="AN15" s="78">
        <f>VLOOKUP(年度マスタ!$K$4&amp;"_"&amp;$AG15,データシート1!$A:$BT,MATCH("ab_"&amp;AN$2,データシート1!$A$1:$BT$1,0),0)</f>
        <v>1635</v>
      </c>
      <c r="AO15" s="78">
        <f>VLOOKUP(年度マスタ!$K$4&amp;"_"&amp;$AG15,データシート1!$A:$BT,MATCH("ab_"&amp;AO$2,データシート1!$A$1:$BT$1,0),0)</f>
        <v>8420</v>
      </c>
      <c r="AP15" s="78">
        <f>VLOOKUP(年度マスタ!$K$4&amp;"_"&amp;$AG15,データシート1!$A:$BT,MATCH("ab_"&amp;AP$2,データシート1!$A$1:$BT$1,0),0)</f>
        <v>0</v>
      </c>
      <c r="AQ15" s="954">
        <f>VLOOKUP(年度マスタ!$K$4&amp;"_"&amp;$AG15,データシート1!$A:$BT,MATCH("ab_"&amp;AQ$2,データシート1!$A$1:$BT$1,0),0)</f>
        <v>1.324846087729576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335.46280000000002</v>
      </c>
      <c r="AI16" s="78">
        <f>VLOOKUP(年度マスタ!$K$4&amp;"_"&amp;$AG16,データシート1!$A:$BT,MATCH("ab_"&amp;AI$2,データシート1!$A$1:$BT$1,0),0)</f>
        <v>359</v>
      </c>
      <c r="AJ16" s="78">
        <f>VLOOKUP(年度マスタ!$K$4&amp;"_"&amp;$AG16,データシート1!$A:$BT,MATCH("ab_"&amp;AJ$2,データシート1!$A$1:$BT$1,0),0)</f>
        <v>0</v>
      </c>
      <c r="AK16" s="78">
        <f>VLOOKUP(年度マスタ!$K$4&amp;"_"&amp;$AG16,データシート1!$A:$BT,MATCH("ab_"&amp;AK$2,データシート1!$A$1:$BT$1,0),0)</f>
        <v>2065</v>
      </c>
      <c r="AL16" s="78">
        <f>VLOOKUP(年度マスタ!$K$4&amp;"_"&amp;$AG16,データシート1!$A:$BT,MATCH("ab_"&amp;AL$2,データシート1!$A$1:$BT$1,0),0)</f>
        <v>3341</v>
      </c>
      <c r="AM16" s="78">
        <f>VLOOKUP(年度マスタ!$K$4&amp;"_"&amp;$AG16,データシート1!$A:$BT,MATCH("ab_"&amp;AM$2,データシート1!$A$1:$BT$1,0),0)</f>
        <v>5789</v>
      </c>
      <c r="AN16" s="78">
        <f>VLOOKUP(年度マスタ!$K$4&amp;"_"&amp;$AG16,データシート1!$A:$BT,MATCH("ab_"&amp;AN$2,データシート1!$A$1:$BT$1,0),0)</f>
        <v>1604</v>
      </c>
      <c r="AO16" s="78">
        <f>VLOOKUP(年度マスタ!$K$4&amp;"_"&amp;$AG16,データシート1!$A:$BT,MATCH("ab_"&amp;AO$2,データシート1!$A$1:$BT$1,0),0)</f>
        <v>8322</v>
      </c>
      <c r="AP16" s="78">
        <f>VLOOKUP(年度マスタ!$K$4&amp;"_"&amp;$AG16,データシート1!$A:$BT,MATCH("ab_"&amp;AP$2,データシート1!$A$1:$BT$1,0),0)</f>
        <v>0</v>
      </c>
      <c r="AQ16" s="954">
        <f>VLOOKUP(年度マスタ!$K$4&amp;"_"&amp;$AG16,データシート1!$A:$BT,MATCH("ab_"&amp;AQ$2,データシート1!$A$1:$BT$1,0),0)</f>
        <v>1.567881050670884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316.31229999999999</v>
      </c>
      <c r="AI17" s="151">
        <f>VLOOKUP(年度マスタ!$K$4&amp;"_"&amp;$AG17,データシート1!$A:$BT,MATCH("ab_"&amp;AI$2,データシート1!$A$1:$BT$1,0),0)</f>
        <v>359</v>
      </c>
      <c r="AJ17" s="151">
        <f>VLOOKUP(年度マスタ!$K$4&amp;"_"&amp;$AG17,データシート1!$A:$BT,MATCH("ab_"&amp;AJ$2,データシート1!$A$1:$BT$1,0),0)</f>
        <v>0</v>
      </c>
      <c r="AK17" s="151">
        <f>VLOOKUP(年度マスタ!$K$4&amp;"_"&amp;$AG17,データシート1!$A:$BT,MATCH("ab_"&amp;AK$2,データシート1!$A$1:$BT$1,0),0)</f>
        <v>2065</v>
      </c>
      <c r="AL17" s="151">
        <f>VLOOKUP(年度マスタ!$K$4&amp;"_"&amp;$AG17,データシート1!$A:$BT,MATCH("ab_"&amp;AL$2,データシート1!$A$1:$BT$1,0),0)</f>
        <v>3335</v>
      </c>
      <c r="AM17" s="151">
        <f>VLOOKUP(年度マスタ!$K$4&amp;"_"&amp;$AG17,データシート1!$A:$BT,MATCH("ab_"&amp;AM$2,データシート1!$A$1:$BT$1,0),0)</f>
        <v>5765</v>
      </c>
      <c r="AN17" s="151">
        <f>VLOOKUP(年度マスタ!$K$4&amp;"_"&amp;$AG17,データシート1!$A:$BT,MATCH("ab_"&amp;AN$2,データシート1!$A$1:$BT$1,0),0)</f>
        <v>1543</v>
      </c>
      <c r="AO17" s="151">
        <f>VLOOKUP(年度マスタ!$K$4&amp;"_"&amp;$AG17,データシート1!$A:$BT,MATCH("ab_"&amp;AO$2,データシート1!$A$1:$BT$1,0),0)</f>
        <v>8194</v>
      </c>
      <c r="AP17" s="151">
        <f>VLOOKUP(年度マスタ!$K$4&amp;"_"&amp;$AG17,データシート1!$A:$BT,MATCH("ab_"&amp;AP$2,データシート1!$A$1:$BT$1,0),0)</f>
        <v>0</v>
      </c>
      <c r="AQ17" s="955">
        <f>VLOOKUP(年度マスタ!$K$4&amp;"_"&amp;$AG17,データシート1!$A:$BT,MATCH("ab_"&amp;AQ$2,データシート1!$A$1:$BT$1,0),0)</f>
        <v>1.51145384827135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297.42419999999998</v>
      </c>
      <c r="AI18" s="78">
        <f>VLOOKUP(年度マスタ!$K$4&amp;"_"&amp;$AG18,データシート1!$A:$BT,MATCH("ab_"&amp;AI$2,データシート1!$A$1:$BT$1,0),0)</f>
        <v>332</v>
      </c>
      <c r="AJ18" s="78">
        <f>VLOOKUP(年度マスタ!$K$4&amp;"_"&amp;$AG18,データシート1!$A:$BT,MATCH("ab_"&amp;AJ$2,データシート1!$A$1:$BT$1,0),0)</f>
        <v>43</v>
      </c>
      <c r="AK18" s="78">
        <f>VLOOKUP(年度マスタ!$K$4&amp;"_"&amp;$AG18,データシート1!$A:$BT,MATCH("ab_"&amp;AK$2,データシート1!$A$1:$BT$1,0),0)</f>
        <v>1746</v>
      </c>
      <c r="AL18" s="78">
        <f>VLOOKUP(年度マスタ!$K$4&amp;"_"&amp;$AG18,データシート1!$A:$BT,MATCH("ab_"&amp;AL$2,データシート1!$A$1:$BT$1,0),0)</f>
        <v>3358</v>
      </c>
      <c r="AM18" s="78">
        <f>VLOOKUP(年度マスタ!$K$4&amp;"_"&amp;$AG18,データシート1!$A:$BT,MATCH("ab_"&amp;AM$2,データシート1!$A$1:$BT$1,0),0)</f>
        <v>5711</v>
      </c>
      <c r="AN18" s="78">
        <f>VLOOKUP(年度マスタ!$K$4&amp;"_"&amp;$AG18,データシート1!$A:$BT,MATCH("ab_"&amp;AN$2,データシート1!$A$1:$BT$1,0),0)</f>
        <v>1555</v>
      </c>
      <c r="AO18" s="78">
        <f>VLOOKUP(年度マスタ!$K$4&amp;"_"&amp;$AG18,データシート1!$A:$BT,MATCH("ab_"&amp;AO$2,データシート1!$A$1:$BT$1,0),0)</f>
        <v>8131</v>
      </c>
      <c r="AP18" s="78">
        <f>VLOOKUP(年度マスタ!$K$4&amp;"_"&amp;$AG18,データシート1!$A:$BT,MATCH("ab_"&amp;AP$2,データシート1!$A$1:$BT$1,0),0)</f>
        <v>0</v>
      </c>
      <c r="AQ18" s="954">
        <f>VLOOKUP(年度マスタ!$K$4&amp;"_"&amp;$AG18,データシート1!$A:$BT,MATCH("ab_"&amp;AQ$2,データシート1!$A$1:$BT$1,0),0)</f>
        <v>1.2084757540760971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322.11689999999999</v>
      </c>
      <c r="AI19" s="78">
        <f>VLOOKUP(年度マスタ!$K$4&amp;"_"&amp;$AG19,データシート1!$A:$BT,MATCH("ab_"&amp;AI$2,データシート1!$A$1:$BT$1,0),0)</f>
        <v>332</v>
      </c>
      <c r="AJ19" s="78">
        <f>VLOOKUP(年度マスタ!$K$4&amp;"_"&amp;$AG19,データシート1!$A:$BT,MATCH("ab_"&amp;AJ$2,データシート1!$A$1:$BT$1,0),0)</f>
        <v>43</v>
      </c>
      <c r="AK19" s="78">
        <f>VLOOKUP(年度マスタ!$K$4&amp;"_"&amp;$AG19,データシート1!$A:$BT,MATCH("ab_"&amp;AK$2,データシート1!$A$1:$BT$1,0),0)</f>
        <v>1746</v>
      </c>
      <c r="AL19" s="78">
        <f>VLOOKUP(年度マスタ!$K$4&amp;"_"&amp;$AG19,データシート1!$A:$BT,MATCH("ab_"&amp;AL$2,データシート1!$A$1:$BT$1,0),0)</f>
        <v>3339</v>
      </c>
      <c r="AM19" s="78">
        <f>VLOOKUP(年度マスタ!$K$4&amp;"_"&amp;$AG19,データシート1!$A:$BT,MATCH("ab_"&amp;AM$2,データシート1!$A$1:$BT$1,0),0)</f>
        <v>5648</v>
      </c>
      <c r="AN19" s="78">
        <f>VLOOKUP(年度マスタ!$K$4&amp;"_"&amp;$AG19,データシート1!$A:$BT,MATCH("ab_"&amp;AN$2,データシート1!$A$1:$BT$1,0),0)</f>
        <v>1559</v>
      </c>
      <c r="AO19" s="78">
        <f>VLOOKUP(年度マスタ!$K$4&amp;"_"&amp;$AG19,データシート1!$A:$BT,MATCH("ab_"&amp;AO$2,データシート1!$A$1:$BT$1,0),0)</f>
        <v>7976</v>
      </c>
      <c r="AP19" s="78">
        <f>VLOOKUP(年度マスタ!$K$4&amp;"_"&amp;$AG19,データシート1!$A:$BT,MATCH("ab_"&amp;AP$2,データシート1!$A$1:$BT$1,0),0)</f>
        <v>0</v>
      </c>
      <c r="AQ19" s="954">
        <f>VLOOKUP(年度マスタ!$K$4&amp;"_"&amp;$AG19,データシート1!$A:$BT,MATCH("ab_"&amp;AQ$2,データシート1!$A$1:$BT$1,0),0)</f>
        <v>1.23461119613821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378.8544</v>
      </c>
      <c r="AI20" s="78">
        <f>VLOOKUP(年度マスタ!$K$4&amp;"_"&amp;$AG20,データシート1!$A:$BT,MATCH("ab_"&amp;AI$2,データシート1!$A$1:$BT$1,0),0)</f>
        <v>332</v>
      </c>
      <c r="AJ20" s="78">
        <f>VLOOKUP(年度マスタ!$K$4&amp;"_"&amp;$AG20,データシート1!$A:$BT,MATCH("ab_"&amp;AJ$2,データシート1!$A$1:$BT$1,0),0)</f>
        <v>43</v>
      </c>
      <c r="AK20" s="78">
        <f>VLOOKUP(年度マスタ!$K$4&amp;"_"&amp;$AG20,データシート1!$A:$BT,MATCH("ab_"&amp;AK$2,データシート1!$A$1:$BT$1,0),0)</f>
        <v>1746</v>
      </c>
      <c r="AL20" s="78">
        <f>VLOOKUP(年度マスタ!$K$4&amp;"_"&amp;$AG20,データシート1!$A:$BT,MATCH("ab_"&amp;AL$2,データシート1!$A$1:$BT$1,0),0)</f>
        <v>3336</v>
      </c>
      <c r="AM20" s="78">
        <f>VLOOKUP(年度マスタ!$K$4&amp;"_"&amp;$AG20,データシート1!$A:$BT,MATCH("ab_"&amp;AM$2,データシート1!$A$1:$BT$1,0),0)</f>
        <v>5603</v>
      </c>
      <c r="AN20" s="78">
        <f>VLOOKUP(年度マスタ!$K$4&amp;"_"&amp;$AG20,データシート1!$A:$BT,MATCH("ab_"&amp;AN$2,データシート1!$A$1:$BT$1,0),0)</f>
        <v>1555</v>
      </c>
      <c r="AO20" s="78">
        <f>VLOOKUP(年度マスタ!$K$4&amp;"_"&amp;$AG20,データシート1!$A:$BT,MATCH("ab_"&amp;AO$2,データシート1!$A$1:$BT$1,0),0)</f>
        <v>7835</v>
      </c>
      <c r="AP20" s="78">
        <f>VLOOKUP(年度マスタ!$K$4&amp;"_"&amp;$AG20,データシート1!$A:$BT,MATCH("ab_"&amp;AP$2,データシート1!$A$1:$BT$1,0),0)</f>
        <v>0</v>
      </c>
      <c r="AQ20" s="954">
        <f>VLOOKUP(年度マスタ!$K$4&amp;"_"&amp;$AG20,データシート1!$A:$BT,MATCH("ab_"&amp;AQ$2,データシート1!$A$1:$BT$1,0),0)</f>
        <v>1.425389576625032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横瀬町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1208.7139999999999</v>
      </c>
      <c r="BE13" s="70" t="str">
        <f>年度マスタ!K4</f>
        <v>11361</v>
      </c>
      <c r="BF13" s="70" t="str">
        <f>年度マスタ!K4</f>
        <v>11361</v>
      </c>
      <c r="BG13" s="70" t="str">
        <f>年度マスタ!K4</f>
        <v>11361</v>
      </c>
      <c r="BH13" s="278" t="s">
        <v>195</v>
      </c>
      <c r="BI13" s="278" t="s">
        <v>195</v>
      </c>
      <c r="BJ13" s="278" t="s">
        <v>195</v>
      </c>
      <c r="BK13" s="278" t="str">
        <f>年度マスタ!K4</f>
        <v>11361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1197.8209999999999</v>
      </c>
      <c r="AY14" s="70"/>
      <c r="BE14" s="70" t="str">
        <f>AP2</f>
        <v>横瀬町</v>
      </c>
      <c r="BF14" s="70" t="str">
        <f>AP2</f>
        <v>横瀬町</v>
      </c>
      <c r="BG14" s="70" t="str">
        <f>AP2</f>
        <v>横瀬町</v>
      </c>
      <c r="BH14" s="70" t="s">
        <v>205</v>
      </c>
      <c r="BI14" s="70" t="s">
        <v>205</v>
      </c>
      <c r="BJ14" s="70" t="s">
        <v>205</v>
      </c>
      <c r="BK14" s="70" t="str">
        <f>AP2</f>
        <v>横瀬町</v>
      </c>
    </row>
    <row r="15" spans="1:63" ht="15.95" customHeight="1">
      <c r="B15" s="272"/>
      <c r="C15" s="13"/>
      <c r="D15" s="13"/>
      <c r="E15" s="166"/>
      <c r="F15" s="166"/>
      <c r="G15" s="13"/>
      <c r="W15" s="13"/>
      <c r="X15" s="13"/>
      <c r="Y15" s="13"/>
      <c r="Z15" s="273"/>
      <c r="AB15" s="272"/>
      <c r="AQ15" s="273"/>
      <c r="AV15" s="70" t="s">
        <v>109</v>
      </c>
      <c r="AW15" s="70" t="s">
        <v>109</v>
      </c>
      <c r="AX15" s="165">
        <f t="shared" si="0"/>
        <v>10.893000000000001</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21：窯業・土石製品製造業(N=4)</v>
      </c>
      <c r="BE19" s="845">
        <f>VLOOKUP(BE$13&amp;"_"&amp;$AV$8,データシート2!$A:$SI,MATCH($AV$5&amp;"_"&amp;$BA19&amp;$AV$6,データシート2!$A$1:$SI$1,0),0)</f>
        <v>4</v>
      </c>
      <c r="BF19" s="952">
        <f>VLOOKUP(BF$13&amp;"_"&amp;$AW$8,データシート2!$A:$SI,MATCH($AW$5&amp;"_"&amp;$BA19&amp;$AW$6,データシート2!$A$1:$SI$1,0),0)</f>
        <v>1197.8209999999999</v>
      </c>
      <c r="BG19" s="952">
        <f t="shared" si="2"/>
        <v>299.45524999999998</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2.6031999584001562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1404.96</v>
      </c>
      <c r="G21" s="877">
        <f t="shared" ref="G21:O21" si="5">SUM(G22,G26,G27,G28)</f>
        <v>1432.1970000000001</v>
      </c>
      <c r="H21" s="877">
        <f t="shared" si="5"/>
        <v>1473.82</v>
      </c>
      <c r="I21" s="877">
        <f t="shared" si="5"/>
        <v>1467.8220000000001</v>
      </c>
      <c r="J21" s="877">
        <f t="shared" si="5"/>
        <v>1371.079</v>
      </c>
      <c r="K21" s="877">
        <f t="shared" si="5"/>
        <v>1389.423</v>
      </c>
      <c r="L21" s="877">
        <f t="shared" si="5"/>
        <v>1358.364</v>
      </c>
      <c r="M21" s="877">
        <f t="shared" si="5"/>
        <v>1350.9109999999998</v>
      </c>
      <c r="N21" s="877">
        <f t="shared" si="5"/>
        <v>1069.3719999999998</v>
      </c>
      <c r="O21" s="877">
        <f t="shared" si="5"/>
        <v>1208.9349999999999</v>
      </c>
      <c r="P21" s="878">
        <f>SUM(P22,P26,P27,P28)</f>
        <v>1208.7139999999999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1404.96</v>
      </c>
      <c r="G22" s="879">
        <f t="shared" ref="G22:P22" si="6">SUM(G23:G25)</f>
        <v>1432.1970000000001</v>
      </c>
      <c r="H22" s="879">
        <f t="shared" si="6"/>
        <v>1473.82</v>
      </c>
      <c r="I22" s="879">
        <f t="shared" si="6"/>
        <v>1467.8220000000001</v>
      </c>
      <c r="J22" s="879">
        <f t="shared" si="6"/>
        <v>1371.079</v>
      </c>
      <c r="K22" s="879">
        <f t="shared" si="6"/>
        <v>1389.423</v>
      </c>
      <c r="L22" s="879">
        <f t="shared" si="6"/>
        <v>1358.364</v>
      </c>
      <c r="M22" s="879">
        <f t="shared" si="6"/>
        <v>1350.9109999999998</v>
      </c>
      <c r="N22" s="879">
        <f t="shared" si="6"/>
        <v>1069.3719999999998</v>
      </c>
      <c r="O22" s="879">
        <f t="shared" si="6"/>
        <v>1208.9349999999999</v>
      </c>
      <c r="P22" s="880">
        <f t="shared" si="6"/>
        <v>1208.7139999999999</v>
      </c>
      <c r="Z22" s="273"/>
      <c r="AB22" s="272"/>
      <c r="AC22" s="521" t="s">
        <v>286</v>
      </c>
      <c r="AP22" s="16" t="s">
        <v>287</v>
      </c>
      <c r="AQ22" s="273"/>
      <c r="AV22" s="70" t="str">
        <f>AW22</f>
        <v>エネルギー起源CO2</v>
      </c>
      <c r="AW22" s="70" t="str">
        <f>D56</f>
        <v>エネルギー起源CO2</v>
      </c>
      <c r="AX22" s="165">
        <f>P56</f>
        <v>333.67200000000003</v>
      </c>
      <c r="AY22" s="165">
        <f>AX22</f>
        <v>333.67200000000003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1394.14</v>
      </c>
      <c r="G23" s="881">
        <f>IFERROR(VLOOKUP(年度マスタ!$K$4&amp;"_"&amp;G$20,データシート1!$A:$BU,MATCH("ba_"&amp;$E23,データシート1!$A$1:$BU$1,0),0),0)</f>
        <v>1420.14</v>
      </c>
      <c r="H23" s="881">
        <f>IFERROR(VLOOKUP(年度マスタ!$K$4&amp;"_"&amp;H$20,データシート1!$A:$BU,MATCH("ba_"&amp;$E23,データシート1!$A$1:$BU$1,0),0),0)</f>
        <v>1460.298</v>
      </c>
      <c r="I23" s="881">
        <f>IFERROR(VLOOKUP(年度マスタ!$K$4&amp;"_"&amp;I$20,データシート1!$A:$BU,MATCH("ba_"&amp;$E23,データシート1!$A$1:$BU$1,0),0),0)</f>
        <v>1453.5150000000001</v>
      </c>
      <c r="J23" s="881">
        <f>IFERROR(VLOOKUP(年度マスタ!$K$4&amp;"_"&amp;J$20,データシート1!$A:$BU,MATCH("ba_"&amp;$E23,データシート1!$A$1:$BU$1,0),0),0)</f>
        <v>1357.4449999999999</v>
      </c>
      <c r="K23" s="881">
        <f>IFERROR(VLOOKUP(年度マスタ!$K$4&amp;"_"&amp;K$20,データシート1!$A:$BU,MATCH("ba_"&amp;$E23,データシート1!$A$1:$BU$1,0),0),0)</f>
        <v>1375.796</v>
      </c>
      <c r="L23" s="881">
        <f>IFERROR(VLOOKUP(年度マスタ!$K$4&amp;"_"&amp;L$20,データシート1!$A:$BU,MATCH("ba_"&amp;$E23,データシート1!$A$1:$BU$1,0),0),0)</f>
        <v>1345.6949999999999</v>
      </c>
      <c r="M23" s="881">
        <f>IFERROR(VLOOKUP(年度マスタ!$K$4&amp;"_"&amp;M$20,データシート1!$A:$BU,MATCH("ba_"&amp;$E23,データシート1!$A$1:$BU$1,0),0),0)</f>
        <v>1338.4169999999999</v>
      </c>
      <c r="N23" s="881">
        <f>IFERROR(VLOOKUP(年度マスタ!$K$4&amp;"_"&amp;N$20,データシート1!$A:$BU,MATCH("ba_"&amp;$E23,データシート1!$A$1:$BU$1,0),0),0)</f>
        <v>1057.4259999999999</v>
      </c>
      <c r="O23" s="881">
        <f>IFERROR(VLOOKUP(年度マスタ!$K$4&amp;"_"&amp;O$20,データシート1!$A:$BU,MATCH("ba_"&amp;$E23,データシート1!$A$1:$BU$1,0),0),0)</f>
        <v>1197.3679999999999</v>
      </c>
      <c r="P23" s="882">
        <f>IFERROR(VLOOKUP(年度マスタ!$K$4&amp;"_"&amp;P$20,データシート1!$A:$BU,MATCH("ba_"&amp;$E23,データシート1!$A$1:$BU$1,0),0),0)</f>
        <v>1197.8209999999999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874.96900000000005</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10.82</v>
      </c>
      <c r="G24" s="881">
        <f>IFERROR(VLOOKUP(年度マスタ!$K$4&amp;"_"&amp;G$20,データシート1!$A:$BU,MATCH("ba_"&amp;$E24,データシート1!$A$1:$BU$1,0),0),0)</f>
        <v>12.057</v>
      </c>
      <c r="H24" s="881">
        <f>IFERROR(VLOOKUP(年度マスタ!$K$4&amp;"_"&amp;H$20,データシート1!$A:$BU,MATCH("ba_"&amp;$E24,データシート1!$A$1:$BU$1,0),0),0)</f>
        <v>13.522</v>
      </c>
      <c r="I24" s="881">
        <f>IFERROR(VLOOKUP(年度マスタ!$K$4&amp;"_"&amp;I$20,データシート1!$A:$BU,MATCH("ba_"&amp;$E24,データシート1!$A$1:$BU$1,0),0),0)</f>
        <v>14.307</v>
      </c>
      <c r="J24" s="881">
        <f>IFERROR(VLOOKUP(年度マスタ!$K$4&amp;"_"&amp;J$20,データシート1!$A:$BU,MATCH("ba_"&amp;$E24,データシート1!$A$1:$BU$1,0),0),0)</f>
        <v>13.634</v>
      </c>
      <c r="K24" s="881">
        <f>IFERROR(VLOOKUP(年度マスタ!$K$4&amp;"_"&amp;K$20,データシート1!$A:$BU,MATCH("ba_"&amp;$E24,データシート1!$A$1:$BU$1,0),0),0)</f>
        <v>13.627000000000001</v>
      </c>
      <c r="L24" s="881">
        <f>IFERROR(VLOOKUP(年度マスタ!$K$4&amp;"_"&amp;L$20,データシート1!$A:$BU,MATCH("ba_"&amp;$E24,データシート1!$A$1:$BU$1,0),0),0)</f>
        <v>12.669</v>
      </c>
      <c r="M24" s="881">
        <f>IFERROR(VLOOKUP(年度マスタ!$K$4&amp;"_"&amp;M$20,データシート1!$A:$BU,MATCH("ba_"&amp;$E24,データシート1!$A$1:$BU$1,0),0),0)</f>
        <v>12.494</v>
      </c>
      <c r="N24" s="881">
        <f>IFERROR(VLOOKUP(年度マスタ!$K$4&amp;"_"&amp;N$20,データシート1!$A:$BU,MATCH("ba_"&amp;$E24,データシート1!$A$1:$BU$1,0),0),0)</f>
        <v>11.946</v>
      </c>
      <c r="O24" s="881">
        <f>IFERROR(VLOOKUP(年度マスタ!$K$4&amp;"_"&amp;O$20,データシート1!$A:$BU,MATCH("ba_"&amp;$E24,データシート1!$A$1:$BU$1,0),0),0)</f>
        <v>11.567</v>
      </c>
      <c r="P24" s="882">
        <f>IFERROR(VLOOKUP(年度マスタ!$K$4&amp;"_"&amp;P$20,データシート1!$A:$BU,MATCH("ba_"&amp;$E24,データシート1!$A$1:$BU$1,0),0),0)</f>
        <v>10.893000000000001</v>
      </c>
      <c r="Z24" s="273"/>
      <c r="AB24" s="272"/>
      <c r="AC24" s="1112" t="s">
        <v>290</v>
      </c>
      <c r="AD24" s="1112"/>
      <c r="AE24" s="1113"/>
      <c r="AF24" s="877">
        <f>AF25+AF29</f>
        <v>28.284561413235615</v>
      </c>
      <c r="AG24" s="877">
        <f t="shared" ref="AG24:AP24" si="11">AG25+AG29</f>
        <v>29.407211448080076</v>
      </c>
      <c r="AH24" s="877">
        <f t="shared" si="11"/>
        <v>34.36156289650495</v>
      </c>
      <c r="AI24" s="877">
        <f t="shared" si="11"/>
        <v>33.039644778271885</v>
      </c>
      <c r="AJ24" s="877">
        <f t="shared" si="11"/>
        <v>31.892692639991715</v>
      </c>
      <c r="AK24" s="877">
        <f t="shared" si="11"/>
        <v>29.887225696558332</v>
      </c>
      <c r="AL24" s="877">
        <f t="shared" si="11"/>
        <v>28.826760935664616</v>
      </c>
      <c r="AM24" s="877">
        <f t="shared" si="11"/>
        <v>27.318474736957597</v>
      </c>
      <c r="AN24" s="877">
        <f t="shared" si="11"/>
        <v>24.995503230741239</v>
      </c>
      <c r="AO24" s="877">
        <f t="shared" si="11"/>
        <v>25.227918545842485</v>
      </c>
      <c r="AP24" s="878">
        <f t="shared" si="11"/>
        <v>24.892640206685144</v>
      </c>
      <c r="AQ24" s="273"/>
      <c r="AV24" s="70" t="str">
        <f>AW24</f>
        <v>廃棄物原燃料</v>
      </c>
      <c r="AW24" s="70" t="str">
        <f>E58</f>
        <v>廃棄物原燃料</v>
      </c>
      <c r="AX24" s="287">
        <f t="shared" ref="AX24:AX31" si="12">P58</f>
        <v>186.643</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19.074003626189857</v>
      </c>
      <c r="AG25" s="879">
        <f>①CO2排出量の現状把握!AA35</f>
        <v>19.885656763704443</v>
      </c>
      <c r="AH25" s="879">
        <f>①CO2排出量の現状把握!AB35</f>
        <v>25.188315566487322</v>
      </c>
      <c r="AI25" s="879">
        <f>①CO2排出量の現状把握!AC35</f>
        <v>23.731613717426114</v>
      </c>
      <c r="AJ25" s="879">
        <f>①CO2排出量の現状把握!AD35</f>
        <v>22.138707452941826</v>
      </c>
      <c r="AK25" s="879">
        <f>①CO2排出量の現状把握!AE35</f>
        <v>21.350882377029105</v>
      </c>
      <c r="AL25" s="879">
        <f>①CO2排出量の現状把握!AF35</f>
        <v>20.593083222945115</v>
      </c>
      <c r="AM25" s="879">
        <f>①CO2排出量の現状把握!AG35</f>
        <v>19.178054049948074</v>
      </c>
      <c r="AN25" s="879">
        <f>①CO2排出量の現状把握!AH35</f>
        <v>17.287721329140712</v>
      </c>
      <c r="AO25" s="879">
        <f>①CO2排出量の現状把握!AI35</f>
        <v>19.32311514148196</v>
      </c>
      <c r="AP25" s="880">
        <f>①CO2排出量の現状把握!AJ35</f>
        <v>18.199412596034097</v>
      </c>
      <c r="AQ25" s="273"/>
      <c r="AV25" s="70" t="str">
        <f>AW25</f>
        <v>廃棄物原燃料以外</v>
      </c>
      <c r="AW25" s="70" t="str">
        <f>E59</f>
        <v>廃棄物原燃料以外</v>
      </c>
      <c r="AX25" s="287">
        <f t="shared" si="12"/>
        <v>688.32600000000002</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17.548433568097639</v>
      </c>
      <c r="AG26" s="881">
        <f>①CO2排出量の現状把握!AA36</f>
        <v>18.398020941744139</v>
      </c>
      <c r="AH26" s="881">
        <f>①CO2排出量の現状把握!AB36</f>
        <v>23.905908847506279</v>
      </c>
      <c r="AI26" s="881">
        <f>①CO2排出量の現状把握!AC36</f>
        <v>22.908691963821411</v>
      </c>
      <c r="AJ26" s="881">
        <f>①CO2排出量の現状把握!AD36</f>
        <v>21.352711816537649</v>
      </c>
      <c r="AK26" s="881">
        <f>①CO2排出量の現状把握!AE36</f>
        <v>20.565837581214058</v>
      </c>
      <c r="AL26" s="881">
        <f>①CO2排出量の現状把握!AF36</f>
        <v>19.775335868547245</v>
      </c>
      <c r="AM26" s="881">
        <f>①CO2排出量の現状把握!AG36</f>
        <v>18.409163877723813</v>
      </c>
      <c r="AN26" s="881">
        <f>①CO2排出量の現状把握!AH36</f>
        <v>16.608917170384302</v>
      </c>
      <c r="AO26" s="881">
        <f>①CO2排出量の現状把握!AI36</f>
        <v>16.613013551194729</v>
      </c>
      <c r="AP26" s="882">
        <f>①CO2排出量の現状把握!AJ36</f>
        <v>15.574251000172733</v>
      </c>
      <c r="AQ26" s="273"/>
      <c r="AV26" s="70" t="str">
        <f>AW26</f>
        <v>CH4</v>
      </c>
      <c r="AW26" s="70" t="str">
        <f t="shared" ref="AW26:AW31" si="13">D60</f>
        <v>CH4</v>
      </c>
      <c r="AX26" s="287">
        <f t="shared" si="12"/>
        <v>4.4999999999999998E-2</v>
      </c>
      <c r="AY26" s="287">
        <f>AX26</f>
        <v>4.4999999999999998E-2</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1.5255700580922169</v>
      </c>
      <c r="AG27" s="881">
        <f>①CO2排出量の現状把握!AA37</f>
        <v>1.487635821960305</v>
      </c>
      <c r="AH27" s="881">
        <f>①CO2排出量の現状把握!AB37</f>
        <v>1.2824067189810431</v>
      </c>
      <c r="AI27" s="881">
        <f>①CO2排出量の現状把握!AC37</f>
        <v>0.82292175360470154</v>
      </c>
      <c r="AJ27" s="881">
        <f>①CO2排出量の現状把握!AD37</f>
        <v>0.78599563640417636</v>
      </c>
      <c r="AK27" s="881">
        <f>①CO2排出量の現状把握!AE37</f>
        <v>0.7850447958150466</v>
      </c>
      <c r="AL27" s="881">
        <f>①CO2排出量の現状把握!AF37</f>
        <v>0.81774735439787094</v>
      </c>
      <c r="AM27" s="881">
        <f>①CO2排出量の現状把握!AG37</f>
        <v>0.76889017222426215</v>
      </c>
      <c r="AN27" s="881">
        <f>①CO2排出量の現状把握!AH37</f>
        <v>0.67880415875641109</v>
      </c>
      <c r="AO27" s="881">
        <f>①CO2排出量の現状把握!AI37</f>
        <v>0.68756074134418066</v>
      </c>
      <c r="AP27" s="882">
        <f>①CO2排出量の現状把握!AJ37</f>
        <v>0.7655583387981707</v>
      </c>
      <c r="AQ27" s="273"/>
      <c r="AV27" s="70" t="str">
        <f t="shared" ref="AV27:AV31" si="14">AW27</f>
        <v>N2O</v>
      </c>
      <c r="AW27" s="70" t="str">
        <f t="shared" si="13"/>
        <v>N2O</v>
      </c>
      <c r="AX27" s="287">
        <f t="shared" si="12"/>
        <v>2.8000000000000001E-2</v>
      </c>
      <c r="AY27" s="287">
        <f t="shared" ref="AY27:AY31" si="15">AX27</f>
        <v>2.8000000000000001E-2</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v>
      </c>
      <c r="AG28" s="881">
        <f>①CO2排出量の現状把握!AA38</f>
        <v>0</v>
      </c>
      <c r="AH28" s="881">
        <f>①CO2排出量の現状把握!AB38</f>
        <v>0</v>
      </c>
      <c r="AI28" s="881">
        <f>①CO2排出量の現状把握!AC38</f>
        <v>0</v>
      </c>
      <c r="AJ28" s="881">
        <f>①CO2排出量の現状把握!AD38</f>
        <v>0</v>
      </c>
      <c r="AK28" s="881">
        <f>①CO2排出量の現状把握!AE38</f>
        <v>0</v>
      </c>
      <c r="AL28" s="881">
        <f>①CO2排出量の現状把握!AF38</f>
        <v>0</v>
      </c>
      <c r="AM28" s="881">
        <f>①CO2排出量の現状把握!AG38</f>
        <v>0</v>
      </c>
      <c r="AN28" s="881">
        <f>①CO2排出量の現状把握!AH38</f>
        <v>0</v>
      </c>
      <c r="AO28" s="881">
        <f>①CO2排出量の現状把握!AI38</f>
        <v>2.0225408489430472</v>
      </c>
      <c r="AP28" s="882">
        <f>①CO2排出量の現状把握!AJ38</f>
        <v>1.8596032570631924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9.2105577870457562</v>
      </c>
      <c r="AG29" s="883">
        <f>①CO2排出量の現状把握!AA39</f>
        <v>9.5215546843756336</v>
      </c>
      <c r="AH29" s="883">
        <f>①CO2排出量の現状把握!AB39</f>
        <v>9.1732473300176292</v>
      </c>
      <c r="AI29" s="883">
        <f>①CO2排出量の現状把握!AC39</f>
        <v>9.3080310608457708</v>
      </c>
      <c r="AJ29" s="883">
        <f>①CO2排出量の現状把握!AD39</f>
        <v>9.7539851870498904</v>
      </c>
      <c r="AK29" s="883">
        <f>①CO2排出量の現状把握!AE39</f>
        <v>8.5363433195292284</v>
      </c>
      <c r="AL29" s="883">
        <f>①CO2排出量の現状把握!AF39</f>
        <v>8.2336777127195031</v>
      </c>
      <c r="AM29" s="883">
        <f>①CO2排出量の現状把握!AG39</f>
        <v>8.1404206870095255</v>
      </c>
      <c r="AN29" s="883">
        <f>①CO2排出量の現状把握!AH39</f>
        <v>7.7077819016005273</v>
      </c>
      <c r="AO29" s="883">
        <f>①CO2排出量の現状把握!AI39</f>
        <v>5.9048034043605266</v>
      </c>
      <c r="AP29" s="884">
        <f>①CO2排出量の現状把握!AJ39</f>
        <v>6.6932276106510482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1</v>
      </c>
      <c r="AG35" s="459">
        <f t="shared" si="18"/>
        <v>1</v>
      </c>
      <c r="AH35" s="459">
        <f>IFERROR(IF(H24/AH27&gt;1,1,H24/AH27),0)</f>
        <v>1</v>
      </c>
      <c r="AI35" s="459">
        <f t="shared" si="18"/>
        <v>1</v>
      </c>
      <c r="AJ35" s="459">
        <f t="shared" si="18"/>
        <v>1</v>
      </c>
      <c r="AK35" s="459">
        <f t="shared" si="18"/>
        <v>1</v>
      </c>
      <c r="AL35" s="459">
        <f t="shared" si="18"/>
        <v>1</v>
      </c>
      <c r="AM35" s="459">
        <f t="shared" si="18"/>
        <v>1</v>
      </c>
      <c r="AN35" s="459">
        <f t="shared" si="18"/>
        <v>1</v>
      </c>
      <c r="AO35" s="459">
        <f t="shared" si="18"/>
        <v>1</v>
      </c>
      <c r="AP35" s="459">
        <f t="shared" si="18"/>
        <v>1</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1404.96</v>
      </c>
      <c r="G55" s="885">
        <f t="shared" ref="G55:P55" si="32">SUM(G56,G57,G60,G61,G62,G63,G64,G65,)</f>
        <v>1432.1970000000001</v>
      </c>
      <c r="H55" s="885">
        <f t="shared" si="32"/>
        <v>1473.82</v>
      </c>
      <c r="I55" s="885">
        <f t="shared" si="32"/>
        <v>1467.8220000000001</v>
      </c>
      <c r="J55" s="885">
        <f t="shared" si="32"/>
        <v>1371.079</v>
      </c>
      <c r="K55" s="885">
        <f t="shared" si="32"/>
        <v>1389.423</v>
      </c>
      <c r="L55" s="885">
        <f t="shared" si="32"/>
        <v>1358.364</v>
      </c>
      <c r="M55" s="885">
        <f t="shared" si="32"/>
        <v>1350.9110000000001</v>
      </c>
      <c r="N55" s="885">
        <f t="shared" si="32"/>
        <v>1069.3719999999998</v>
      </c>
      <c r="O55" s="885">
        <f t="shared" si="32"/>
        <v>1208.9350000000002</v>
      </c>
      <c r="P55" s="886">
        <f t="shared" si="32"/>
        <v>1208.7140000000002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378.11399999999998</v>
      </c>
      <c r="G56" s="887">
        <f>IFERROR(VLOOKUP(年度マスタ!$K$4&amp;"_"&amp;G$54,データシート1!$A:$CE,MATCH("bc_"&amp;$C56,データシート1!$A$1:$CE$1,0),0),0)</f>
        <v>400.82400000000001</v>
      </c>
      <c r="H56" s="887">
        <f>IFERROR(VLOOKUP(年度マスタ!$K$4&amp;"_"&amp;H$54,データシート1!$A:$CE,MATCH("bc_"&amp;$C56,データシート1!$A$1:$CE$1,0),0),0)</f>
        <v>440.721</v>
      </c>
      <c r="I56" s="887">
        <f>IFERROR(VLOOKUP(年度マスタ!$K$4&amp;"_"&amp;I$54,データシート1!$A:$CE,MATCH("bc_"&amp;$C56,データシート1!$A$1:$CE$1,0),0),0)</f>
        <v>438.476</v>
      </c>
      <c r="J56" s="887">
        <f>IFERROR(VLOOKUP(年度マスタ!$K$4&amp;"_"&amp;J$54,データシート1!$A:$CE,MATCH("bc_"&amp;$C56,データシート1!$A$1:$CE$1,0),0),0)</f>
        <v>417.94400000000002</v>
      </c>
      <c r="K56" s="887">
        <f>IFERROR(VLOOKUP(年度マスタ!$K$4&amp;"_"&amp;K$54,データシート1!$A:$CE,MATCH("bc_"&amp;$C56,データシート1!$A$1:$CE$1,0),0),0)</f>
        <v>395.39499999999998</v>
      </c>
      <c r="L56" s="887">
        <f>IFERROR(VLOOKUP(年度マスタ!$K$4&amp;"_"&amp;L$54,データシート1!$A:$CE,MATCH("bc_"&amp;$C56,データシート1!$A$1:$CE$1,0),0),0)</f>
        <v>379.851</v>
      </c>
      <c r="M56" s="887">
        <f>IFERROR(VLOOKUP(年度マスタ!$K$4&amp;"_"&amp;M$54,データシート1!$A:$CE,MATCH("bc_"&amp;$C56,データシート1!$A$1:$CE$1,0),0),0)</f>
        <v>367.77300000000002</v>
      </c>
      <c r="N56" s="887">
        <f>IFERROR(VLOOKUP(年度マスタ!$K$4&amp;"_"&amp;N$54,データシート1!$A:$CE,MATCH("bc_"&amp;$C56,データシート1!$A$1:$CE$1,0),0),0)</f>
        <v>350.03899999999999</v>
      </c>
      <c r="O56" s="887">
        <f>IFERROR(VLOOKUP(年度マスタ!$K$4&amp;"_"&amp;O$54,データシート1!$A:$CE,MATCH("bc_"&amp;$C56,データシート1!$A$1:$CE$1,0),0),0)</f>
        <v>334.38900000000001</v>
      </c>
      <c r="P56" s="888">
        <f>IFERROR(VLOOKUP(年度マスタ!$K$4&amp;"_"&amp;P$54,データシート1!$A:$CE,MATCH("bc_"&amp;$C56,データシート1!$A$1:$CE$1,0),0),0)</f>
        <v>333.67200000000003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1025.444</v>
      </c>
      <c r="G57" s="887">
        <f t="shared" ref="G57:J57" si="34">SUM(G58:G59)</f>
        <v>1031.373</v>
      </c>
      <c r="H57" s="887">
        <f t="shared" si="34"/>
        <v>1033.0989999999999</v>
      </c>
      <c r="I57" s="887">
        <f t="shared" si="34"/>
        <v>1029.346</v>
      </c>
      <c r="J57" s="887">
        <f t="shared" si="34"/>
        <v>953.13499999999999</v>
      </c>
      <c r="K57" s="887">
        <f t="shared" ref="K57:O57" si="35">SUM(K58:K59)</f>
        <v>994.02800000000002</v>
      </c>
      <c r="L57" s="887">
        <f t="shared" si="35"/>
        <v>978.51300000000003</v>
      </c>
      <c r="M57" s="887">
        <f t="shared" si="35"/>
        <v>983.13800000000003</v>
      </c>
      <c r="N57" s="887">
        <f t="shared" si="35"/>
        <v>719.33299999999997</v>
      </c>
      <c r="O57" s="887">
        <f t="shared" si="35"/>
        <v>874.47299999999996</v>
      </c>
      <c r="P57" s="888">
        <f>SUM(P58:P59)</f>
        <v>874.96900000000005</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174.02099999999999</v>
      </c>
      <c r="G58" s="889">
        <f>IFERROR(VLOOKUP(年度マスタ!$K$4&amp;"_"&amp;G$54,データシート1!$A:$CE,MATCH("bc_"&amp;$C58,データシート1!$A$1:$CE$1,0),0),0)</f>
        <v>173.93799999999999</v>
      </c>
      <c r="H58" s="889">
        <f>IFERROR(VLOOKUP(年度マスタ!$K$4&amp;"_"&amp;H$54,データシート1!$A:$CE,MATCH("bc_"&amp;$C58,データシート1!$A$1:$CE$1,0),0),0)</f>
        <v>167.00200000000001</v>
      </c>
      <c r="I58" s="889">
        <f>IFERROR(VLOOKUP(年度マスタ!$K$4&amp;"_"&amp;I$54,データシート1!$A:$CE,MATCH("bc_"&amp;$C58,データシート1!$A$1:$CE$1,0),0),0)</f>
        <v>175.73699999999999</v>
      </c>
      <c r="J58" s="889">
        <f>IFERROR(VLOOKUP(年度マスタ!$K$4&amp;"_"&amp;J$54,データシート1!$A:$CE,MATCH("bc_"&amp;$C58,データシート1!$A$1:$CE$1,0),0),0)</f>
        <v>168.43600000000001</v>
      </c>
      <c r="K58" s="889">
        <f>IFERROR(VLOOKUP(年度マスタ!$K$4&amp;"_"&amp;K$54,データシート1!$A:$CE,MATCH("bc_"&amp;$C58,データシート1!$A$1:$CE$1,0),0),0)</f>
        <v>187.28200000000001</v>
      </c>
      <c r="L58" s="889">
        <f>IFERROR(VLOOKUP(年度マスタ!$K$4&amp;"_"&amp;L$54,データシート1!$A:$CE,MATCH("bc_"&amp;$C58,データシート1!$A$1:$CE$1,0),0),0)</f>
        <v>189.55600000000001</v>
      </c>
      <c r="M58" s="889">
        <f>IFERROR(VLOOKUP(年度マスタ!$K$4&amp;"_"&amp;M$54,データシート1!$A:$CE,MATCH("bc_"&amp;$C58,データシート1!$A$1:$CE$1,0),0),0)</f>
        <v>198.26400000000001</v>
      </c>
      <c r="N58" s="889">
        <f>IFERROR(VLOOKUP(年度マスタ!$K$4&amp;"_"&amp;N$54,データシート1!$A:$CE,MATCH("bc_"&amp;$C58,データシート1!$A$1:$CE$1,0),0),0)</f>
        <v>140.577</v>
      </c>
      <c r="O58" s="889">
        <f>IFERROR(VLOOKUP(年度マスタ!$K$4&amp;"_"&amp;O$54,データシート1!$A:$CE,MATCH("bc_"&amp;$C58,データシート1!$A$1:$CE$1,0),0),0)</f>
        <v>185.607</v>
      </c>
      <c r="P58" s="890">
        <f>IFERROR(VLOOKUP(年度マスタ!$K$4&amp;"_"&amp;P$54,データシート1!$A:$CE,MATCH("bc_"&amp;$C58,データシート1!$A$1:$CE$1,0),0),0)</f>
        <v>186.643</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851.423</v>
      </c>
      <c r="G59" s="889">
        <f>IFERROR(VLOOKUP(年度マスタ!$K$4&amp;"_"&amp;G$54,データシート1!$A:$CE,MATCH("bc_"&amp;$C59,データシート1!$A$1:$CE$1,0),0),0)</f>
        <v>857.43499999999995</v>
      </c>
      <c r="H59" s="889">
        <f>IFERROR(VLOOKUP(年度マスタ!$K$4&amp;"_"&amp;H$54,データシート1!$A:$CE,MATCH("bc_"&amp;$C59,データシート1!$A$1:$CE$1,0),0),0)</f>
        <v>866.09699999999998</v>
      </c>
      <c r="I59" s="889">
        <f>IFERROR(VLOOKUP(年度マスタ!$K$4&amp;"_"&amp;I$54,データシート1!$A:$CE,MATCH("bc_"&amp;$C59,データシート1!$A$1:$CE$1,0),0),0)</f>
        <v>853.60900000000004</v>
      </c>
      <c r="J59" s="889">
        <f>IFERROR(VLOOKUP(年度マスタ!$K$4&amp;"_"&amp;J$54,データシート1!$A:$CE,MATCH("bc_"&amp;$C59,データシート1!$A$1:$CE$1,0),0),0)</f>
        <v>784.69899999999996</v>
      </c>
      <c r="K59" s="889">
        <f>IFERROR(VLOOKUP(年度マスタ!$K$4&amp;"_"&amp;K$54,データシート1!$A:$CE,MATCH("bc_"&amp;$C59,データシート1!$A$1:$CE$1,0),0),0)</f>
        <v>806.74599999999998</v>
      </c>
      <c r="L59" s="889">
        <f>IFERROR(VLOOKUP(年度マスタ!$K$4&amp;"_"&amp;L$54,データシート1!$A:$CE,MATCH("bc_"&amp;$C59,データシート1!$A$1:$CE$1,0),0),0)</f>
        <v>788.95699999999999</v>
      </c>
      <c r="M59" s="889">
        <f>IFERROR(VLOOKUP(年度マスタ!$K$4&amp;"_"&amp;M$54,データシート1!$A:$CE,MATCH("bc_"&amp;$C59,データシート1!$A$1:$CE$1,0),0),0)</f>
        <v>784.87400000000002</v>
      </c>
      <c r="N59" s="889">
        <f>IFERROR(VLOOKUP(年度マスタ!$K$4&amp;"_"&amp;N$54,データシート1!$A:$CE,MATCH("bc_"&amp;$C59,データシート1!$A$1:$CE$1,0),0),0)</f>
        <v>578.75599999999997</v>
      </c>
      <c r="O59" s="889">
        <f>IFERROR(VLOOKUP(年度マスタ!$K$4&amp;"_"&amp;O$54,データシート1!$A:$CE,MATCH("bc_"&amp;$C59,データシート1!$A$1:$CE$1,0),0),0)</f>
        <v>688.86599999999999</v>
      </c>
      <c r="P59" s="890">
        <f>IFERROR(VLOOKUP(年度マスタ!$K$4&amp;"_"&amp;P$54,データシート1!$A:$CE,MATCH("bc_"&amp;$C59,データシート1!$A$1:$CE$1,0),0),0)</f>
        <v>688.32600000000002</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0.77600000000000002</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4.4999999999999998E-2</v>
      </c>
      <c r="P60" s="888">
        <f>IFERROR(VLOOKUP(年度マスタ!$K$4&amp;"_"&amp;P$54,データシート1!$A:$CE,MATCH("bc_"&amp;$C60,データシート1!$A$1:$CE$1,0),0),0)</f>
        <v>4.4999999999999998E-2</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0.626</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2.8000000000000001E-2</v>
      </c>
      <c r="P61" s="888">
        <f>IFERROR(VLOOKUP(年度マスタ!$K$4&amp;"_"&amp;P$54,データシート1!$A:$CE,MATCH("bc_"&amp;$C61,データシート1!$A$1:$CE$1,0),0),0)</f>
        <v>2.8000000000000001E-2</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横瀬町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635.20000000000005</v>
      </c>
      <c r="K6" s="619">
        <f>VLOOKUP(年度マスタ!$K$4&amp;"_"&amp;K$5,データシート1!$A:$BT,MATCH("cb_"&amp;$G6,データシート1!$A$1:$BT$1,0),0)</f>
        <v>680.3</v>
      </c>
      <c r="L6" s="619">
        <f>VLOOKUP(年度マスタ!$K$4&amp;"_"&amp;L$5,データシート1!$A:$BT,MATCH("cb_"&amp;$G6,データシート1!$A$1:$BT$1,0),0)</f>
        <v>766.6</v>
      </c>
      <c r="M6" s="619">
        <f>VLOOKUP(年度マスタ!$K$4&amp;"_"&amp;M$5,データシート1!$A:$BT,MATCH("cb_"&amp;$G6,データシート1!$A$1:$BT$1,0),0)</f>
        <v>805.1</v>
      </c>
      <c r="N6" s="619">
        <f>VLOOKUP(年度マスタ!$K$4&amp;"_"&amp;N$5,データシート1!$A:$BT,MATCH("cb_"&amp;$G6,データシート1!$A$1:$BT$1,0),0)</f>
        <v>854.40000000000009</v>
      </c>
      <c r="O6" s="619">
        <f>VLOOKUP(年度マスタ!$K$4&amp;"_"&amp;O$5,データシート1!$A:$BT,MATCH("cb_"&amp;$G6,データシート1!$A$1:$BT$1,0),0)</f>
        <v>930.5999999999998</v>
      </c>
      <c r="P6" s="619">
        <f>VLOOKUP(年度マスタ!$K$4&amp;"_"&amp;P$5,データシート1!$A:$BT,MATCH("cb_"&amp;$G6,データシート1!$A$1:$BT$1,0),0)</f>
        <v>1066.8</v>
      </c>
      <c r="Q6" s="619">
        <f>VLOOKUP(年度マスタ!$K$4&amp;"_"&amp;Q$5,データシート1!$A:$BT,MATCH("cb_"&amp;$G6,データシート1!$A$1:$BT$1,0),0)</f>
        <v>1190.1999999999994</v>
      </c>
      <c r="R6" s="633">
        <f>VLOOKUP(年度マスタ!$K$4&amp;"_"&amp;R$5,データシート1!$A:$BT,MATCH("cb_"&amp;$G6,データシート1!$A$1:$BT$1,0),0)</f>
        <v>1245.3</v>
      </c>
      <c r="S6" s="568"/>
      <c r="T6" s="190"/>
      <c r="U6" s="581"/>
      <c r="V6" s="195"/>
      <c r="W6" s="195"/>
      <c r="X6" s="195"/>
      <c r="Y6" s="196" t="s">
        <v>372</v>
      </c>
      <c r="Z6" s="663" t="s">
        <v>373</v>
      </c>
      <c r="AA6" s="663"/>
      <c r="AB6" s="663"/>
      <c r="AC6" s="664">
        <f>SUM(AC7:AC8)</f>
        <v>62298</v>
      </c>
      <c r="AD6" s="664">
        <f>SUM(AD7:AD8)</f>
        <v>84843.776999999987</v>
      </c>
      <c r="AE6" s="665">
        <f>$AD6*3600/100000000</f>
        <v>3.0543759719999994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1115.8</v>
      </c>
      <c r="K7" s="617">
        <f>VLOOKUP(年度マスタ!$K$4&amp;"_"&amp;K$5,データシート1!$A:$BT,MATCH("cb_"&amp;$G7,データシート1!$A$1:$BT$1,0),0)</f>
        <v>2679.1</v>
      </c>
      <c r="L7" s="617">
        <f>VLOOKUP(年度マスタ!$K$4&amp;"_"&amp;L$5,データシート1!$A:$BT,MATCH("cb_"&amp;$G7,データシート1!$A$1:$BT$1,0),0)</f>
        <v>2703.1</v>
      </c>
      <c r="M7" s="617">
        <f>VLOOKUP(年度マスタ!$K$4&amp;"_"&amp;M$5,データシート1!$A:$BT,MATCH("cb_"&amp;$G7,データシート1!$A$1:$BT$1,0),0)</f>
        <v>2777</v>
      </c>
      <c r="N7" s="617">
        <f>VLOOKUP(年度マスタ!$K$4&amp;"_"&amp;N$5,データシート1!$A:$BT,MATCH("cb_"&amp;$G7,データシート1!$A$1:$BT$1,0),0)</f>
        <v>2798.5</v>
      </c>
      <c r="O7" s="617">
        <f>VLOOKUP(年度マスタ!$K$4&amp;"_"&amp;O$5,データシート1!$A:$BT,MATCH("cb_"&amp;$G7,データシート1!$A$1:$BT$1,0),0)</f>
        <v>2798.5</v>
      </c>
      <c r="P7" s="617">
        <f>VLOOKUP(年度マスタ!$K$4&amp;"_"&amp;P$5,データシート1!$A:$BT,MATCH("cb_"&amp;$G7,データシート1!$A$1:$BT$1,0),0)</f>
        <v>2798.5</v>
      </c>
      <c r="Q7" s="617">
        <f>VLOOKUP(年度マスタ!$K$4&amp;"_"&amp;Q$5,データシート1!$A:$BT,MATCH("cb_"&amp;$G7,データシート1!$A$1:$BT$1,0),0)</f>
        <v>2886.5</v>
      </c>
      <c r="R7" s="634">
        <f>VLOOKUP(年度マスタ!$K$4&amp;"_"&amp;R$5,データシート1!$A:$BT,MATCH("cb_"&amp;$G7,データシート1!$A$1:$BT$1,0),0)</f>
        <v>2886.5</v>
      </c>
      <c r="S7" s="568"/>
      <c r="T7" s="190"/>
      <c r="U7" s="581"/>
      <c r="V7" s="195"/>
      <c r="W7" s="195"/>
      <c r="X7" s="195"/>
      <c r="Y7" s="196" t="s">
        <v>375</v>
      </c>
      <c r="Z7" s="212" t="s">
        <v>376</v>
      </c>
      <c r="AA7" s="212"/>
      <c r="AB7" s="212"/>
      <c r="AC7" s="1022">
        <f>VLOOKUP(年度マスタ!$K$4&amp;"_"&amp;年度マスタ!$K$9,データシート3!A:AB,MATCH("ea_"&amp;$Y7&amp;"_設備",データシート3!$A$1:$AB$1,0),0)</f>
        <v>44430</v>
      </c>
      <c r="AD7" s="1022">
        <f>VLOOKUP(年度マスタ!$K$4&amp;"_"&amp;年度マスタ!$K$9,データシート3!A:AB,MATCH("ea_"&amp;$Y7&amp;"_年間発電",データシート3!$A$1:$AB$1,0),0)/10^3</f>
        <v>60635.152999999991</v>
      </c>
      <c r="AE7" s="554">
        <f t="shared" ref="AE7:AE16" si="0">$AD7*3600/100000000</f>
        <v>2.1828655079999999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17868</v>
      </c>
      <c r="AD8" s="1022">
        <f>VLOOKUP(年度マスタ!$K$4&amp;"_"&amp;年度マスタ!$K$9,データシート3!A:AB,MATCH("ea_"&amp;$Y8&amp;"_年間発電",データシート3!$A$1:$AB$1,0),0)/10^3</f>
        <v>24208.624</v>
      </c>
      <c r="AE8" s="554">
        <f t="shared" si="0"/>
        <v>0.8715104640000001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10100</v>
      </c>
      <c r="AD9" s="666">
        <f>VLOOKUP(年度マスタ!$K$4&amp;"_"&amp;年度マスタ!$K$9,データシート3!A:AB,MATCH("ea_"&amp;$Y9&amp;"_年間発電",データシート3!$A$1:$AB$1,0),0)/10^3</f>
        <v>16763.746999999999</v>
      </c>
      <c r="AE9" s="667">
        <f t="shared" si="0"/>
        <v>0.60349489199999995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195</v>
      </c>
      <c r="AD10" s="666">
        <f>SUM(AD11:AD12)</f>
        <v>1047.845</v>
      </c>
      <c r="AE10" s="667">
        <f t="shared" si="0"/>
        <v>3.772242E-2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195</v>
      </c>
      <c r="AD11" s="1022">
        <f>VLOOKUP(年度マスタ!$K$4&amp;"_"&amp;年度マスタ!$K$9,データシート3!A:AB,MATCH("ea_"&amp;$Y11&amp;"_年間発電",データシート3!$A$1:$AB$1,0),0)/10^3</f>
        <v>1047.845</v>
      </c>
      <c r="AE11" s="554">
        <f t="shared" si="0"/>
        <v>3.772242E-2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1751</v>
      </c>
      <c r="K12" s="651">
        <f t="shared" ref="K12:Q12" si="1">SUM(K6:K11)</f>
        <v>3359.3999999999996</v>
      </c>
      <c r="L12" s="651">
        <f t="shared" si="1"/>
        <v>3469.7</v>
      </c>
      <c r="M12" s="651">
        <f t="shared" si="1"/>
        <v>3582.1</v>
      </c>
      <c r="N12" s="651">
        <f t="shared" si="1"/>
        <v>3652.9</v>
      </c>
      <c r="O12" s="651">
        <f t="shared" si="1"/>
        <v>3729.1</v>
      </c>
      <c r="P12" s="651">
        <f t="shared" si="1"/>
        <v>3865.3</v>
      </c>
      <c r="Q12" s="651">
        <f t="shared" si="1"/>
        <v>4076.6999999999994</v>
      </c>
      <c r="R12" s="652">
        <f t="shared" ref="R12" si="2">SUM(R6:R11)</f>
        <v>4131.8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1.1150165700000001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4.9741792900000004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762.31622400000003</v>
      </c>
      <c r="K19" s="615">
        <f>K6*別紙!$C5/100*別紙!$E5/10^3</f>
        <v>816.44163599999979</v>
      </c>
      <c r="L19" s="615">
        <f>L6*別紙!$C5/100*別紙!$E5/10^3</f>
        <v>920.01199200000008</v>
      </c>
      <c r="M19" s="615">
        <f>M6*別紙!$C5/100*別紙!$E5/10^3</f>
        <v>966.21661199999994</v>
      </c>
      <c r="N19" s="615">
        <f>N6*別紙!$C5/100*別紙!$E5/10^3</f>
        <v>1025.3825280000001</v>
      </c>
      <c r="O19" s="615">
        <f>O6*別紙!$C5/100*別紙!$E5/10^3</f>
        <v>1116.8316719999996</v>
      </c>
      <c r="P19" s="615">
        <f>P6*別紙!$C5/100*別紙!$E5/10^3</f>
        <v>1280.2880159999997</v>
      </c>
      <c r="Q19" s="615">
        <f>Q6*別紙!$C5/100*別紙!$E5/10^3</f>
        <v>1428.3828239999993</v>
      </c>
      <c r="R19" s="639">
        <f>R6*別紙!$C5/100*別紙!$E5/10^3</f>
        <v>1494.5094359999998</v>
      </c>
      <c r="S19" s="572"/>
      <c r="T19" s="191"/>
      <c r="U19" s="588"/>
      <c r="W19" s="201"/>
      <c r="X19" s="201"/>
      <c r="Y19" s="173"/>
      <c r="Z19" s="628" t="s">
        <v>389</v>
      </c>
      <c r="AA19" s="671"/>
      <c r="AB19" s="672"/>
      <c r="AC19" s="673">
        <f>SUM($AC$6,$AC$9,$AC$10,$AC$13)</f>
        <v>72593</v>
      </c>
      <c r="AD19" s="673">
        <f>SUM($AD$6,$AD$9,$AD$10,$AD$13)</f>
        <v>102655.36899999999</v>
      </c>
      <c r="AE19" s="674">
        <f>SUM($AE$6,$AE$9,$AE$10,$AE$13,$AE$17,$AE$18)</f>
        <v>9.7847891440000012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1475.9356079999998</v>
      </c>
      <c r="K20" s="617">
        <f>K7*別紙!$C6/100*別紙!$E6/10^3</f>
        <v>3543.8063159999997</v>
      </c>
      <c r="L20" s="617">
        <f>L7*別紙!$C6/100*別紙!$E6/10^3</f>
        <v>3575.5525559999996</v>
      </c>
      <c r="M20" s="617">
        <f>M7*別紙!$C6/100*別紙!$E6/10^3</f>
        <v>3673.3045200000001</v>
      </c>
      <c r="N20" s="617">
        <f>N7*別紙!$C6/100*別紙!$E6/10^3</f>
        <v>3701.74386</v>
      </c>
      <c r="O20" s="617">
        <f>O7*別紙!$C6/100*別紙!$E6/10^3</f>
        <v>3701.74386</v>
      </c>
      <c r="P20" s="617">
        <f>P7*別紙!$C6/100*別紙!$E6/10^3</f>
        <v>3701.74386</v>
      </c>
      <c r="Q20" s="617">
        <f>Q7*別紙!$C6/100*別紙!$E6/10^3</f>
        <v>3818.1467400000001</v>
      </c>
      <c r="R20" s="634">
        <f>R7*別紙!$C6/100*別紙!$E6/10^3</f>
        <v>3818.1467400000001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2238.2518319999999</v>
      </c>
      <c r="K25" s="657">
        <f t="shared" si="3"/>
        <v>4360.2479519999997</v>
      </c>
      <c r="L25" s="657">
        <f t="shared" si="3"/>
        <v>4495.5645479999994</v>
      </c>
      <c r="M25" s="657">
        <f t="shared" si="3"/>
        <v>4639.5211319999999</v>
      </c>
      <c r="N25" s="657">
        <f t="shared" si="3"/>
        <v>4727.1263880000006</v>
      </c>
      <c r="O25" s="657">
        <f t="shared" si="3"/>
        <v>4818.5755319999998</v>
      </c>
      <c r="P25" s="657">
        <f t="shared" si="3"/>
        <v>4982.031876</v>
      </c>
      <c r="Q25" s="657">
        <f t="shared" si="3"/>
        <v>5246.5295639999995</v>
      </c>
      <c r="R25" s="658">
        <f t="shared" ref="R25" si="4">SUM(R19:R24)</f>
        <v>5312.6561760000004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56572.450647811122</v>
      </c>
      <c r="K26" s="654">
        <f>(VLOOKUP(年度マスタ!$K$4&amp;"_"&amp;K$18,データシート1!$A:$BT,MATCH("da_合計",データシート1!$A$1:$BT$1,0),0))/10^3</f>
        <v>52720.827484436857</v>
      </c>
      <c r="L26" s="654">
        <f>(VLOOKUP(年度マスタ!$K$4&amp;"_"&amp;L$18,データシート1!$A:$BT,MATCH("da_合計",データシート1!$A$1:$BT$1,0),0))/10^3</f>
        <v>53584.143623820833</v>
      </c>
      <c r="M26" s="654">
        <f>(VLOOKUP(年度マスタ!$K$4&amp;"_"&amp;M$18,データシート1!$A:$BT,MATCH("da_合計",データシート1!$A$1:$BT$1,0),0))/10^3</f>
        <v>52020.006658670834</v>
      </c>
      <c r="N26" s="654">
        <f>(VLOOKUP(年度マスタ!$K$4&amp;"_"&amp;N$18,データシート1!$A:$BT,MATCH("da_合計",データシート1!$A$1:$BT$1,0),0))/10^3</f>
        <v>48246.719895749207</v>
      </c>
      <c r="O26" s="654">
        <f>(VLOOKUP(年度マスタ!$K$4&amp;"_"&amp;O$18,データシート1!$A:$BT,MATCH("da_合計",データシート1!$A$1:$BT$1,0),0))/10^3</f>
        <v>47588.819885312907</v>
      </c>
      <c r="P26" s="654">
        <f>(VLOOKUP(年度マスタ!$K$4&amp;"_"&amp;P$18,データシート1!$A:$BT,MATCH("da_合計",データシート1!$A$1:$BT$1,0),0))/10^3</f>
        <v>45773.214171677864</v>
      </c>
      <c r="Q26" s="654">
        <f>(VLOOKUP(年度マスタ!$K$4&amp;"_"&amp;Q$18,データシート1!$A:$BT,MATCH("da_合計",データシート1!$A$1:$BT$1,0),0))/10^3</f>
        <v>47751.985466414451</v>
      </c>
      <c r="R26" s="655">
        <f>Q26</f>
        <v>47751.985466414451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3.9564342827114234E-2</v>
      </c>
      <c r="K27" s="839">
        <f t="shared" ref="K27:P27" si="5">K25/K26</f>
        <v>8.2704467286427566E-2</v>
      </c>
      <c r="L27" s="839">
        <f t="shared" si="5"/>
        <v>8.3897292071333882E-2</v>
      </c>
      <c r="M27" s="839">
        <f t="shared" si="5"/>
        <v>8.9187246023288855E-2</v>
      </c>
      <c r="N27" s="839">
        <f t="shared" si="5"/>
        <v>9.7978192055632074E-2</v>
      </c>
      <c r="O27" s="839">
        <f t="shared" si="5"/>
        <v>0.101254360658923</v>
      </c>
      <c r="P27" s="839">
        <f t="shared" si="5"/>
        <v>0.1088416438774498</v>
      </c>
      <c r="Q27" s="839">
        <f>Q25/Q26</f>
        <v>0.10987039623075059</v>
      </c>
      <c r="R27" s="840">
        <f>R25/R26</f>
        <v>0.11125518916352843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0.11125518916352843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2.1497612716480847</v>
      </c>
      <c r="AA52" s="173"/>
      <c r="AB52" s="678" t="s">
        <v>413</v>
      </c>
      <c r="AC52" s="679">
        <f>$AD6</f>
        <v>84843.776999999987</v>
      </c>
      <c r="AD52" s="680">
        <f>R19+R20</f>
        <v>5312.6561760000004</v>
      </c>
      <c r="AE52" s="681">
        <f t="shared" ref="AE52:AE54" si="6">IFERROR(AD52/AC52,"-")</f>
        <v>6.2616922110857953E-2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54903.38353358554</v>
      </c>
      <c r="Z53" s="1130"/>
      <c r="AA53" s="173"/>
      <c r="AB53" s="678" t="s">
        <v>377</v>
      </c>
      <c r="AC53" s="679">
        <f>$AD9</f>
        <v>16763.746999999999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1047.845</v>
      </c>
      <c r="AD54" s="679">
        <f>R22</f>
        <v>0</v>
      </c>
      <c r="AE54" s="681">
        <f t="shared" si="6"/>
        <v>0</v>
      </c>
      <c r="AF54" s="473"/>
      <c r="AG54" s="41"/>
      <c r="AH54" s="420"/>
      <c r="AI54" s="442" t="s">
        <v>440</v>
      </c>
      <c r="AJ54" s="443">
        <f>VLOOKUP(年度マスタ!$K$4&amp;"_"&amp;AJ$53,データシート1!$A$1:$BT$2000,MATCH("ca_太陽光発電（10kW未満）",データシート1!$A$1:$BT$1,0),0)</f>
        <v>136</v>
      </c>
      <c r="AK54" s="443">
        <f>VLOOKUP(年度マスタ!$K$4&amp;"_"&amp;AK$53,データシート1!$A$1:$BT$2000,MATCH("ca_太陽光発電（10kW未満）",データシート1!$A$1:$BT$1,0),0)</f>
        <v>144</v>
      </c>
      <c r="AL54" s="443">
        <f>VLOOKUP(年度マスタ!$K$4&amp;"_"&amp;AL$53,データシート1!$A$1:$BT$2000,MATCH("ca_太陽光発電（10kW未満）",データシート1!$A$1:$BT$1,0),0)</f>
        <v>160</v>
      </c>
      <c r="AM54" s="443">
        <f>VLOOKUP(年度マスタ!$K$4&amp;"_"&amp;AM$53,データシート1!$A$1:$BT$2000,MATCH("ca_太陽光発電（10kW未満）",データシート1!$A$1:$BT$1,0),0)</f>
        <v>168</v>
      </c>
      <c r="AN54" s="443">
        <f>VLOOKUP(年度マスタ!$K$4&amp;"_"&amp;AN$53,データシート1!$A$1:$BT$2000,MATCH("ca_太陽光発電（10kW未満）",データシート1!$A$1:$BT$1,0),0)</f>
        <v>176</v>
      </c>
      <c r="AO54" s="443">
        <f>VLOOKUP(年度マスタ!$K$4&amp;"_"&amp;AO$53,データシート1!$A$1:$BT$2000,MATCH("ca_太陽光発電（10kW未満）",データシート1!$A$1:$BT$1,0),0)</f>
        <v>188</v>
      </c>
      <c r="AP54" s="443">
        <f>VLOOKUP(年度マスタ!$K$4&amp;"_"&amp;AP$53,データシート1!$A$1:$BT$2000,MATCH("ca_太陽光発電（10kW未満）",データシート1!$A$1:$BT$1,0),0)</f>
        <v>209</v>
      </c>
      <c r="AQ54" s="443">
        <f>VLOOKUP(年度マスタ!$K$4&amp;"_"&amp;AQ$53,データシート1!$A$1:$BT$2000,MATCH("ca_太陽光発電（10kW未満）",データシート1!$A$1:$BT$1,0),0)</f>
        <v>225</v>
      </c>
      <c r="AR54" s="443">
        <f>VLOOKUP(年度マスタ!$K$4&amp;"_"&amp;AR$53,データシート1!$A$1:$BT$2000,MATCH("ca_太陽光発電（10kW未満）",データシート1!$A$1:$BT$1,0),0)</f>
        <v>234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横瀬町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横瀬町</v>
      </c>
      <c r="AZ12" s="1023" t="str">
        <f>年度マスタ!$K4</f>
        <v>11361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08542</v>
      </c>
      <c r="AY21" s="18" t="str">
        <f>IF(IFERROR(比較地域マスタ!$Z6,"")=0,"",IFERROR(比較地域マスタ!$Z6,""))</f>
        <v>五霞町</v>
      </c>
      <c r="BB21" s="110" t="str">
        <f t="shared" ref="BB21:BC68" si="0">AX21</f>
        <v>08542</v>
      </c>
      <c r="BC21" s="1031" t="str">
        <f t="shared" si="0"/>
        <v>五霞町</v>
      </c>
      <c r="BD21" s="34">
        <f>SUM(BE21,BI21:BK21,BQ21)</f>
        <v>412.71988377277569</v>
      </c>
      <c r="BE21" s="34">
        <f>SUM(BF21:BH21)</f>
        <v>367.70759894869514</v>
      </c>
      <c r="BF21" s="34">
        <f>VLOOKUP($AX21&amp;"_"&amp;$BC$14,データシート1!$A:$BT,MATCH($BC$12&amp;"_"&amp;BF$20,データシート1!$A$1:$BT$1,0),0)</f>
        <v>364.71425848718349</v>
      </c>
      <c r="BG21" s="34">
        <f>VLOOKUP($AX21&amp;"_"&amp;$BC$14,データシート1!$A:$BT,MATCH($BC$12&amp;"_"&amp;BG$20,データシート1!$A$1:$BT$1,0),0)</f>
        <v>1.2321925438851498</v>
      </c>
      <c r="BH21" s="34">
        <f>VLOOKUP($AX21&amp;"_"&amp;$BC$14,データシート1!$A:$BT,MATCH($BC$12&amp;"_"&amp;BH$20,データシート1!$A$1:$BT$1,0),0)</f>
        <v>1.7611479176265106</v>
      </c>
      <c r="BI21" s="34">
        <f>VLOOKUP($AX21&amp;"_"&amp;$BC$14,データシート1!$A:$BT,MATCH($BC$12&amp;"_"&amp;BI$20,データシート1!$A$1:$BT$1,0),0)</f>
        <v>10.760208014465583</v>
      </c>
      <c r="BJ21" s="34">
        <f>VLOOKUP($AX21&amp;"_"&amp;$BC$14,データシート1!$A:$BT,MATCH($BC$12&amp;"_"&amp;BJ$20,データシート1!$A$1:$BT$1,0),0)</f>
        <v>10.801877360693053</v>
      </c>
      <c r="BK21" s="34">
        <f t="shared" ref="BK21:BK68" si="1">SUM(BL21,BO21:BP21)</f>
        <v>21.761649700113733</v>
      </c>
      <c r="BL21" s="34">
        <f t="shared" ref="BL21:BL67" si="2">SUM(BM21:BN21)</f>
        <v>21.279547354333104</v>
      </c>
      <c r="BM21" s="34">
        <f>VLOOKUP($AX21&amp;"_"&amp;$BC$14,データシート1!$A:$BT,MATCH($BC$12&amp;"_"&amp;BM$20,データシート1!$A$1:$BT$1,0),0)</f>
        <v>8.3573252179057853</v>
      </c>
      <c r="BN21" s="34">
        <f>VLOOKUP($AX21&amp;"_"&amp;$BC$14,データシート1!$A:$BT,MATCH($BC$12&amp;"_"&amp;BN$20,データシート1!$A$1:$BT$1,0),0)</f>
        <v>12.922222136427319</v>
      </c>
      <c r="BO21" s="34">
        <f>VLOOKUP($AX21&amp;"_"&amp;$BC$14,データシート1!$A:$BT,MATCH($BC$12&amp;"_"&amp;BO$20,データシート1!$A$1:$BT$1,0),0)</f>
        <v>0.48210234578062899</v>
      </c>
      <c r="BP21" s="34">
        <f>VLOOKUP($AX21&amp;"_"&amp;$BC$14,データシート1!$A:$BT,MATCH($BC$12&amp;"_"&amp;BP$20,データシート1!$A$1:$BT$1,0),0)</f>
        <v>0</v>
      </c>
      <c r="BQ21" s="34">
        <f>VLOOKUP($AX21&amp;"_"&amp;$BC$14,データシート1!$A:$BT,MATCH($BC$12&amp;"_"&amp;BQ$20,データシート1!$A$1:$BT$1,0),0)</f>
        <v>1.6885497488082151</v>
      </c>
      <c r="BR21" s="35">
        <f t="shared" ref="BR21:BR68" si="3">BD21</f>
        <v>412.71988377277569</v>
      </c>
      <c r="BT21" s="111" t="str">
        <f t="shared" ref="BT21:BT68" si="4">AY21</f>
        <v>五霞町</v>
      </c>
      <c r="BU21" s="34">
        <f>BD21</f>
        <v>412.71988377277569</v>
      </c>
      <c r="BV21" s="60">
        <f>BE21/$BR21</f>
        <v>0.89093744548333365</v>
      </c>
      <c r="BW21" s="60">
        <f t="shared" ref="BW21:CH42" si="5">BF21/$BR21</f>
        <v>0.88368472861844993</v>
      </c>
      <c r="BX21" s="60">
        <f t="shared" si="5"/>
        <v>2.985541991874415E-3</v>
      </c>
      <c r="BY21" s="60">
        <f t="shared" si="5"/>
        <v>4.2671748730093084E-3</v>
      </c>
      <c r="BZ21" s="60">
        <f t="shared" si="5"/>
        <v>2.6071455332134303E-2</v>
      </c>
      <c r="CA21" s="60">
        <f t="shared" si="5"/>
        <v>2.6172418110681731E-2</v>
      </c>
      <c r="CB21" s="60">
        <f t="shared" si="5"/>
        <v>5.2727407996884107E-2</v>
      </c>
      <c r="CC21" s="60">
        <f t="shared" si="5"/>
        <v>5.1559297700443797E-2</v>
      </c>
      <c r="CD21" s="60">
        <f t="shared" si="5"/>
        <v>2.0249388378164351E-2</v>
      </c>
      <c r="CE21" s="60">
        <f t="shared" si="5"/>
        <v>3.1309909322279443E-2</v>
      </c>
      <c r="CF21" s="60">
        <f t="shared" si="5"/>
        <v>1.1681102964403141E-3</v>
      </c>
      <c r="CG21" s="60">
        <f t="shared" si="5"/>
        <v>0</v>
      </c>
      <c r="CH21" s="60">
        <f>BQ21/$BR21</f>
        <v>4.0912730769662939E-3</v>
      </c>
      <c r="CI21" s="112">
        <f t="shared" ref="CI21:CI68" si="6">BR21/$BR21</f>
        <v>1</v>
      </c>
      <c r="CK21" s="113" t="str">
        <f t="shared" ref="CK21:CK68" si="7">AY21</f>
        <v>五霞町</v>
      </c>
      <c r="CL21" s="114">
        <f>CN21+CP21+CR21</f>
        <v>367.70759894869514</v>
      </c>
      <c r="CM21" s="61">
        <f>IF(IF(CL21=0,0,CW21/CL21)&gt;1,1,IF(CL21=0,0,CW21/CL21))</f>
        <v>0.228847595863095</v>
      </c>
      <c r="CN21" s="62">
        <f>BF21</f>
        <v>364.71425848718349</v>
      </c>
      <c r="CO21" s="61">
        <f>IF(IF(CN21=0,0,CX21/CN21)&gt;1,1,IF(CN21=0,0,CX21/CN21))</f>
        <v>0.23072582999372124</v>
      </c>
      <c r="CP21" s="62">
        <f t="shared" ref="CP21:CP68" si="8">BG21</f>
        <v>1.2321925438851498</v>
      </c>
      <c r="CQ21" s="61">
        <f>IF(IF(CP21=0,0,CY21/CP21)&gt;1,1,IF(CP21=0,0,CY21/CP21))</f>
        <v>0</v>
      </c>
      <c r="CR21" s="62">
        <f t="shared" ref="CR21:CR68" si="9">BH21</f>
        <v>1.7611479176265106</v>
      </c>
      <c r="CS21" s="61">
        <f>IF(IF(CR21=0,0,CZ21/CR21)&gt;1,1,IF(CR21=0,0,CZ21/CR21))</f>
        <v>0</v>
      </c>
      <c r="CT21" s="62">
        <f t="shared" ref="CT21:CT68" si="10">BI21</f>
        <v>10.760208014465583</v>
      </c>
      <c r="CU21" s="63">
        <f>IF(IF(CT21=0,0,DA21/CT21)&gt;1,1,IF(CT21=0,0,DA21/CT21))</f>
        <v>0</v>
      </c>
      <c r="CV21" s="16"/>
      <c r="CW21" s="956">
        <f>SUM(CX21:CZ21)</f>
        <v>84.149000000000001</v>
      </c>
      <c r="CX21" s="957">
        <f>VLOOKUP($AX21&amp;"_"&amp;$CW$14,データシート1!$A:$BT,MATCH($CW$12&amp;"_"&amp;CX$20,データシート1!$A$1:$BT$1,0),0)</f>
        <v>84.149000000000001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84.149000000000001</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38442</v>
      </c>
      <c r="AY22" s="18" t="str">
        <f>IF(IFERROR(比較地域マスタ!$Z7,"")=0,"",IFERROR(比較地域マスタ!$Z7,""))</f>
        <v>伊方町</v>
      </c>
      <c r="BB22" s="110" t="str">
        <f t="shared" si="0"/>
        <v>38442</v>
      </c>
      <c r="BC22" s="1031" t="str">
        <f t="shared" si="0"/>
        <v>伊方町</v>
      </c>
      <c r="BD22" s="34">
        <f t="shared" ref="BD22:BD68" si="14">SUM(BE22,BI22:BK22,BQ22)</f>
        <v>83.343607795013639</v>
      </c>
      <c r="BE22" s="34">
        <f t="shared" ref="BE22:BE67" si="15">SUM(BF22:BH22)</f>
        <v>18.444511711298052</v>
      </c>
      <c r="BF22" s="34">
        <f>VLOOKUP($AX22&amp;"_"&amp;$BC$14,データシート1!$A:$BT,MATCH($BC$12&amp;"_"&amp;BF$20,データシート1!$A$1:$BT$1,0),0)</f>
        <v>9.507627160045562</v>
      </c>
      <c r="BG22" s="34">
        <f>VLOOKUP($AX22&amp;"_"&amp;$BC$14,データシート1!$A:$BT,MATCH($BC$12&amp;"_"&amp;BG$20,データシート1!$A$1:$BT$1,0),0)</f>
        <v>2.0761980477245774</v>
      </c>
      <c r="BH22" s="34">
        <f>VLOOKUP($AX22&amp;"_"&amp;$BC$14,データシート1!$A:$BT,MATCH($BC$12&amp;"_"&amp;BH$20,データシート1!$A$1:$BT$1,0),0)</f>
        <v>6.860686503527913</v>
      </c>
      <c r="BI22" s="34">
        <f>VLOOKUP($AX22&amp;"_"&amp;$BC$14,データシート1!$A:$BT,MATCH($BC$12&amp;"_"&amp;BI$20,データシート1!$A$1:$BT$1,0),0)</f>
        <v>9.3626214133492489</v>
      </c>
      <c r="BJ22" s="34">
        <f>VLOOKUP($AX22&amp;"_"&amp;$BC$14,データシート1!$A:$BT,MATCH($BC$12&amp;"_"&amp;BJ$20,データシート1!$A$1:$BT$1,0),0)</f>
        <v>13.844555856138394</v>
      </c>
      <c r="BK22" s="34">
        <f t="shared" si="1"/>
        <v>41.69191881422794</v>
      </c>
      <c r="BL22" s="34">
        <f t="shared" si="2"/>
        <v>18.023466815697493</v>
      </c>
      <c r="BM22" s="34">
        <f>VLOOKUP($AX22&amp;"_"&amp;$BC$14,データシート1!$A:$BT,MATCH($BC$12&amp;"_"&amp;BM$20,データシート1!$A$1:$BT$1,0),0)</f>
        <v>6.2628971546771615</v>
      </c>
      <c r="BN22" s="34">
        <f>VLOOKUP($AX22&amp;"_"&amp;$BC$14,データシート1!$A:$BT,MATCH($BC$12&amp;"_"&amp;BN$20,データシート1!$A$1:$BT$1,0),0)</f>
        <v>11.760569661020332</v>
      </c>
      <c r="BO22" s="34">
        <f>VLOOKUP($AX22&amp;"_"&amp;$BC$14,データシート1!$A:$BT,MATCH($BC$12&amp;"_"&amp;BO$20,データシート1!$A$1:$BT$1,0),0)</f>
        <v>0.50732557617632201</v>
      </c>
      <c r="BP22" s="34">
        <f>VLOOKUP($AX22&amp;"_"&amp;$BC$14,データシート1!$A:$BT,MATCH($BC$12&amp;"_"&amp;BP$20,データシート1!$A$1:$BT$1,0),0)</f>
        <v>23.161126422354126</v>
      </c>
      <c r="BQ22" s="34">
        <f>VLOOKUP($AX22&amp;"_"&amp;$BC$14,データシート1!$A:$BT,MATCH($BC$12&amp;"_"&amp;BQ$20,データシート1!$A$1:$BT$1,0),0)</f>
        <v>0</v>
      </c>
      <c r="BR22" s="35">
        <f t="shared" si="3"/>
        <v>83.343607795013639</v>
      </c>
      <c r="BT22" s="121" t="str">
        <f t="shared" si="4"/>
        <v>伊方町</v>
      </c>
      <c r="BU22" s="33">
        <f>BD22</f>
        <v>83.343607795013639</v>
      </c>
      <c r="BV22" s="59">
        <f t="shared" ref="BV22:BZ68" si="16">BE22/$BR22</f>
        <v>0.22130685482998214</v>
      </c>
      <c r="BW22" s="59">
        <f t="shared" si="5"/>
        <v>0.1140774609065387</v>
      </c>
      <c r="BX22" s="59">
        <f t="shared" si="5"/>
        <v>2.4911305169690461E-2</v>
      </c>
      <c r="BY22" s="59">
        <f t="shared" si="5"/>
        <v>8.2318088753753002E-2</v>
      </c>
      <c r="BZ22" s="59">
        <f t="shared" si="5"/>
        <v>0.11233760645899714</v>
      </c>
      <c r="CA22" s="59">
        <f t="shared" si="5"/>
        <v>0.16611418946716991</v>
      </c>
      <c r="CB22" s="59">
        <f t="shared" si="5"/>
        <v>0.50024134924385077</v>
      </c>
      <c r="CC22" s="59">
        <f t="shared" si="5"/>
        <v>0.21625493895136871</v>
      </c>
      <c r="CD22" s="59">
        <f t="shared" si="5"/>
        <v>7.5145500901292447E-2</v>
      </c>
      <c r="CE22" s="59">
        <f t="shared" si="5"/>
        <v>0.14110943805007628</v>
      </c>
      <c r="CF22" s="59">
        <f t="shared" si="5"/>
        <v>6.0871564070529086E-3</v>
      </c>
      <c r="CG22" s="59">
        <f t="shared" si="5"/>
        <v>0.27789925388542913</v>
      </c>
      <c r="CH22" s="59">
        <f t="shared" si="5"/>
        <v>0</v>
      </c>
      <c r="CI22" s="122">
        <f t="shared" si="6"/>
        <v>1</v>
      </c>
      <c r="CK22" s="123" t="str">
        <f t="shared" si="7"/>
        <v>伊方町</v>
      </c>
      <c r="CL22" s="124">
        <f t="shared" ref="CL22:CL68" si="17">CN22+CP22+CR22</f>
        <v>18.444511711298052</v>
      </c>
      <c r="CM22" s="65">
        <f t="shared" ref="CM22:CM68" si="18">IF(IF(CL22=0,0,CW22/CL22)&gt;1,1,IF(CL22=0,0,CW22/CL22))</f>
        <v>0</v>
      </c>
      <c r="CN22" s="66">
        <f t="shared" ref="CN22:CN68" si="19">BF22</f>
        <v>9.507627160045562</v>
      </c>
      <c r="CO22" s="65">
        <f t="shared" ref="CO22:CO68" si="20">IF(IF(CN22=0,0,CX22/CN22)&gt;1,1,IF(CN22=0,0,CX22/CN22))</f>
        <v>0</v>
      </c>
      <c r="CP22" s="66">
        <f t="shared" si="8"/>
        <v>2.0761980477245774</v>
      </c>
      <c r="CQ22" s="65">
        <f t="shared" ref="CQ22:CQ68" si="21">IF(IF(CP22=0,0,CY22/CP22)&gt;1,1,IF(CP22=0,0,CY22/CP22))</f>
        <v>0</v>
      </c>
      <c r="CR22" s="66">
        <f t="shared" si="9"/>
        <v>6.860686503527913</v>
      </c>
      <c r="CS22" s="65">
        <f t="shared" ref="CS22:CS68" si="22">IF(IF(CR22=0,0,CZ22/CR22)&gt;1,1,IF(CR22=0,0,CZ22/CR22))</f>
        <v>0</v>
      </c>
      <c r="CT22" s="66">
        <f t="shared" si="10"/>
        <v>9.3626214133492489</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20.6</v>
      </c>
      <c r="DC22" s="960">
        <f>VLOOKUP($AX22&amp;"_"&amp;$CW$14,データシート1!$A:$BT,MATCH($CW$12&amp;"_"&amp;DC$20,データシート1!$A$1:$BT$1,0),0)</f>
        <v>0</v>
      </c>
      <c r="DD22" s="961">
        <f t="shared" si="11"/>
        <v>20.6</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1</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0</v>
      </c>
      <c r="DR22" s="127">
        <f t="shared" si="13"/>
        <v>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05361</v>
      </c>
      <c r="AY23" s="18" t="str">
        <f>IF(IFERROR(比較地域マスタ!$Z8,"")=0,"",IFERROR(比較地域マスタ!$Z8,""))</f>
        <v>五城目町</v>
      </c>
      <c r="BB23" s="110" t="str">
        <f t="shared" si="0"/>
        <v>05361</v>
      </c>
      <c r="BC23" s="1031" t="str">
        <f t="shared" si="0"/>
        <v>五城目町</v>
      </c>
      <c r="BD23" s="34">
        <f t="shared" si="14"/>
        <v>60.616605285623024</v>
      </c>
      <c r="BE23" s="34">
        <f t="shared" si="15"/>
        <v>17.399128546727994</v>
      </c>
      <c r="BF23" s="34">
        <f>VLOOKUP($AX23&amp;"_"&amp;$BC$14,データシート1!$A:$BT,MATCH($BC$12&amp;"_"&amp;BF$20,データシート1!$A$1:$BT$1,0),0)</f>
        <v>12.103964352426077</v>
      </c>
      <c r="BG23" s="34">
        <f>VLOOKUP($AX23&amp;"_"&amp;$BC$14,データシート1!$A:$BT,MATCH($BC$12&amp;"_"&amp;BG$20,データシート1!$A$1:$BT$1,0),0)</f>
        <v>0.54516799977355657</v>
      </c>
      <c r="BH23" s="34">
        <f>VLOOKUP($AX23&amp;"_"&amp;$BC$14,データシート1!$A:$BT,MATCH($BC$12&amp;"_"&amp;BH$20,データシート1!$A$1:$BT$1,0),0)</f>
        <v>4.74999619452836</v>
      </c>
      <c r="BI23" s="34">
        <f>VLOOKUP($AX23&amp;"_"&amp;$BC$14,データシート1!$A:$BT,MATCH($BC$12&amp;"_"&amp;BI$20,データシート1!$A$1:$BT$1,0),0)</f>
        <v>9.4843806872018455</v>
      </c>
      <c r="BJ23" s="34">
        <f>VLOOKUP($AX23&amp;"_"&amp;$BC$14,データシート1!$A:$BT,MATCH($BC$12&amp;"_"&amp;BJ$20,データシート1!$A$1:$BT$1,0),0)</f>
        <v>17.261967412294435</v>
      </c>
      <c r="BK23" s="34">
        <f t="shared" si="1"/>
        <v>15.670167922644106</v>
      </c>
      <c r="BL23" s="34">
        <f t="shared" si="2"/>
        <v>15.167046218200401</v>
      </c>
      <c r="BM23" s="34">
        <f>VLOOKUP($AX23&amp;"_"&amp;$BC$14,データシート1!$A:$BT,MATCH($BC$12&amp;"_"&amp;BM$20,データシート1!$A$1:$BT$1,0),0)</f>
        <v>7.174877187400333</v>
      </c>
      <c r="BN23" s="34">
        <f>VLOOKUP($AX23&amp;"_"&amp;$BC$14,データシート1!$A:$BT,MATCH($BC$12&amp;"_"&amp;BN$20,データシート1!$A$1:$BT$1,0),0)</f>
        <v>7.9921690308000679</v>
      </c>
      <c r="BO23" s="34">
        <f>VLOOKUP($AX23&amp;"_"&amp;$BC$14,データシート1!$A:$BT,MATCH($BC$12&amp;"_"&amp;BO$20,データシート1!$A$1:$BT$1,0),0)</f>
        <v>0.50312170444370596</v>
      </c>
      <c r="BP23" s="34">
        <f>VLOOKUP($AX23&amp;"_"&amp;$BC$14,データシート1!$A:$BT,MATCH($BC$12&amp;"_"&amp;BP$20,データシート1!$A$1:$BT$1,0),0)</f>
        <v>0</v>
      </c>
      <c r="BQ23" s="34">
        <f>VLOOKUP($AX23&amp;"_"&amp;$BC$14,データシート1!$A:$BT,MATCH($BC$12&amp;"_"&amp;BQ$20,データシート1!$A$1:$BT$1,0),0)</f>
        <v>0.80096071675464331</v>
      </c>
      <c r="BR23" s="35">
        <f t="shared" si="3"/>
        <v>60.616605285623024</v>
      </c>
      <c r="BT23" s="121" t="str">
        <f t="shared" si="4"/>
        <v>五城目町</v>
      </c>
      <c r="BU23" s="33">
        <f t="shared" ref="BU23:BU68" si="25">BD23</f>
        <v>60.616605285623024</v>
      </c>
      <c r="BV23" s="59">
        <f t="shared" si="16"/>
        <v>0.28703568048299627</v>
      </c>
      <c r="BW23" s="59">
        <f t="shared" si="5"/>
        <v>0.19968066993182282</v>
      </c>
      <c r="BX23" s="59">
        <f t="shared" si="5"/>
        <v>8.9937072062143165E-3</v>
      </c>
      <c r="BY23" s="59">
        <f t="shared" si="5"/>
        <v>7.8361303344959152E-2</v>
      </c>
      <c r="BZ23" s="59">
        <f t="shared" si="5"/>
        <v>0.1564650584194186</v>
      </c>
      <c r="CA23" s="59">
        <f t="shared" si="5"/>
        <v>0.2847729154570226</v>
      </c>
      <c r="CB23" s="59">
        <f t="shared" si="5"/>
        <v>0.25851279280333994</v>
      </c>
      <c r="CC23" s="59">
        <f t="shared" si="5"/>
        <v>0.25021272878502326</v>
      </c>
      <c r="CD23" s="59">
        <f t="shared" si="5"/>
        <v>0.11836487961660998</v>
      </c>
      <c r="CE23" s="59">
        <f t="shared" si="5"/>
        <v>0.13184784916841327</v>
      </c>
      <c r="CF23" s="59">
        <f t="shared" si="5"/>
        <v>8.3000640183167069E-3</v>
      </c>
      <c r="CG23" s="59">
        <f t="shared" si="5"/>
        <v>0</v>
      </c>
      <c r="CH23" s="59">
        <f t="shared" si="5"/>
        <v>1.3213552837222546E-2</v>
      </c>
      <c r="CI23" s="122">
        <f t="shared" si="6"/>
        <v>1</v>
      </c>
      <c r="CK23" s="123" t="str">
        <f t="shared" si="7"/>
        <v>五城目町</v>
      </c>
      <c r="CL23" s="124">
        <f t="shared" si="17"/>
        <v>17.399128546727994</v>
      </c>
      <c r="CM23" s="65">
        <f t="shared" si="18"/>
        <v>0</v>
      </c>
      <c r="CN23" s="66">
        <f t="shared" si="19"/>
        <v>12.103964352426077</v>
      </c>
      <c r="CO23" s="65">
        <f t="shared" si="20"/>
        <v>0</v>
      </c>
      <c r="CP23" s="66">
        <f t="shared" si="8"/>
        <v>0.54516799977355657</v>
      </c>
      <c r="CQ23" s="65">
        <f t="shared" si="21"/>
        <v>0</v>
      </c>
      <c r="CR23" s="66">
        <f t="shared" si="9"/>
        <v>4.74999619452836</v>
      </c>
      <c r="CS23" s="65">
        <f t="shared" si="22"/>
        <v>0</v>
      </c>
      <c r="CT23" s="66">
        <f t="shared" si="10"/>
        <v>9.4843806872018455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03483</v>
      </c>
      <c r="AY24" s="18" t="str">
        <f>IF(IFERROR(比較地域マスタ!$Z9,"")=0,"",IFERROR(比較地域マスタ!$Z9,""))</f>
        <v>岩泉町</v>
      </c>
      <c r="BB24" s="110" t="str">
        <f t="shared" si="0"/>
        <v>03483</v>
      </c>
      <c r="BC24" s="1031" t="str">
        <f t="shared" si="0"/>
        <v>岩泉町</v>
      </c>
      <c r="BD24" s="34">
        <f t="shared" si="14"/>
        <v>72.18974796503062</v>
      </c>
      <c r="BE24" s="34">
        <f t="shared" si="15"/>
        <v>20.308247755754081</v>
      </c>
      <c r="BF24" s="34">
        <f>VLOOKUP($AX24&amp;"_"&amp;$BC$14,データシート1!$A:$BT,MATCH($BC$12&amp;"_"&amp;BF$20,データシート1!$A$1:$BT$1,0),0)</f>
        <v>10.57051464105032</v>
      </c>
      <c r="BG24" s="34">
        <f>VLOOKUP($AX24&amp;"_"&amp;$BC$14,データシート1!$A:$BT,MATCH($BC$12&amp;"_"&amp;BG$20,データシート1!$A$1:$BT$1,0),0)</f>
        <v>1.7769191204008603</v>
      </c>
      <c r="BH24" s="34">
        <f>VLOOKUP($AX24&amp;"_"&amp;$BC$14,データシート1!$A:$BT,MATCH($BC$12&amp;"_"&amp;BH$20,データシート1!$A$1:$BT$1,0),0)</f>
        <v>7.9608139943029013</v>
      </c>
      <c r="BI24" s="34">
        <f>VLOOKUP($AX24&amp;"_"&amp;$BC$14,データシート1!$A:$BT,MATCH($BC$12&amp;"_"&amp;BI$20,データシート1!$A$1:$BT$1,0),0)</f>
        <v>10.369335459967841</v>
      </c>
      <c r="BJ24" s="34">
        <f>VLOOKUP($AX24&amp;"_"&amp;$BC$14,データシート1!$A:$BT,MATCH($BC$12&amp;"_"&amp;BJ$20,データシート1!$A$1:$BT$1,0),0)</f>
        <v>17.067518353838516</v>
      </c>
      <c r="BK24" s="34">
        <f t="shared" si="1"/>
        <v>21.539904163408902</v>
      </c>
      <c r="BL24" s="34">
        <f t="shared" si="2"/>
        <v>19.725346149511044</v>
      </c>
      <c r="BM24" s="34">
        <f>VLOOKUP($AX24&amp;"_"&amp;$BC$14,データシート1!$A:$BT,MATCH($BC$12&amp;"_"&amp;BM$20,データシート1!$A$1:$BT$1,0),0)</f>
        <v>6.4871545397730239</v>
      </c>
      <c r="BN24" s="34">
        <f>VLOOKUP($AX24&amp;"_"&amp;$BC$14,データシート1!$A:$BT,MATCH($BC$12&amp;"_"&amp;BN$20,データシート1!$A$1:$BT$1,0),0)</f>
        <v>13.238191609738019</v>
      </c>
      <c r="BO24" s="34">
        <f>VLOOKUP($AX24&amp;"_"&amp;$BC$14,データシート1!$A:$BT,MATCH($BC$12&amp;"_"&amp;BO$20,データシート1!$A$1:$BT$1,0),0)</f>
        <v>0.501603639651373</v>
      </c>
      <c r="BP24" s="34">
        <f>VLOOKUP($AX24&amp;"_"&amp;$BC$14,データシート1!$A:$BT,MATCH($BC$12&amp;"_"&amp;BP$20,データシート1!$A$1:$BT$1,0),0)</f>
        <v>1.3129543742464824</v>
      </c>
      <c r="BQ24" s="34">
        <f>VLOOKUP($AX24&amp;"_"&amp;$BC$14,データシート1!$A:$BT,MATCH($BC$12&amp;"_"&amp;BQ$20,データシート1!$A$1:$BT$1,0),0)</f>
        <v>2.9047422320612748</v>
      </c>
      <c r="BR24" s="35">
        <f t="shared" si="3"/>
        <v>72.18974796503062</v>
      </c>
      <c r="BT24" s="121" t="str">
        <f t="shared" si="4"/>
        <v>岩泉町</v>
      </c>
      <c r="BU24" s="33">
        <f t="shared" si="25"/>
        <v>72.18974796503062</v>
      </c>
      <c r="BV24" s="59">
        <f t="shared" si="16"/>
        <v>0.28131761542638417</v>
      </c>
      <c r="BW24" s="59">
        <f t="shared" si="5"/>
        <v>0.14642681182611655</v>
      </c>
      <c r="BX24" s="59">
        <f t="shared" si="5"/>
        <v>2.4614563293137087E-2</v>
      </c>
      <c r="BY24" s="59">
        <f t="shared" si="5"/>
        <v>0.1102762403071305</v>
      </c>
      <c r="BZ24" s="59">
        <f t="shared" si="5"/>
        <v>0.14364000086259954</v>
      </c>
      <c r="CA24" s="59">
        <f t="shared" si="5"/>
        <v>0.23642579223446214</v>
      </c>
      <c r="CB24" s="59">
        <f t="shared" si="5"/>
        <v>0.29837899107007593</v>
      </c>
      <c r="CC24" s="59">
        <f t="shared" si="5"/>
        <v>0.27324303942806649</v>
      </c>
      <c r="CD24" s="59">
        <f t="shared" si="5"/>
        <v>8.9862545896620405E-2</v>
      </c>
      <c r="CE24" s="59">
        <f t="shared" si="5"/>
        <v>0.18338049353144606</v>
      </c>
      <c r="CF24" s="59">
        <f t="shared" si="5"/>
        <v>6.9484054701833067E-3</v>
      </c>
      <c r="CG24" s="59">
        <f t="shared" si="5"/>
        <v>1.8187546171826083E-2</v>
      </c>
      <c r="CH24" s="59">
        <f t="shared" si="5"/>
        <v>4.0237600406478197E-2</v>
      </c>
      <c r="CI24" s="122">
        <f t="shared" si="6"/>
        <v>1</v>
      </c>
      <c r="CK24" s="123" t="str">
        <f t="shared" si="7"/>
        <v>岩泉町</v>
      </c>
      <c r="CL24" s="124">
        <f t="shared" si="17"/>
        <v>20.308247755754081</v>
      </c>
      <c r="CM24" s="65">
        <f t="shared" si="18"/>
        <v>0</v>
      </c>
      <c r="CN24" s="66">
        <f t="shared" si="19"/>
        <v>10.57051464105032</v>
      </c>
      <c r="CO24" s="65">
        <f t="shared" si="20"/>
        <v>0</v>
      </c>
      <c r="CP24" s="66">
        <f t="shared" si="8"/>
        <v>1.7769191204008603</v>
      </c>
      <c r="CQ24" s="65">
        <f t="shared" si="21"/>
        <v>0</v>
      </c>
      <c r="CR24" s="66">
        <f t="shared" si="9"/>
        <v>7.9608139943029013</v>
      </c>
      <c r="CS24" s="65">
        <f t="shared" si="22"/>
        <v>0</v>
      </c>
      <c r="CT24" s="66">
        <f t="shared" si="10"/>
        <v>10.369335459967841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34545</v>
      </c>
      <c r="AY25" s="18" t="str">
        <f>IF(IFERROR(比較地域マスタ!$Z10,"")=0,"",IFERROR(比較地域マスタ!$Z10,""))</f>
        <v>神石高原町</v>
      </c>
      <c r="BB25" s="110" t="str">
        <f t="shared" si="0"/>
        <v>34545</v>
      </c>
      <c r="BC25" s="1031" t="str">
        <f t="shared" si="0"/>
        <v>神石高原町</v>
      </c>
      <c r="BD25" s="34">
        <f t="shared" si="14"/>
        <v>102.8238090452659</v>
      </c>
      <c r="BE25" s="34">
        <f t="shared" si="15"/>
        <v>57.302320105397236</v>
      </c>
      <c r="BF25" s="34">
        <f>VLOOKUP($AX25&amp;"_"&amp;$BC$14,データシート1!$A:$BT,MATCH($BC$12&amp;"_"&amp;BF$20,データシート1!$A$1:$BT$1,0),0)</f>
        <v>47.786655079643388</v>
      </c>
      <c r="BG25" s="34">
        <f>VLOOKUP($AX25&amp;"_"&amp;$BC$14,データシート1!$A:$BT,MATCH($BC$12&amp;"_"&amp;BG$20,データシート1!$A$1:$BT$1,0),0)</f>
        <v>0.62213608764690187</v>
      </c>
      <c r="BH25" s="34">
        <f>VLOOKUP($AX25&amp;"_"&amp;$BC$14,データシート1!$A:$BT,MATCH($BC$12&amp;"_"&amp;BH$20,データシート1!$A$1:$BT$1,0),0)</f>
        <v>8.8935289381069484</v>
      </c>
      <c r="BI25" s="34">
        <f>VLOOKUP($AX25&amp;"_"&amp;$BC$14,データシート1!$A:$BT,MATCH($BC$12&amp;"_"&amp;BI$20,データシート1!$A$1:$BT$1,0),0)</f>
        <v>9.6454516879169425</v>
      </c>
      <c r="BJ25" s="34">
        <f>VLOOKUP($AX25&amp;"_"&amp;$BC$14,データシート1!$A:$BT,MATCH($BC$12&amp;"_"&amp;BJ$20,データシート1!$A$1:$BT$1,0),0)</f>
        <v>11.301258633324627</v>
      </c>
      <c r="BK25" s="34">
        <f t="shared" si="1"/>
        <v>24.5747786186271</v>
      </c>
      <c r="BL25" s="34">
        <f t="shared" si="2"/>
        <v>24.078721754178485</v>
      </c>
      <c r="BM25" s="34">
        <f>VLOOKUP($AX25&amp;"_"&amp;$BC$14,データシート1!$A:$BT,MATCH($BC$12&amp;"_"&amp;BM$20,データシート1!$A$1:$BT$1,0),0)</f>
        <v>7.4670913558585781</v>
      </c>
      <c r="BN25" s="34">
        <f>VLOOKUP($AX25&amp;"_"&amp;$BC$14,データシート1!$A:$BT,MATCH($BC$12&amp;"_"&amp;BN$20,データシート1!$A$1:$BT$1,0),0)</f>
        <v>16.611630398319907</v>
      </c>
      <c r="BO25" s="34">
        <f>VLOOKUP($AX25&amp;"_"&amp;$BC$14,データシート1!$A:$BT,MATCH($BC$12&amp;"_"&amp;BO$20,データシート1!$A$1:$BT$1,0),0)</f>
        <v>0.49605686444861602</v>
      </c>
      <c r="BP25" s="34">
        <f>VLOOKUP($AX25&amp;"_"&amp;$BC$14,データシート1!$A:$BT,MATCH($BC$12&amp;"_"&amp;BP$20,データシート1!$A$1:$BT$1,0),0)</f>
        <v>0</v>
      </c>
      <c r="BQ25" s="34">
        <f>VLOOKUP($AX25&amp;"_"&amp;$BC$14,データシート1!$A:$BT,MATCH($BC$12&amp;"_"&amp;BQ$20,データシート1!$A$1:$BT$1,0),0)</f>
        <v>0</v>
      </c>
      <c r="BR25" s="35">
        <f t="shared" si="3"/>
        <v>102.8238090452659</v>
      </c>
      <c r="BT25" s="121" t="str">
        <f t="shared" si="4"/>
        <v>神石高原町</v>
      </c>
      <c r="BU25" s="33">
        <f t="shared" si="25"/>
        <v>102.8238090452659</v>
      </c>
      <c r="BV25" s="59">
        <f t="shared" si="16"/>
        <v>0.55728649461109891</v>
      </c>
      <c r="BW25" s="59">
        <f t="shared" si="5"/>
        <v>0.46474309329083863</v>
      </c>
      <c r="BX25" s="59">
        <f t="shared" si="5"/>
        <v>6.0505061368911189E-3</v>
      </c>
      <c r="BY25" s="59">
        <f t="shared" si="5"/>
        <v>8.6492895183369153E-2</v>
      </c>
      <c r="BZ25" s="59">
        <f t="shared" si="5"/>
        <v>9.3805625151182112E-2</v>
      </c>
      <c r="CA25" s="59">
        <f t="shared" si="5"/>
        <v>0.10990896698204886</v>
      </c>
      <c r="CB25" s="59">
        <f t="shared" si="5"/>
        <v>0.23899891325567019</v>
      </c>
      <c r="CC25" s="59">
        <f t="shared" si="5"/>
        <v>0.23417457471915246</v>
      </c>
      <c r="CD25" s="59">
        <f t="shared" si="5"/>
        <v>7.2620256195443572E-2</v>
      </c>
      <c r="CE25" s="59">
        <f t="shared" si="5"/>
        <v>0.16155431852370888</v>
      </c>
      <c r="CF25" s="59">
        <f t="shared" si="5"/>
        <v>4.8243385365177244E-3</v>
      </c>
      <c r="CG25" s="59">
        <f t="shared" si="5"/>
        <v>0</v>
      </c>
      <c r="CH25" s="59">
        <f t="shared" si="5"/>
        <v>0</v>
      </c>
      <c r="CI25" s="122">
        <f t="shared" si="6"/>
        <v>1</v>
      </c>
      <c r="CK25" s="123" t="str">
        <f t="shared" si="7"/>
        <v>神石高原町</v>
      </c>
      <c r="CL25" s="124">
        <f t="shared" si="17"/>
        <v>57.302320105397236</v>
      </c>
      <c r="CM25" s="65">
        <f t="shared" si="18"/>
        <v>0.3089229191320767</v>
      </c>
      <c r="CN25" s="66">
        <f t="shared" si="19"/>
        <v>47.786655079643388</v>
      </c>
      <c r="CO25" s="65">
        <f t="shared" si="20"/>
        <v>0.37043814785732654</v>
      </c>
      <c r="CP25" s="66">
        <f t="shared" si="8"/>
        <v>0.62213608764690187</v>
      </c>
      <c r="CQ25" s="65">
        <f t="shared" si="21"/>
        <v>0</v>
      </c>
      <c r="CR25" s="66">
        <f t="shared" si="9"/>
        <v>8.8935289381069484</v>
      </c>
      <c r="CS25" s="65">
        <f t="shared" si="22"/>
        <v>0</v>
      </c>
      <c r="CT25" s="66">
        <f t="shared" si="10"/>
        <v>9.6454516879169425</v>
      </c>
      <c r="CU25" s="67">
        <f t="shared" si="23"/>
        <v>0</v>
      </c>
      <c r="CV25" s="16"/>
      <c r="CW25" s="959">
        <f t="shared" si="24"/>
        <v>17.702000000000002</v>
      </c>
      <c r="CX25" s="962">
        <f>VLOOKUP($AX25&amp;"_"&amp;$CW$14,データシート1!$A:$BT,MATCH($CW$12&amp;"_"&amp;CX$20,データシート1!$A$1:$BT$1,0),0)</f>
        <v>17.702000000000002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17.702000000000002</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30382</v>
      </c>
      <c r="AY26" s="18" t="str">
        <f>IF(IFERROR(比較地域マスタ!$Z11,"")=0,"",IFERROR(比較地域マスタ!$Z11,""))</f>
        <v>日高町</v>
      </c>
      <c r="BB26" s="110" t="str">
        <f t="shared" si="0"/>
        <v>30382</v>
      </c>
      <c r="BC26" s="1031" t="str">
        <f t="shared" si="0"/>
        <v>日高町</v>
      </c>
      <c r="BD26" s="34">
        <f t="shared" si="14"/>
        <v>48.75390680219401</v>
      </c>
      <c r="BE26" s="34">
        <f t="shared" si="15"/>
        <v>13.632131814487421</v>
      </c>
      <c r="BF26" s="34">
        <f>VLOOKUP($AX26&amp;"_"&amp;$BC$14,データシート1!$A:$BT,MATCH($BC$12&amp;"_"&amp;BF$20,データシート1!$A$1:$BT$1,0),0)</f>
        <v>10.998245142100977</v>
      </c>
      <c r="BG26" s="34">
        <f>VLOOKUP($AX26&amp;"_"&amp;$BC$14,データシート1!$A:$BT,MATCH($BC$12&amp;"_"&amp;BG$20,データシート1!$A$1:$BT$1,0),0)</f>
        <v>0.3504326757128246</v>
      </c>
      <c r="BH26" s="34">
        <f>VLOOKUP($AX26&amp;"_"&amp;$BC$14,データシート1!$A:$BT,MATCH($BC$12&amp;"_"&amp;BH$20,データシート1!$A$1:$BT$1,0),0)</f>
        <v>2.2834539966736194</v>
      </c>
      <c r="BI26" s="34">
        <f>VLOOKUP($AX26&amp;"_"&amp;$BC$14,データシート1!$A:$BT,MATCH($BC$12&amp;"_"&amp;BI$20,データシート1!$A$1:$BT$1,0),0)</f>
        <v>4.3574466276994714</v>
      </c>
      <c r="BJ26" s="34">
        <f>VLOOKUP($AX26&amp;"_"&amp;$BC$14,データシート1!$A:$BT,MATCH($BC$12&amp;"_"&amp;BJ$20,データシート1!$A$1:$BT$1,0),0)</f>
        <v>6.8824622656193366</v>
      </c>
      <c r="BK26" s="34">
        <f t="shared" si="1"/>
        <v>23.395427416632899</v>
      </c>
      <c r="BL26" s="34">
        <f t="shared" si="2"/>
        <v>13.409348426918562</v>
      </c>
      <c r="BM26" s="34">
        <f>VLOOKUP($AX26&amp;"_"&amp;$BC$14,データシート1!$A:$BT,MATCH($BC$12&amp;"_"&amp;BM$20,データシート1!$A$1:$BT$1,0),0)</f>
        <v>6.3186217170343149</v>
      </c>
      <c r="BN26" s="34">
        <f>VLOOKUP($AX26&amp;"_"&amp;$BC$14,データシート1!$A:$BT,MATCH($BC$12&amp;"_"&amp;BN$20,データシート1!$A$1:$BT$1,0),0)</f>
        <v>7.0907267098842466</v>
      </c>
      <c r="BO26" s="34">
        <f>VLOOKUP($AX26&amp;"_"&amp;$BC$14,データシート1!$A:$BT,MATCH($BC$12&amp;"_"&amp;BO$20,データシート1!$A$1:$BT$1,0),0)</f>
        <v>0.46470298777619301</v>
      </c>
      <c r="BP26" s="34">
        <f>VLOOKUP($AX26&amp;"_"&amp;$BC$14,データシート1!$A:$BT,MATCH($BC$12&amp;"_"&amp;BP$20,データシート1!$A$1:$BT$1,0),0)</f>
        <v>9.5213760019381422</v>
      </c>
      <c r="BQ26" s="34">
        <f>VLOOKUP($AX26&amp;"_"&amp;$BC$14,データシート1!$A:$BT,MATCH($BC$12&amp;"_"&amp;BQ$20,データシート1!$A$1:$BT$1,0),0)</f>
        <v>0.48643867775488631</v>
      </c>
      <c r="BR26" s="35">
        <f t="shared" si="3"/>
        <v>48.75390680219401</v>
      </c>
      <c r="BT26" s="121" t="str">
        <f t="shared" si="4"/>
        <v>日高町</v>
      </c>
      <c r="BU26" s="33">
        <f t="shared" si="25"/>
        <v>48.75390680219401</v>
      </c>
      <c r="BV26" s="59">
        <f t="shared" si="16"/>
        <v>0.27961106521773044</v>
      </c>
      <c r="BW26" s="59">
        <f t="shared" si="5"/>
        <v>0.2255869501232676</v>
      </c>
      <c r="BX26" s="59">
        <f t="shared" si="5"/>
        <v>7.1877865528728159E-3</v>
      </c>
      <c r="BY26" s="59">
        <f t="shared" si="5"/>
        <v>4.6836328541590026E-2</v>
      </c>
      <c r="BZ26" s="59">
        <f t="shared" si="5"/>
        <v>8.9376357988676686E-2</v>
      </c>
      <c r="CA26" s="59">
        <f t="shared" si="5"/>
        <v>0.1411674000515096</v>
      </c>
      <c r="CB26" s="59">
        <f t="shared" si="5"/>
        <v>0.47986774704135227</v>
      </c>
      <c r="CC26" s="59">
        <f t="shared" si="5"/>
        <v>0.27504151577684682</v>
      </c>
      <c r="CD26" s="59">
        <f t="shared" si="5"/>
        <v>0.12960236689688151</v>
      </c>
      <c r="CE26" s="59">
        <f t="shared" si="5"/>
        <v>0.14543914887996529</v>
      </c>
      <c r="CF26" s="59">
        <f t="shared" si="5"/>
        <v>9.5316051216490522E-3</v>
      </c>
      <c r="CG26" s="59">
        <f t="shared" si="5"/>
        <v>0.19529462614285639</v>
      </c>
      <c r="CH26" s="59">
        <f t="shared" si="5"/>
        <v>9.9774297007310959E-3</v>
      </c>
      <c r="CI26" s="122">
        <f t="shared" si="6"/>
        <v>1</v>
      </c>
      <c r="CK26" s="123" t="str">
        <f t="shared" si="7"/>
        <v>日高町</v>
      </c>
      <c r="CL26" s="124">
        <f t="shared" si="17"/>
        <v>13.632131814487421</v>
      </c>
      <c r="CM26" s="65">
        <f t="shared" si="18"/>
        <v>0</v>
      </c>
      <c r="CN26" s="66">
        <f t="shared" si="19"/>
        <v>10.998245142100977</v>
      </c>
      <c r="CO26" s="65">
        <f t="shared" si="20"/>
        <v>0</v>
      </c>
      <c r="CP26" s="66">
        <f t="shared" si="8"/>
        <v>0.3504326757128246</v>
      </c>
      <c r="CQ26" s="65">
        <f t="shared" si="21"/>
        <v>0</v>
      </c>
      <c r="CR26" s="66">
        <f t="shared" si="9"/>
        <v>2.2834539966736194</v>
      </c>
      <c r="CS26" s="65">
        <f t="shared" si="22"/>
        <v>0</v>
      </c>
      <c r="CT26" s="66">
        <f t="shared" si="10"/>
        <v>4.3574466276994714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01559</v>
      </c>
      <c r="AY27" s="18" t="str">
        <f>IF(IFERROR(比較地域マスタ!$Z12,"")=0,"",IFERROR(比較地域マスタ!$Z12,""))</f>
        <v>湧別町</v>
      </c>
      <c r="BB27" s="110" t="str">
        <f t="shared" si="0"/>
        <v>01559</v>
      </c>
      <c r="BC27" s="1031" t="str">
        <f t="shared" si="0"/>
        <v>湧別町</v>
      </c>
      <c r="BD27" s="34">
        <f t="shared" si="14"/>
        <v>117.43238576278951</v>
      </c>
      <c r="BE27" s="34">
        <f t="shared" si="15"/>
        <v>67.682424925591675</v>
      </c>
      <c r="BF27" s="34">
        <f>VLOOKUP($AX27&amp;"_"&amp;$BC$14,データシート1!$A:$BT,MATCH($BC$12&amp;"_"&amp;BF$20,データシート1!$A$1:$BT$1,0),0)</f>
        <v>51.603866089761816</v>
      </c>
      <c r="BG27" s="34">
        <f>VLOOKUP($AX27&amp;"_"&amp;$BC$14,データシート1!$A:$BT,MATCH($BC$12&amp;"_"&amp;BG$20,データシート1!$A$1:$BT$1,0),0)</f>
        <v>1.1800838312454407</v>
      </c>
      <c r="BH27" s="34">
        <f>VLOOKUP($AX27&amp;"_"&amp;$BC$14,データシート1!$A:$BT,MATCH($BC$12&amp;"_"&amp;BH$20,データシート1!$A$1:$BT$1,0),0)</f>
        <v>14.898475004584425</v>
      </c>
      <c r="BI27" s="34">
        <f>VLOOKUP($AX27&amp;"_"&amp;$BC$14,データシート1!$A:$BT,MATCH($BC$12&amp;"_"&amp;BI$20,データシート1!$A$1:$BT$1,0),0)</f>
        <v>10.012085525411102</v>
      </c>
      <c r="BJ27" s="34">
        <f>VLOOKUP($AX27&amp;"_"&amp;$BC$14,データシート1!$A:$BT,MATCH($BC$12&amp;"_"&amp;BJ$20,データシート1!$A$1:$BT$1,0),0)</f>
        <v>17.875014846721879</v>
      </c>
      <c r="BK27" s="34">
        <f t="shared" si="1"/>
        <v>21.706639514665348</v>
      </c>
      <c r="BL27" s="34">
        <f t="shared" si="2"/>
        <v>21.22109232954827</v>
      </c>
      <c r="BM27" s="34">
        <f>VLOOKUP($AX27&amp;"_"&amp;$BC$14,データシート1!$A:$BT,MATCH($BC$12&amp;"_"&amp;BM$20,データシート1!$A$1:$BT$1,0),0)</f>
        <v>7.9550210604004823</v>
      </c>
      <c r="BN27" s="34">
        <f>VLOOKUP($AX27&amp;"_"&amp;$BC$14,データシート1!$A:$BT,MATCH($BC$12&amp;"_"&amp;BN$20,データシート1!$A$1:$BT$1,0),0)</f>
        <v>13.266071269147787</v>
      </c>
      <c r="BO27" s="34">
        <f>VLOOKUP($AX27&amp;"_"&amp;$BC$14,データシート1!$A:$BT,MATCH($BC$12&amp;"_"&amp;BO$20,データシート1!$A$1:$BT$1,0),0)</f>
        <v>0.48554718511707801</v>
      </c>
      <c r="BP27" s="34">
        <f>VLOOKUP($AX27&amp;"_"&amp;$BC$14,データシート1!$A:$BT,MATCH($BC$12&amp;"_"&amp;BP$20,データシート1!$A$1:$BT$1,0),0)</f>
        <v>0</v>
      </c>
      <c r="BQ27" s="34">
        <f>VLOOKUP($AX27&amp;"_"&amp;$BC$14,データシート1!$A:$BT,MATCH($BC$12&amp;"_"&amp;BQ$20,データシート1!$A$1:$BT$1,0),0)</f>
        <v>0.15622095039951309</v>
      </c>
      <c r="BR27" s="35">
        <f t="shared" si="3"/>
        <v>117.43238576278951</v>
      </c>
      <c r="BT27" s="121" t="str">
        <f t="shared" si="4"/>
        <v>湧別町</v>
      </c>
      <c r="BU27" s="33">
        <f t="shared" si="25"/>
        <v>117.43238576278951</v>
      </c>
      <c r="BV27" s="59">
        <f t="shared" si="16"/>
        <v>0.57635229401119792</v>
      </c>
      <c r="BW27" s="59">
        <f t="shared" si="5"/>
        <v>0.43943470750905411</v>
      </c>
      <c r="BX27" s="59">
        <f t="shared" si="5"/>
        <v>1.0049049276995705E-2</v>
      </c>
      <c r="BY27" s="59">
        <f t="shared" si="5"/>
        <v>0.12686853722514821</v>
      </c>
      <c r="BZ27" s="59">
        <f t="shared" si="5"/>
        <v>8.5258299577045685E-2</v>
      </c>
      <c r="CA27" s="59">
        <f t="shared" si="5"/>
        <v>0.15221537679417468</v>
      </c>
      <c r="CB27" s="59">
        <f t="shared" si="5"/>
        <v>0.1848437241027549</v>
      </c>
      <c r="CC27" s="59">
        <f t="shared" si="5"/>
        <v>0.18070902836304756</v>
      </c>
      <c r="CD27" s="59">
        <f t="shared" si="5"/>
        <v>6.7741287965224745E-2</v>
      </c>
      <c r="CE27" s="59">
        <f t="shared" si="5"/>
        <v>0.1129677403978228</v>
      </c>
      <c r="CF27" s="59">
        <f t="shared" si="5"/>
        <v>4.1346957397073681E-3</v>
      </c>
      <c r="CG27" s="59">
        <f t="shared" si="5"/>
        <v>0</v>
      </c>
      <c r="CH27" s="59">
        <f t="shared" si="5"/>
        <v>1.3303055148268512E-3</v>
      </c>
      <c r="CI27" s="122">
        <f t="shared" si="6"/>
        <v>1</v>
      </c>
      <c r="CK27" s="123" t="str">
        <f t="shared" si="7"/>
        <v>湧別町</v>
      </c>
      <c r="CL27" s="124">
        <f t="shared" si="17"/>
        <v>67.682424925591675</v>
      </c>
      <c r="CM27" s="65">
        <f t="shared" si="18"/>
        <v>0</v>
      </c>
      <c r="CN27" s="66">
        <f t="shared" si="19"/>
        <v>51.603866089761816</v>
      </c>
      <c r="CO27" s="65">
        <f t="shared" si="20"/>
        <v>0</v>
      </c>
      <c r="CP27" s="66">
        <f t="shared" si="8"/>
        <v>1.1800838312454407</v>
      </c>
      <c r="CQ27" s="65">
        <f t="shared" si="21"/>
        <v>0</v>
      </c>
      <c r="CR27" s="66">
        <f t="shared" si="9"/>
        <v>14.898475004584425</v>
      </c>
      <c r="CS27" s="65">
        <f t="shared" si="22"/>
        <v>0</v>
      </c>
      <c r="CT27" s="66">
        <f t="shared" si="10"/>
        <v>10.012085525411102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07483</v>
      </c>
      <c r="AY28" s="18" t="str">
        <f>IF(IFERROR(比較地域マスタ!$Z13,"")=0,"",IFERROR(比較地域マスタ!$Z13,""))</f>
        <v>塙町</v>
      </c>
      <c r="BB28" s="110" t="str">
        <f t="shared" si="0"/>
        <v>07483</v>
      </c>
      <c r="BC28" s="1031" t="str">
        <f t="shared" si="0"/>
        <v>塙町</v>
      </c>
      <c r="BD28" s="34">
        <f t="shared" si="14"/>
        <v>68.099664416767155</v>
      </c>
      <c r="BE28" s="34">
        <f t="shared" si="15"/>
        <v>24.30595702261553</v>
      </c>
      <c r="BF28" s="34">
        <f>VLOOKUP($AX28&amp;"_"&amp;$BC$14,データシート1!$A:$BT,MATCH($BC$12&amp;"_"&amp;BF$20,データシート1!$A$1:$BT$1,0),0)</f>
        <v>18.709374141344504</v>
      </c>
      <c r="BG28" s="34">
        <f>VLOOKUP($AX28&amp;"_"&amp;$BC$14,データシート1!$A:$BT,MATCH($BC$12&amp;"_"&amp;BG$20,データシート1!$A$1:$BT$1,0),0)</f>
        <v>0.85550499847070038</v>
      </c>
      <c r="BH28" s="34">
        <f>VLOOKUP($AX28&amp;"_"&amp;$BC$14,データシート1!$A:$BT,MATCH($BC$12&amp;"_"&amp;BH$20,データシート1!$A$1:$BT$1,0),0)</f>
        <v>4.7410778828003242</v>
      </c>
      <c r="BI28" s="34">
        <f>VLOOKUP($AX28&amp;"_"&amp;$BC$14,データシート1!$A:$BT,MATCH($BC$12&amp;"_"&amp;BI$20,データシート1!$A$1:$BT$1,0),0)</f>
        <v>9.4250960754890851</v>
      </c>
      <c r="BJ28" s="34">
        <f>VLOOKUP($AX28&amp;"_"&amp;$BC$14,データシート1!$A:$BT,MATCH($BC$12&amp;"_"&amp;BJ$20,データシート1!$A$1:$BT$1,0),0)</f>
        <v>12.517844910447073</v>
      </c>
      <c r="BK28" s="34">
        <f t="shared" si="1"/>
        <v>20.966650114797378</v>
      </c>
      <c r="BL28" s="34">
        <f t="shared" si="2"/>
        <v>20.479876800424954</v>
      </c>
      <c r="BM28" s="34">
        <f>VLOOKUP($AX28&amp;"_"&amp;$BC$14,データシート1!$A:$BT,MATCH($BC$12&amp;"_"&amp;BM$20,データシート1!$A$1:$BT$1,0),0)</f>
        <v>7.9944359947506642</v>
      </c>
      <c r="BN28" s="34">
        <f>VLOOKUP($AX28&amp;"_"&amp;$BC$14,データシート1!$A:$BT,MATCH($BC$12&amp;"_"&amp;BN$20,データシート1!$A$1:$BT$1,0),0)</f>
        <v>12.48544080567429</v>
      </c>
      <c r="BO28" s="34">
        <f>VLOOKUP($AX28&amp;"_"&amp;$BC$14,データシート1!$A:$BT,MATCH($BC$12&amp;"_"&amp;BO$20,データシート1!$A$1:$BT$1,0),0)</f>
        <v>0.48677331437242399</v>
      </c>
      <c r="BP28" s="34">
        <f>VLOOKUP($AX28&amp;"_"&amp;$BC$14,データシート1!$A:$BT,MATCH($BC$12&amp;"_"&amp;BP$20,データシート1!$A$1:$BT$1,0),0)</f>
        <v>0</v>
      </c>
      <c r="BQ28" s="34">
        <f>VLOOKUP($AX28&amp;"_"&amp;$BC$14,データシート1!$A:$BT,MATCH($BC$12&amp;"_"&amp;BQ$20,データシート1!$A$1:$BT$1,0),0)</f>
        <v>0.8841162934180915</v>
      </c>
      <c r="BR28" s="35">
        <f t="shared" si="3"/>
        <v>68.099664416767155</v>
      </c>
      <c r="BT28" s="121" t="str">
        <f t="shared" si="4"/>
        <v>塙町</v>
      </c>
      <c r="BU28" s="33">
        <f t="shared" si="25"/>
        <v>68.099664416767155</v>
      </c>
      <c r="BV28" s="59">
        <f t="shared" si="16"/>
        <v>0.35691742728516357</v>
      </c>
      <c r="BW28" s="59">
        <f t="shared" si="5"/>
        <v>0.2747351885149375</v>
      </c>
      <c r="BX28" s="59">
        <f t="shared" si="5"/>
        <v>1.2562543527895305E-2</v>
      </c>
      <c r="BY28" s="59">
        <f t="shared" si="5"/>
        <v>6.9619695242330734E-2</v>
      </c>
      <c r="BZ28" s="59">
        <f t="shared" si="5"/>
        <v>0.13840150544366686</v>
      </c>
      <c r="CA28" s="59">
        <f t="shared" si="5"/>
        <v>0.18381654326280339</v>
      </c>
      <c r="CB28" s="59">
        <f t="shared" si="5"/>
        <v>0.30788184192042911</v>
      </c>
      <c r="CC28" s="59">
        <f t="shared" si="5"/>
        <v>0.3007338872492667</v>
      </c>
      <c r="CD28" s="59">
        <f t="shared" si="5"/>
        <v>0.11739317753205131</v>
      </c>
      <c r="CE28" s="59">
        <f t="shared" si="5"/>
        <v>0.18334070971721542</v>
      </c>
      <c r="CF28" s="59">
        <f t="shared" si="5"/>
        <v>7.1479546711624197E-3</v>
      </c>
      <c r="CG28" s="59">
        <f t="shared" si="5"/>
        <v>0</v>
      </c>
      <c r="CH28" s="59">
        <f t="shared" si="5"/>
        <v>1.2982682087937115E-2</v>
      </c>
      <c r="CI28" s="122">
        <f t="shared" si="6"/>
        <v>1</v>
      </c>
      <c r="CK28" s="123" t="str">
        <f t="shared" si="7"/>
        <v>塙町</v>
      </c>
      <c r="CL28" s="124">
        <f t="shared" si="17"/>
        <v>24.30595702261553</v>
      </c>
      <c r="CM28" s="65">
        <f t="shared" si="18"/>
        <v>0</v>
      </c>
      <c r="CN28" s="66">
        <f t="shared" si="19"/>
        <v>18.709374141344504</v>
      </c>
      <c r="CO28" s="65">
        <f t="shared" si="20"/>
        <v>0</v>
      </c>
      <c r="CP28" s="66">
        <f t="shared" si="8"/>
        <v>0.85550499847070038</v>
      </c>
      <c r="CQ28" s="65">
        <f t="shared" si="21"/>
        <v>0</v>
      </c>
      <c r="CR28" s="66">
        <f t="shared" si="9"/>
        <v>4.7410778828003242</v>
      </c>
      <c r="CS28" s="65">
        <f t="shared" si="22"/>
        <v>0</v>
      </c>
      <c r="CT28" s="66">
        <f t="shared" si="10"/>
        <v>9.4250960754890851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08447</v>
      </c>
      <c r="AY29" s="18" t="str">
        <f>IF(IFERROR(比較地域マスタ!$Z14,"")=0,"",IFERROR(比較地域マスタ!$Z14,""))</f>
        <v>河内町</v>
      </c>
      <c r="BB29" s="110" t="str">
        <f t="shared" si="0"/>
        <v>08447</v>
      </c>
      <c r="BC29" s="1031" t="str">
        <f t="shared" si="0"/>
        <v>河内町</v>
      </c>
      <c r="BD29" s="34">
        <f t="shared" si="14"/>
        <v>77.744601192015935</v>
      </c>
      <c r="BE29" s="34">
        <f t="shared" si="15"/>
        <v>37.576955896417687</v>
      </c>
      <c r="BF29" s="34">
        <f>VLOOKUP($AX29&amp;"_"&amp;$BC$14,データシート1!$A:$BT,MATCH($BC$12&amp;"_"&amp;BF$20,データシート1!$A$1:$BT$1,0),0)</f>
        <v>29.144901047689373</v>
      </c>
      <c r="BG29" s="34">
        <f>VLOOKUP($AX29&amp;"_"&amp;$BC$14,データシート1!$A:$BT,MATCH($BC$12&amp;"_"&amp;BG$20,データシート1!$A$1:$BT$1,0),0)</f>
        <v>0.9778938950533177</v>
      </c>
      <c r="BH29" s="34">
        <f>VLOOKUP($AX29&amp;"_"&amp;$BC$14,データシート1!$A:$BT,MATCH($BC$12&amp;"_"&amp;BH$20,データシート1!$A$1:$BT$1,0),0)</f>
        <v>7.4541609536749993</v>
      </c>
      <c r="BI29" s="34">
        <f>VLOOKUP($AX29&amp;"_"&amp;$BC$14,データシート1!$A:$BT,MATCH($BC$12&amp;"_"&amp;BI$20,データシート1!$A$1:$BT$1,0),0)</f>
        <v>4.9267593448303364</v>
      </c>
      <c r="BJ29" s="34">
        <f>VLOOKUP($AX29&amp;"_"&amp;$BC$14,データシート1!$A:$BT,MATCH($BC$12&amp;"_"&amp;BJ$20,データシート1!$A$1:$BT$1,0),0)</f>
        <v>10.933803774690197</v>
      </c>
      <c r="BK29" s="34">
        <f t="shared" si="1"/>
        <v>22.507848945049979</v>
      </c>
      <c r="BL29" s="34">
        <f t="shared" si="2"/>
        <v>22.019265630348233</v>
      </c>
      <c r="BM29" s="34">
        <f>VLOOKUP($AX29&amp;"_"&amp;$BC$14,データシート1!$A:$BT,MATCH($BC$12&amp;"_"&amp;BM$20,データシート1!$A$1:$BT$1,0),0)</f>
        <v>9.083103664216031</v>
      </c>
      <c r="BN29" s="34">
        <f>VLOOKUP($AX29&amp;"_"&amp;$BC$14,データシート1!$A:$BT,MATCH($BC$12&amp;"_"&amp;BN$20,データシート1!$A$1:$BT$1,0),0)</f>
        <v>12.936161966132202</v>
      </c>
      <c r="BO29" s="34">
        <f>VLOOKUP($AX29&amp;"_"&amp;$BC$14,データシート1!$A:$BT,MATCH($BC$12&amp;"_"&amp;BO$20,データシート1!$A$1:$BT$1,0),0)</f>
        <v>0.48858331470174499</v>
      </c>
      <c r="BP29" s="34">
        <f>VLOOKUP($AX29&amp;"_"&amp;$BC$14,データシート1!$A:$BT,MATCH($BC$12&amp;"_"&amp;BP$20,データシート1!$A$1:$BT$1,0),0)</f>
        <v>0</v>
      </c>
      <c r="BQ29" s="34">
        <f>VLOOKUP($AX29&amp;"_"&amp;$BC$14,データシート1!$A:$BT,MATCH($BC$12&amp;"_"&amp;BQ$20,データシート1!$A$1:$BT$1,0),0)</f>
        <v>1.799233231027747</v>
      </c>
      <c r="BR29" s="35">
        <f t="shared" si="3"/>
        <v>77.744601192015935</v>
      </c>
      <c r="BT29" s="121" t="str">
        <f t="shared" si="4"/>
        <v>河内町</v>
      </c>
      <c r="BU29" s="33">
        <f t="shared" si="25"/>
        <v>77.744601192015935</v>
      </c>
      <c r="BV29" s="59">
        <f t="shared" si="16"/>
        <v>0.4833384610670135</v>
      </c>
      <c r="BW29" s="59">
        <f t="shared" si="5"/>
        <v>0.37488006370637145</v>
      </c>
      <c r="BX29" s="59">
        <f t="shared" si="5"/>
        <v>1.2578286852846362E-2</v>
      </c>
      <c r="BY29" s="59">
        <f t="shared" si="5"/>
        <v>9.5880110507795782E-2</v>
      </c>
      <c r="BZ29" s="59">
        <f t="shared" si="5"/>
        <v>6.3371080040169989E-2</v>
      </c>
      <c r="CA29" s="59">
        <f t="shared" si="5"/>
        <v>0.14063746687291587</v>
      </c>
      <c r="CB29" s="59">
        <f t="shared" si="5"/>
        <v>0.28951012160264894</v>
      </c>
      <c r="CC29" s="59">
        <f t="shared" si="5"/>
        <v>0.28322565545052308</v>
      </c>
      <c r="CD29" s="59">
        <f t="shared" si="5"/>
        <v>0.11683259705432548</v>
      </c>
      <c r="CE29" s="59">
        <f t="shared" si="5"/>
        <v>0.16639305839619761</v>
      </c>
      <c r="CF29" s="59">
        <f t="shared" si="5"/>
        <v>6.2844661521258222E-3</v>
      </c>
      <c r="CG29" s="59">
        <f t="shared" si="5"/>
        <v>0</v>
      </c>
      <c r="CH29" s="59">
        <f t="shared" si="5"/>
        <v>2.314287041725183E-2</v>
      </c>
      <c r="CI29" s="122">
        <f t="shared" si="6"/>
        <v>1</v>
      </c>
      <c r="CK29" s="123" t="str">
        <f t="shared" si="7"/>
        <v>河内町</v>
      </c>
      <c r="CL29" s="124">
        <f t="shared" si="17"/>
        <v>37.576955896417687</v>
      </c>
      <c r="CM29" s="65">
        <f t="shared" si="18"/>
        <v>0</v>
      </c>
      <c r="CN29" s="66">
        <f t="shared" si="19"/>
        <v>29.144901047689373</v>
      </c>
      <c r="CO29" s="65">
        <f t="shared" si="20"/>
        <v>0</v>
      </c>
      <c r="CP29" s="66">
        <f t="shared" si="8"/>
        <v>0.9778938950533177</v>
      </c>
      <c r="CQ29" s="65">
        <f t="shared" si="21"/>
        <v>0</v>
      </c>
      <c r="CR29" s="66">
        <f t="shared" si="9"/>
        <v>7.4541609536749993</v>
      </c>
      <c r="CS29" s="65">
        <f t="shared" si="22"/>
        <v>0</v>
      </c>
      <c r="CT29" s="66">
        <f t="shared" si="10"/>
        <v>4.9267593448303364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24561</v>
      </c>
      <c r="AY30" s="18" t="str">
        <f>IF(IFERROR(比較地域マスタ!$Z15,"")=0,"",IFERROR(比較地域マスタ!$Z15,""))</f>
        <v>御浜町</v>
      </c>
      <c r="BB30" s="110" t="str">
        <f t="shared" si="0"/>
        <v>24561</v>
      </c>
      <c r="BC30" s="1031" t="str">
        <f t="shared" si="0"/>
        <v>御浜町</v>
      </c>
      <c r="BD30" s="34">
        <f t="shared" si="14"/>
        <v>58.859216167622918</v>
      </c>
      <c r="BE30" s="34">
        <f t="shared" si="15"/>
        <v>16.912164989980901</v>
      </c>
      <c r="BF30" s="34">
        <f>VLOOKUP($AX30&amp;"_"&amp;$BC$14,データシート1!$A:$BT,MATCH($BC$12&amp;"_"&amp;BF$20,データシート1!$A$1:$BT$1,0),0)</f>
        <v>8.9270970347880603</v>
      </c>
      <c r="BG30" s="34">
        <f>VLOOKUP($AX30&amp;"_"&amp;$BC$14,データシート1!$A:$BT,MATCH($BC$12&amp;"_"&amp;BG$20,データシート1!$A$1:$BT$1,0),0)</f>
        <v>0.64370442287408891</v>
      </c>
      <c r="BH30" s="34">
        <f>VLOOKUP($AX30&amp;"_"&amp;$BC$14,データシート1!$A:$BT,MATCH($BC$12&amp;"_"&amp;BH$20,データシート1!$A$1:$BT$1,0),0)</f>
        <v>7.3413635323187503</v>
      </c>
      <c r="BI30" s="34">
        <f>VLOOKUP($AX30&amp;"_"&amp;$BC$14,データシート1!$A:$BT,MATCH($BC$12&amp;"_"&amp;BI$20,データシート1!$A$1:$BT$1,0),0)</f>
        <v>10.359957449212377</v>
      </c>
      <c r="BJ30" s="34">
        <f>VLOOKUP($AX30&amp;"_"&amp;$BC$14,データシート1!$A:$BT,MATCH($BC$12&amp;"_"&amp;BJ$20,データシート1!$A$1:$BT$1,0),0)</f>
        <v>12.215262227918636</v>
      </c>
      <c r="BK30" s="34">
        <f t="shared" si="1"/>
        <v>19.371831500511011</v>
      </c>
      <c r="BL30" s="34">
        <f t="shared" si="2"/>
        <v>18.890896896878331</v>
      </c>
      <c r="BM30" s="34">
        <f>VLOOKUP($AX30&amp;"_"&amp;$BC$14,データシート1!$A:$BT,MATCH($BC$12&amp;"_"&amp;BM$20,データシート1!$A$1:$BT$1,0),0)</f>
        <v>6.8282975922521834</v>
      </c>
      <c r="BN30" s="34">
        <f>VLOOKUP($AX30&amp;"_"&amp;$BC$14,データシート1!$A:$BT,MATCH($BC$12&amp;"_"&amp;BN$20,データシート1!$A$1:$BT$1,0),0)</f>
        <v>12.062599304626149</v>
      </c>
      <c r="BO30" s="34">
        <f>VLOOKUP($AX30&amp;"_"&amp;$BC$14,データシート1!$A:$BT,MATCH($BC$12&amp;"_"&amp;BO$20,データシート1!$A$1:$BT$1,0),0)</f>
        <v>0.48093460363267998</v>
      </c>
      <c r="BP30" s="34">
        <f>VLOOKUP($AX30&amp;"_"&amp;$BC$14,データシート1!$A:$BT,MATCH($BC$12&amp;"_"&amp;BP$20,データシート1!$A$1:$BT$1,0),0)</f>
        <v>0</v>
      </c>
      <c r="BQ30" s="34">
        <f>VLOOKUP($AX30&amp;"_"&amp;$BC$14,データシート1!$A:$BT,MATCH($BC$12&amp;"_"&amp;BQ$20,データシート1!$A$1:$BT$1,0),0)</f>
        <v>0</v>
      </c>
      <c r="BR30" s="35">
        <f t="shared" si="3"/>
        <v>58.859216167622918</v>
      </c>
      <c r="BT30" s="121" t="str">
        <f t="shared" si="4"/>
        <v>御浜町</v>
      </c>
      <c r="BU30" s="33">
        <f t="shared" si="25"/>
        <v>58.859216167622918</v>
      </c>
      <c r="BV30" s="59">
        <f t="shared" si="16"/>
        <v>0.28733248743607781</v>
      </c>
      <c r="BW30" s="59">
        <f t="shared" si="5"/>
        <v>0.15166863604443731</v>
      </c>
      <c r="BX30" s="59">
        <f t="shared" si="5"/>
        <v>1.0936340386200652E-2</v>
      </c>
      <c r="BY30" s="59">
        <f t="shared" si="5"/>
        <v>0.12472751100543984</v>
      </c>
      <c r="BZ30" s="59">
        <f t="shared" si="5"/>
        <v>0.1760124942831153</v>
      </c>
      <c r="CA30" s="59">
        <f t="shared" si="5"/>
        <v>0.20753355248787644</v>
      </c>
      <c r="CB30" s="59">
        <f t="shared" si="5"/>
        <v>0.32912146579293056</v>
      </c>
      <c r="CC30" s="59">
        <f t="shared" si="5"/>
        <v>0.32095053462960949</v>
      </c>
      <c r="CD30" s="59">
        <f t="shared" si="5"/>
        <v>0.11601067830747414</v>
      </c>
      <c r="CE30" s="59">
        <f t="shared" si="5"/>
        <v>0.20493985632213538</v>
      </c>
      <c r="CF30" s="59">
        <f t="shared" si="5"/>
        <v>8.1709311633210453E-3</v>
      </c>
      <c r="CG30" s="59">
        <f t="shared" si="5"/>
        <v>0</v>
      </c>
      <c r="CH30" s="59">
        <f t="shared" si="5"/>
        <v>0</v>
      </c>
      <c r="CI30" s="122">
        <f t="shared" si="6"/>
        <v>1</v>
      </c>
      <c r="CK30" s="123" t="str">
        <f t="shared" si="7"/>
        <v>御浜町</v>
      </c>
      <c r="CL30" s="124">
        <f t="shared" si="17"/>
        <v>16.912164989980901</v>
      </c>
      <c r="CM30" s="65">
        <f t="shared" si="18"/>
        <v>0.84554520420487866</v>
      </c>
      <c r="CN30" s="66">
        <f t="shared" si="19"/>
        <v>8.9270970347880603</v>
      </c>
      <c r="CO30" s="65">
        <f t="shared" si="20"/>
        <v>0</v>
      </c>
      <c r="CP30" s="66">
        <f t="shared" si="8"/>
        <v>0.64370442287408891</v>
      </c>
      <c r="CQ30" s="65">
        <f t="shared" si="21"/>
        <v>0</v>
      </c>
      <c r="CR30" s="66">
        <f t="shared" si="9"/>
        <v>7.3413635323187503</v>
      </c>
      <c r="CS30" s="65">
        <f t="shared" si="22"/>
        <v>1</v>
      </c>
      <c r="CT30" s="66">
        <f t="shared" si="10"/>
        <v>10.359957449212377</v>
      </c>
      <c r="CU30" s="67">
        <f t="shared" si="23"/>
        <v>0</v>
      </c>
      <c r="CV30" s="16"/>
      <c r="CW30" s="959">
        <f t="shared" si="24"/>
        <v>14.3</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14.3</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14.3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1</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30304</v>
      </c>
      <c r="AY31" s="18" t="str">
        <f>IF(IFERROR(比較地域マスタ!$Z16,"")=0,"",IFERROR(比較地域マスタ!$Z16,""))</f>
        <v>紀美野町</v>
      </c>
      <c r="BB31" s="110" t="str">
        <f t="shared" si="0"/>
        <v>30304</v>
      </c>
      <c r="BC31" s="1031" t="str">
        <f t="shared" si="0"/>
        <v>紀美野町</v>
      </c>
      <c r="BD31" s="34">
        <f t="shared" si="14"/>
        <v>59.915358588551534</v>
      </c>
      <c r="BE31" s="34">
        <f t="shared" si="15"/>
        <v>23.762722116255492</v>
      </c>
      <c r="BF31" s="34">
        <f>VLOOKUP($AX31&amp;"_"&amp;$BC$14,データシート1!$A:$BT,MATCH($BC$12&amp;"_"&amp;BF$20,データシート1!$A$1:$BT$1,0),0)</f>
        <v>21.621241631263469</v>
      </c>
      <c r="BG31" s="34">
        <f>VLOOKUP($AX31&amp;"_"&amp;$BC$14,データシート1!$A:$BT,MATCH($BC$12&amp;"_"&amp;BG$20,データシート1!$A$1:$BT$1,0),0)</f>
        <v>0.56843439839463983</v>
      </c>
      <c r="BH31" s="34">
        <f>VLOOKUP($AX31&amp;"_"&amp;$BC$14,データシート1!$A:$BT,MATCH($BC$12&amp;"_"&amp;BH$20,データシート1!$A$1:$BT$1,0),0)</f>
        <v>1.5730460865973823</v>
      </c>
      <c r="BI31" s="34">
        <f>VLOOKUP($AX31&amp;"_"&amp;$BC$14,データシート1!$A:$BT,MATCH($BC$12&amp;"_"&amp;BI$20,データシート1!$A$1:$BT$1,0),0)</f>
        <v>6.3765462540306528</v>
      </c>
      <c r="BJ31" s="34">
        <f>VLOOKUP($AX31&amp;"_"&amp;$BC$14,データシート1!$A:$BT,MATCH($BC$12&amp;"_"&amp;BJ$20,データシート1!$A$1:$BT$1,0),0)</f>
        <v>8.7303157428874929</v>
      </c>
      <c r="BK31" s="34">
        <f t="shared" si="1"/>
        <v>19.108331495280794</v>
      </c>
      <c r="BL31" s="34">
        <f t="shared" si="2"/>
        <v>18.623601729667278</v>
      </c>
      <c r="BM31" s="34">
        <f>VLOOKUP($AX31&amp;"_"&amp;$BC$14,データシート1!$A:$BT,MATCH($BC$12&amp;"_"&amp;BM$20,データシート1!$A$1:$BT$1,0),0)</f>
        <v>7.4670913558585781</v>
      </c>
      <c r="BN31" s="34">
        <f>VLOOKUP($AX31&amp;"_"&amp;$BC$14,データシート1!$A:$BT,MATCH($BC$12&amp;"_"&amp;BN$20,データシート1!$A$1:$BT$1,0),0)</f>
        <v>11.156510373808699</v>
      </c>
      <c r="BO31" s="34">
        <f>VLOOKUP($AX31&amp;"_"&amp;$BC$14,データシート1!$A:$BT,MATCH($BC$12&amp;"_"&amp;BO$20,データシート1!$A$1:$BT$1,0),0)</f>
        <v>0.484729765613514</v>
      </c>
      <c r="BP31" s="34">
        <f>VLOOKUP($AX31&amp;"_"&amp;$BC$14,データシート1!$A:$BT,MATCH($BC$12&amp;"_"&amp;BP$20,データシート1!$A$1:$BT$1,0),0)</f>
        <v>0</v>
      </c>
      <c r="BQ31" s="34">
        <f>VLOOKUP($AX31&amp;"_"&amp;$BC$14,データシート1!$A:$BT,MATCH($BC$12&amp;"_"&amp;BQ$20,データシート1!$A$1:$BT$1,0),0)</f>
        <v>1.9374429800971</v>
      </c>
      <c r="BR31" s="35">
        <f t="shared" si="3"/>
        <v>59.915358588551534</v>
      </c>
      <c r="BT31" s="121" t="str">
        <f t="shared" si="4"/>
        <v>紀美野町</v>
      </c>
      <c r="BU31" s="33">
        <f t="shared" si="25"/>
        <v>59.915358588551534</v>
      </c>
      <c r="BV31" s="59">
        <f t="shared" si="16"/>
        <v>0.39660485518309174</v>
      </c>
      <c r="BW31" s="59">
        <f t="shared" si="5"/>
        <v>0.36086309321354537</v>
      </c>
      <c r="BX31" s="59">
        <f t="shared" si="5"/>
        <v>9.4872902672279887E-3</v>
      </c>
      <c r="BY31" s="59">
        <f t="shared" si="5"/>
        <v>2.625447170231834E-2</v>
      </c>
      <c r="BZ31" s="59">
        <f t="shared" si="5"/>
        <v>0.10642590488057374</v>
      </c>
      <c r="CA31" s="59">
        <f t="shared" si="5"/>
        <v>0.14571081519915427</v>
      </c>
      <c r="CB31" s="59">
        <f t="shared" si="5"/>
        <v>0.31892209185462445</v>
      </c>
      <c r="CC31" s="59">
        <f t="shared" si="5"/>
        <v>0.31083184960234594</v>
      </c>
      <c r="CD31" s="59">
        <f t="shared" si="5"/>
        <v>0.12462733315402989</v>
      </c>
      <c r="CE31" s="59">
        <f t="shared" si="5"/>
        <v>0.18620451644831607</v>
      </c>
      <c r="CF31" s="59">
        <f t="shared" si="5"/>
        <v>8.0902422522784474E-3</v>
      </c>
      <c r="CG31" s="59">
        <f t="shared" si="5"/>
        <v>0</v>
      </c>
      <c r="CH31" s="59">
        <f t="shared" si="5"/>
        <v>3.2336332882555781E-2</v>
      </c>
      <c r="CI31" s="122">
        <f t="shared" si="6"/>
        <v>1</v>
      </c>
      <c r="CK31" s="123" t="str">
        <f t="shared" si="7"/>
        <v>紀美野町</v>
      </c>
      <c r="CL31" s="124">
        <f t="shared" si="17"/>
        <v>23.762722116255492</v>
      </c>
      <c r="CM31" s="65">
        <f t="shared" si="18"/>
        <v>0</v>
      </c>
      <c r="CN31" s="66">
        <f t="shared" si="19"/>
        <v>21.621241631263469</v>
      </c>
      <c r="CO31" s="65">
        <f t="shared" si="20"/>
        <v>0</v>
      </c>
      <c r="CP31" s="66">
        <f t="shared" si="8"/>
        <v>0.56843439839463983</v>
      </c>
      <c r="CQ31" s="65">
        <f t="shared" si="21"/>
        <v>0</v>
      </c>
      <c r="CR31" s="66">
        <f t="shared" si="9"/>
        <v>1.5730460865973823</v>
      </c>
      <c r="CS31" s="65">
        <f t="shared" si="22"/>
        <v>0</v>
      </c>
      <c r="CT31" s="66">
        <f t="shared" si="10"/>
        <v>6.3765462540306528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01423</v>
      </c>
      <c r="AY32" s="18" t="str">
        <f>IF(IFERROR(比較地域マスタ!$Z17,"")=0,"",IFERROR(比較地域マスタ!$Z17,""))</f>
        <v>南幌町</v>
      </c>
      <c r="AZ32" s="16"/>
      <c r="BA32" s="16"/>
      <c r="BB32" s="110" t="str">
        <f t="shared" si="0"/>
        <v>01423</v>
      </c>
      <c r="BC32" s="1031" t="str">
        <f t="shared" si="0"/>
        <v>南幌町</v>
      </c>
      <c r="BD32" s="34">
        <f t="shared" si="14"/>
        <v>62.622911995880628</v>
      </c>
      <c r="BE32" s="34">
        <f t="shared" si="15"/>
        <v>21.820113352224823</v>
      </c>
      <c r="BF32" s="34">
        <f>VLOOKUP($AX32&amp;"_"&amp;$BC$14,データシート1!$A:$BT,MATCH($BC$12&amp;"_"&amp;BF$20,データシート1!$A$1:$BT$1,0),0)</f>
        <v>11.849341754199326</v>
      </c>
      <c r="BG32" s="34">
        <f>VLOOKUP($AX32&amp;"_"&amp;$BC$14,データシート1!$A:$BT,MATCH($BC$12&amp;"_"&amp;BG$20,データシート1!$A$1:$BT$1,0),0)</f>
        <v>0.70356541957863572</v>
      </c>
      <c r="BH32" s="34">
        <f>VLOOKUP($AX32&amp;"_"&amp;$BC$14,データシート1!$A:$BT,MATCH($BC$12&amp;"_"&amp;BH$20,データシート1!$A$1:$BT$1,0),0)</f>
        <v>9.2672061784468589</v>
      </c>
      <c r="BI32" s="34">
        <f>VLOOKUP($AX32&amp;"_"&amp;$BC$14,データシート1!$A:$BT,MATCH($BC$12&amp;"_"&amp;BI$20,データシート1!$A$1:$BT$1,0),0)</f>
        <v>8.6568960405320077</v>
      </c>
      <c r="BJ32" s="34">
        <f>VLOOKUP($AX32&amp;"_"&amp;$BC$14,データシート1!$A:$BT,MATCH($BC$12&amp;"_"&amp;BJ$20,データシート1!$A$1:$BT$1,0),0)</f>
        <v>15.261837000579488</v>
      </c>
      <c r="BK32" s="34">
        <f t="shared" si="1"/>
        <v>16.884065602544311</v>
      </c>
      <c r="BL32" s="34">
        <f t="shared" si="2"/>
        <v>16.453285524166027</v>
      </c>
      <c r="BM32" s="34">
        <f>VLOOKUP($AX32&amp;"_"&amp;$BC$14,データシート1!$A:$BT,MATCH($BC$12&amp;"_"&amp;BM$20,データシート1!$A$1:$BT$1,0),0)</f>
        <v>6.9370284456319951</v>
      </c>
      <c r="BN32" s="34">
        <f>VLOOKUP($AX32&amp;"_"&amp;$BC$14,データシート1!$A:$BT,MATCH($BC$12&amp;"_"&amp;BN$20,データシート1!$A$1:$BT$1,0),0)</f>
        <v>9.5162570785340339</v>
      </c>
      <c r="BO32" s="34">
        <f>VLOOKUP($AX32&amp;"_"&amp;$BC$14,データシート1!$A:$BT,MATCH($BC$12&amp;"_"&amp;BO$20,データシート1!$A$1:$BT$1,0),0)</f>
        <v>0.43078007837828303</v>
      </c>
      <c r="BP32" s="34">
        <f>VLOOKUP($AX32&amp;"_"&amp;$BC$14,データシート1!$A:$BT,MATCH($BC$12&amp;"_"&amp;BP$20,データシート1!$A$1:$BT$1,0),0)</f>
        <v>0</v>
      </c>
      <c r="BQ32" s="34">
        <f>VLOOKUP($AX32&amp;"_"&amp;$BC$14,データシート1!$A:$BT,MATCH($BC$12&amp;"_"&amp;BQ$20,データシート1!$A$1:$BT$1,0),0)</f>
        <v>0</v>
      </c>
      <c r="BR32" s="35">
        <f t="shared" si="3"/>
        <v>62.622911995880628</v>
      </c>
      <c r="BS32" s="21"/>
      <c r="BT32" s="121" t="str">
        <f t="shared" si="4"/>
        <v>南幌町</v>
      </c>
      <c r="BU32" s="33">
        <f t="shared" si="25"/>
        <v>62.622911995880628</v>
      </c>
      <c r="BV32" s="59">
        <f t="shared" si="16"/>
        <v>0.34843658106573139</v>
      </c>
      <c r="BW32" s="59">
        <f t="shared" si="5"/>
        <v>0.18921735474356066</v>
      </c>
      <c r="BX32" s="59">
        <f t="shared" si="5"/>
        <v>1.1234952146986022E-2</v>
      </c>
      <c r="BY32" s="59">
        <f t="shared" si="5"/>
        <v>0.14798427417518464</v>
      </c>
      <c r="BZ32" s="59">
        <f t="shared" si="5"/>
        <v>0.13823847797275002</v>
      </c>
      <c r="CA32" s="59">
        <f t="shared" si="5"/>
        <v>0.24371011366548112</v>
      </c>
      <c r="CB32" s="59">
        <f t="shared" si="5"/>
        <v>0.26961482729603753</v>
      </c>
      <c r="CC32" s="59">
        <f t="shared" si="5"/>
        <v>0.26273587413578492</v>
      </c>
      <c r="CD32" s="59">
        <f t="shared" si="5"/>
        <v>0.11077460668210889</v>
      </c>
      <c r="CE32" s="59">
        <f t="shared" si="5"/>
        <v>0.15196126745367605</v>
      </c>
      <c r="CF32" s="59">
        <f t="shared" si="5"/>
        <v>6.8789531602525926E-3</v>
      </c>
      <c r="CG32" s="59">
        <f t="shared" si="5"/>
        <v>0</v>
      </c>
      <c r="CH32" s="59">
        <f t="shared" si="5"/>
        <v>0</v>
      </c>
      <c r="CI32" s="122">
        <f t="shared" si="6"/>
        <v>1</v>
      </c>
      <c r="CJ32" s="16"/>
      <c r="CK32" s="123" t="str">
        <f t="shared" si="7"/>
        <v>南幌町</v>
      </c>
      <c r="CL32" s="124">
        <f t="shared" si="17"/>
        <v>21.820113352224823</v>
      </c>
      <c r="CM32" s="65">
        <f t="shared" si="18"/>
        <v>0</v>
      </c>
      <c r="CN32" s="66">
        <f t="shared" si="19"/>
        <v>11.849341754199326</v>
      </c>
      <c r="CO32" s="65">
        <f t="shared" si="20"/>
        <v>0</v>
      </c>
      <c r="CP32" s="66">
        <f t="shared" si="8"/>
        <v>0.70356541957863572</v>
      </c>
      <c r="CQ32" s="65">
        <f t="shared" si="21"/>
        <v>0</v>
      </c>
      <c r="CR32" s="66">
        <f t="shared" si="9"/>
        <v>9.2672061784468589</v>
      </c>
      <c r="CS32" s="65">
        <f t="shared" si="22"/>
        <v>0</v>
      </c>
      <c r="CT32" s="66">
        <f t="shared" si="10"/>
        <v>8.6568960405320077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18483</v>
      </c>
      <c r="AY33" s="18" t="str">
        <f>IF(IFERROR(比較地域マスタ!$Z18,"")=0,"",IFERROR(比較地域マスタ!$Z18,""))</f>
        <v>おおい町</v>
      </c>
      <c r="BB33" s="110" t="str">
        <f t="shared" si="0"/>
        <v>18483</v>
      </c>
      <c r="BC33" s="1031" t="str">
        <f t="shared" si="0"/>
        <v>おおい町</v>
      </c>
      <c r="BD33" s="34">
        <f t="shared" si="14"/>
        <v>55.490682932859286</v>
      </c>
      <c r="BE33" s="34">
        <f t="shared" si="15"/>
        <v>9.1880030962616246</v>
      </c>
      <c r="BF33" s="34">
        <f>VLOOKUP($AX33&amp;"_"&amp;$BC$14,データシート1!$A:$BT,MATCH($BC$12&amp;"_"&amp;BF$20,データシート1!$A$1:$BT$1,0),0)</f>
        <v>3.0518705404011648</v>
      </c>
      <c r="BG33" s="34">
        <f>VLOOKUP($AX33&amp;"_"&amp;$BC$14,データシート1!$A:$BT,MATCH($BC$12&amp;"_"&amp;BG$20,データシート1!$A$1:$BT$1,0),0)</f>
        <v>2.294708829307694</v>
      </c>
      <c r="BH33" s="34">
        <f>VLOOKUP($AX33&amp;"_"&amp;$BC$14,データシート1!$A:$BT,MATCH($BC$12&amp;"_"&amp;BH$20,データシート1!$A$1:$BT$1,0),0)</f>
        <v>3.8414237265527644</v>
      </c>
      <c r="BI33" s="34">
        <f>VLOOKUP($AX33&amp;"_"&amp;$BC$14,データシート1!$A:$BT,MATCH($BC$12&amp;"_"&amp;BI$20,データシート1!$A$1:$BT$1,0),0)</f>
        <v>12.610198629617223</v>
      </c>
      <c r="BJ33" s="34">
        <f>VLOOKUP($AX33&amp;"_"&amp;$BC$14,データシート1!$A:$BT,MATCH($BC$12&amp;"_"&amp;BJ$20,データシート1!$A$1:$BT$1,0),0)</f>
        <v>15.534658945200471</v>
      </c>
      <c r="BK33" s="34">
        <f t="shared" si="1"/>
        <v>17.181019872429967</v>
      </c>
      <c r="BL33" s="34">
        <f t="shared" si="2"/>
        <v>16.707792366973749</v>
      </c>
      <c r="BM33" s="34">
        <f>VLOOKUP($AX33&amp;"_"&amp;$BC$14,データシート1!$A:$BT,MATCH($BC$12&amp;"_"&amp;BM$20,データシート1!$A$1:$BT$1,0),0)</f>
        <v>7.177595458734829</v>
      </c>
      <c r="BN33" s="34">
        <f>VLOOKUP($AX33&amp;"_"&amp;$BC$14,データシート1!$A:$BT,MATCH($BC$12&amp;"_"&amp;BN$20,データシート1!$A$1:$BT$1,0),0)</f>
        <v>9.5301969082389189</v>
      </c>
      <c r="BO33" s="34">
        <f>VLOOKUP($AX33&amp;"_"&amp;$BC$14,データシート1!$A:$BT,MATCH($BC$12&amp;"_"&amp;BO$20,データシート1!$A$1:$BT$1,0),0)</f>
        <v>0.473227505456219</v>
      </c>
      <c r="BP33" s="34">
        <f>VLOOKUP($AX33&amp;"_"&amp;$BC$14,データシート1!$A:$BT,MATCH($BC$12&amp;"_"&amp;BP$20,データシート1!$A$1:$BT$1,0),0)</f>
        <v>0</v>
      </c>
      <c r="BQ33" s="34">
        <f>VLOOKUP($AX33&amp;"_"&amp;$BC$14,データシート1!$A:$BT,MATCH($BC$12&amp;"_"&amp;BQ$20,データシート1!$A$1:$BT$1,0),0)</f>
        <v>0.97680238934999997</v>
      </c>
      <c r="BR33" s="35">
        <f t="shared" si="3"/>
        <v>55.490682932859286</v>
      </c>
      <c r="BT33" s="121" t="str">
        <f t="shared" si="4"/>
        <v>おおい町</v>
      </c>
      <c r="BU33" s="33">
        <f t="shared" si="25"/>
        <v>55.490682932859286</v>
      </c>
      <c r="BV33" s="59">
        <f t="shared" si="16"/>
        <v>0.16557740165819565</v>
      </c>
      <c r="BW33" s="59">
        <f t="shared" si="5"/>
        <v>5.4997891161183983E-2</v>
      </c>
      <c r="BX33" s="59">
        <f t="shared" si="5"/>
        <v>4.1353047178824001E-2</v>
      </c>
      <c r="BY33" s="59">
        <f t="shared" si="5"/>
        <v>6.9226463318187645E-2</v>
      </c>
      <c r="BZ33" s="59">
        <f t="shared" si="5"/>
        <v>0.22724893555328701</v>
      </c>
      <c r="CA33" s="59">
        <f t="shared" si="5"/>
        <v>0.27995076153588822</v>
      </c>
      <c r="CB33" s="59">
        <f t="shared" si="5"/>
        <v>0.3096199030964904</v>
      </c>
      <c r="CC33" s="59">
        <f t="shared" si="5"/>
        <v>0.30109184972888636</v>
      </c>
      <c r="CD33" s="59">
        <f t="shared" si="5"/>
        <v>0.12934775856731354</v>
      </c>
      <c r="CE33" s="59">
        <f t="shared" si="5"/>
        <v>0.17174409116157283</v>
      </c>
      <c r="CF33" s="59">
        <f t="shared" si="5"/>
        <v>8.5280533676040469E-3</v>
      </c>
      <c r="CG33" s="59">
        <f t="shared" si="5"/>
        <v>0</v>
      </c>
      <c r="CH33" s="59">
        <f t="shared" si="5"/>
        <v>1.7602998156138711E-2</v>
      </c>
      <c r="CI33" s="122">
        <f t="shared" si="6"/>
        <v>1</v>
      </c>
      <c r="CK33" s="123" t="str">
        <f t="shared" si="7"/>
        <v>おおい町</v>
      </c>
      <c r="CL33" s="124">
        <f t="shared" si="17"/>
        <v>9.1880030962616246</v>
      </c>
      <c r="CM33" s="65">
        <f t="shared" si="18"/>
        <v>0</v>
      </c>
      <c r="CN33" s="66">
        <f t="shared" si="19"/>
        <v>3.0518705404011648</v>
      </c>
      <c r="CO33" s="65">
        <f t="shared" si="20"/>
        <v>0</v>
      </c>
      <c r="CP33" s="66">
        <f t="shared" si="8"/>
        <v>2.294708829307694</v>
      </c>
      <c r="CQ33" s="65">
        <f t="shared" si="21"/>
        <v>0</v>
      </c>
      <c r="CR33" s="66">
        <f t="shared" si="9"/>
        <v>3.8414237265527644</v>
      </c>
      <c r="CS33" s="65">
        <f t="shared" si="22"/>
        <v>0</v>
      </c>
      <c r="CT33" s="66">
        <f t="shared" si="10"/>
        <v>12.610198629617223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11.127000000000001</v>
      </c>
      <c r="DC33" s="962">
        <f>VLOOKUP($AX33&amp;"_"&amp;$CW$14,データシート1!$A:$BT,MATCH($CW$12&amp;"_"&amp;DC$20,データシート1!$A$1:$BT$1,0),0)</f>
        <v>0</v>
      </c>
      <c r="DD33" s="961">
        <f t="shared" si="11"/>
        <v>11.127000000000001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0</v>
      </c>
      <c r="DR33" s="127">
        <f t="shared" si="13"/>
        <v>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30390</v>
      </c>
      <c r="AY34" s="18" t="str">
        <f>IF(IFERROR(比較地域マスタ!$Z19,"")=0,"",IFERROR(比較地域マスタ!$Z19,""))</f>
        <v>印南町</v>
      </c>
      <c r="BB34" s="110" t="str">
        <f t="shared" si="0"/>
        <v>30390</v>
      </c>
      <c r="BC34" s="1031" t="str">
        <f t="shared" si="0"/>
        <v>印南町</v>
      </c>
      <c r="BD34" s="34">
        <f t="shared" si="14"/>
        <v>115.77347673399123</v>
      </c>
      <c r="BE34" s="34">
        <f t="shared" si="15"/>
        <v>83.058037054425341</v>
      </c>
      <c r="BF34" s="34">
        <f>VLOOKUP($AX34&amp;"_"&amp;$BC$14,データシート1!$A:$BT,MATCH($BC$12&amp;"_"&amp;BF$20,データシート1!$A$1:$BT$1,0),0)</f>
        <v>75.762947342571138</v>
      </c>
      <c r="BG34" s="34">
        <f>VLOOKUP($AX34&amp;"_"&amp;$BC$14,データシート1!$A:$BT,MATCH($BC$12&amp;"_"&amp;BG$20,データシート1!$A$1:$BT$1,0),0)</f>
        <v>0.59695798827824187</v>
      </c>
      <c r="BH34" s="34">
        <f>VLOOKUP($AX34&amp;"_"&amp;$BC$14,データシート1!$A:$BT,MATCH($BC$12&amp;"_"&amp;BH$20,データシート1!$A$1:$BT$1,0),0)</f>
        <v>6.6981317235759503</v>
      </c>
      <c r="BI34" s="34">
        <f>VLOOKUP($AX34&amp;"_"&amp;$BC$14,データシート1!$A:$BT,MATCH($BC$12&amp;"_"&amp;BI$20,データシート1!$A$1:$BT$1,0),0)</f>
        <v>4.5086690685065225</v>
      </c>
      <c r="BJ34" s="34">
        <f>VLOOKUP($AX34&amp;"_"&amp;$BC$14,データシート1!$A:$BT,MATCH($BC$12&amp;"_"&amp;BJ$20,データシート1!$A$1:$BT$1,0),0)</f>
        <v>7.0239550461644411</v>
      </c>
      <c r="BK34" s="34">
        <f t="shared" si="1"/>
        <v>20.553207735259445</v>
      </c>
      <c r="BL34" s="34">
        <f t="shared" si="2"/>
        <v>20.085702166328176</v>
      </c>
      <c r="BM34" s="34">
        <f>VLOOKUP($AX34&amp;"_"&amp;$BC$14,データシート1!$A:$BT,MATCH($BC$12&amp;"_"&amp;BM$20,データシート1!$A$1:$BT$1,0),0)</f>
        <v>6.3689097367224781</v>
      </c>
      <c r="BN34" s="34">
        <f>VLOOKUP($AX34&amp;"_"&amp;$BC$14,データシート1!$A:$BT,MATCH($BC$12&amp;"_"&amp;BN$20,データシート1!$A$1:$BT$1,0),0)</f>
        <v>13.716792429605697</v>
      </c>
      <c r="BO34" s="34">
        <f>VLOOKUP($AX34&amp;"_"&amp;$BC$14,データシート1!$A:$BT,MATCH($BC$12&amp;"_"&amp;BO$20,データシート1!$A$1:$BT$1,0),0)</f>
        <v>0.46750556893126999</v>
      </c>
      <c r="BP34" s="34">
        <f>VLOOKUP($AX34&amp;"_"&amp;$BC$14,データシート1!$A:$BT,MATCH($BC$12&amp;"_"&amp;BP$20,データシート1!$A$1:$BT$1,0),0)</f>
        <v>0</v>
      </c>
      <c r="BQ34" s="34">
        <f>VLOOKUP($AX34&amp;"_"&amp;$BC$14,データシート1!$A:$BT,MATCH($BC$12&amp;"_"&amp;BQ$20,データシート1!$A$1:$BT$1,0),0)</f>
        <v>0.62960782963547879</v>
      </c>
      <c r="BR34" s="35">
        <f t="shared" si="3"/>
        <v>115.77347673399123</v>
      </c>
      <c r="BT34" s="121" t="str">
        <f t="shared" si="4"/>
        <v>印南町</v>
      </c>
      <c r="BU34" s="33">
        <f t="shared" si="25"/>
        <v>115.77347673399123</v>
      </c>
      <c r="BV34" s="59">
        <f t="shared" si="16"/>
        <v>0.71741852622483615</v>
      </c>
      <c r="BW34" s="59">
        <f t="shared" si="5"/>
        <v>0.65440677329444874</v>
      </c>
      <c r="BX34" s="59">
        <f t="shared" si="5"/>
        <v>5.1562586277844264E-3</v>
      </c>
      <c r="BY34" s="59">
        <f t="shared" si="5"/>
        <v>5.7855494302602825E-2</v>
      </c>
      <c r="BZ34" s="59">
        <f t="shared" si="5"/>
        <v>3.894388590286476E-2</v>
      </c>
      <c r="CA34" s="59">
        <f t="shared" si="5"/>
        <v>6.0669811811069153E-2</v>
      </c>
      <c r="CB34" s="59">
        <f t="shared" si="5"/>
        <v>0.17752950256891611</v>
      </c>
      <c r="CC34" s="59">
        <f t="shared" si="5"/>
        <v>0.17349139658713375</v>
      </c>
      <c r="CD34" s="59">
        <f t="shared" si="5"/>
        <v>5.5011820637952374E-2</v>
      </c>
      <c r="CE34" s="59">
        <f t="shared" si="5"/>
        <v>0.11847957594918138</v>
      </c>
      <c r="CF34" s="59">
        <f t="shared" si="5"/>
        <v>4.0381059817823526E-3</v>
      </c>
      <c r="CG34" s="59">
        <f t="shared" si="5"/>
        <v>0</v>
      </c>
      <c r="CH34" s="59">
        <f t="shared" si="5"/>
        <v>5.4382734923138507E-3</v>
      </c>
      <c r="CI34" s="122">
        <f t="shared" si="6"/>
        <v>1</v>
      </c>
      <c r="CK34" s="123" t="str">
        <f t="shared" si="7"/>
        <v>印南町</v>
      </c>
      <c r="CL34" s="124">
        <f t="shared" si="17"/>
        <v>83.058037054425341</v>
      </c>
      <c r="CM34" s="65">
        <f t="shared" si="18"/>
        <v>0.13137801454240614</v>
      </c>
      <c r="CN34" s="66">
        <f t="shared" si="19"/>
        <v>75.762947342571138</v>
      </c>
      <c r="CO34" s="65">
        <f t="shared" si="20"/>
        <v>0.14402818769259465</v>
      </c>
      <c r="CP34" s="66">
        <f t="shared" si="8"/>
        <v>0.59695798827824187</v>
      </c>
      <c r="CQ34" s="65">
        <f t="shared" si="21"/>
        <v>0</v>
      </c>
      <c r="CR34" s="66">
        <f t="shared" si="9"/>
        <v>6.6981317235759503</v>
      </c>
      <c r="CS34" s="65">
        <f t="shared" si="22"/>
        <v>0</v>
      </c>
      <c r="CT34" s="66">
        <f t="shared" si="10"/>
        <v>4.5086690685065225</v>
      </c>
      <c r="CU34" s="67">
        <f t="shared" si="23"/>
        <v>0</v>
      </c>
      <c r="CV34" s="16"/>
      <c r="CW34" s="959">
        <f t="shared" si="24"/>
        <v>10.912000000000001</v>
      </c>
      <c r="CX34" s="962">
        <f>VLOOKUP($AX34&amp;"_"&amp;$CW$14,データシート1!$A:$BT,MATCH($CW$12&amp;"_"&amp;CX$20,データシート1!$A$1:$BT$1,0),0)</f>
        <v>10.912000000000001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10.912000000000001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11361</v>
      </c>
      <c r="AY35" s="18" t="str">
        <f>IF(IFERROR(比較地域マスタ!$Z20,"")=0,"",IFERROR(比較地域マスタ!$Z20,""))</f>
        <v>横瀬町</v>
      </c>
      <c r="BB35" s="110" t="str">
        <f t="shared" si="0"/>
        <v>11361</v>
      </c>
      <c r="BC35" s="1031" t="str">
        <f t="shared" si="0"/>
        <v>横瀬町</v>
      </c>
      <c r="BD35" s="34">
        <f t="shared" si="14"/>
        <v>49.832528139162115</v>
      </c>
      <c r="BE35" s="34">
        <f t="shared" si="15"/>
        <v>18.199412596034097</v>
      </c>
      <c r="BF35" s="34">
        <f>VLOOKUP($AX35&amp;"_"&amp;$BC$14,データシート1!$A:$BT,MATCH($BC$12&amp;"_"&amp;BF$20,データシート1!$A$1:$BT$1,0),0)</f>
        <v>15.574251000172733</v>
      </c>
      <c r="BG35" s="34">
        <f>VLOOKUP($AX35&amp;"_"&amp;$BC$14,データシート1!$A:$BT,MATCH($BC$12&amp;"_"&amp;BG$20,データシート1!$A$1:$BT$1,0),0)</f>
        <v>0.7655583387981707</v>
      </c>
      <c r="BH35" s="34">
        <f>VLOOKUP($AX35&amp;"_"&amp;$BC$14,データシート1!$A:$BT,MATCH($BC$12&amp;"_"&amp;BH$20,データシート1!$A$1:$BT$1,0),0)</f>
        <v>1.8596032570631924</v>
      </c>
      <c r="BI35" s="34">
        <f>VLOOKUP($AX35&amp;"_"&amp;$BC$14,データシート1!$A:$BT,MATCH($BC$12&amp;"_"&amp;BI$20,データシート1!$A$1:$BT$1,0),0)</f>
        <v>6.6932276106510482</v>
      </c>
      <c r="BJ35" s="34">
        <f>VLOOKUP($AX35&amp;"_"&amp;$BC$14,データシート1!$A:$BT,MATCH($BC$12&amp;"_"&amp;BJ$20,データシート1!$A$1:$BT$1,0),0)</f>
        <v>8.3191180824841275</v>
      </c>
      <c r="BK35" s="34">
        <f t="shared" si="1"/>
        <v>15.386158653854633</v>
      </c>
      <c r="BL35" s="34">
        <f t="shared" si="2"/>
        <v>14.920463085252683</v>
      </c>
      <c r="BM35" s="34">
        <f>VLOOKUP($AX35&amp;"_"&amp;$BC$14,データシート1!$A:$BT,MATCH($BC$12&amp;"_"&amp;BM$20,データシート1!$A$1:$BT$1,0),0)</f>
        <v>7.6763982486147144</v>
      </c>
      <c r="BN35" s="34">
        <f>VLOOKUP($AX35&amp;"_"&amp;$BC$14,データシート1!$A:$BT,MATCH($BC$12&amp;"_"&amp;BN$20,データシート1!$A$1:$BT$1,0),0)</f>
        <v>7.2440648366379685</v>
      </c>
      <c r="BO35" s="34">
        <f>VLOOKUP($AX35&amp;"_"&amp;$BC$14,データシート1!$A:$BT,MATCH($BC$12&amp;"_"&amp;BO$20,データシート1!$A$1:$BT$1,0),0)</f>
        <v>0.46569556860194999</v>
      </c>
      <c r="BP35" s="34">
        <f>VLOOKUP($AX35&amp;"_"&amp;$BC$14,データシート1!$A:$BT,MATCH($BC$12&amp;"_"&amp;BP$20,データシート1!$A$1:$BT$1,0),0)</f>
        <v>0</v>
      </c>
      <c r="BQ35" s="34">
        <f>VLOOKUP($AX35&amp;"_"&amp;$BC$14,データシート1!$A:$BT,MATCH($BC$12&amp;"_"&amp;BQ$20,データシート1!$A$1:$BT$1,0),0)</f>
        <v>1.23461119613821</v>
      </c>
      <c r="BR35" s="35">
        <f t="shared" si="3"/>
        <v>49.832528139162115</v>
      </c>
      <c r="BT35" s="121" t="str">
        <f t="shared" si="4"/>
        <v>横瀬町</v>
      </c>
      <c r="BU35" s="33">
        <f t="shared" si="25"/>
        <v>49.832528139162115</v>
      </c>
      <c r="BV35" s="59">
        <f t="shared" si="16"/>
        <v>0.36521150492727344</v>
      </c>
      <c r="BW35" s="59">
        <f t="shared" si="5"/>
        <v>0.31253182573198263</v>
      </c>
      <c r="BX35" s="59">
        <f t="shared" si="5"/>
        <v>1.5362622916908321E-2</v>
      </c>
      <c r="BY35" s="59">
        <f t="shared" si="5"/>
        <v>3.7317056278382506E-2</v>
      </c>
      <c r="BZ35" s="59">
        <f t="shared" si="5"/>
        <v>0.13431442996348827</v>
      </c>
      <c r="CA35" s="59">
        <f t="shared" si="5"/>
        <v>0.1669415217958076</v>
      </c>
      <c r="CB35" s="59">
        <f t="shared" si="5"/>
        <v>0.30875733639054614</v>
      </c>
      <c r="CC35" s="59">
        <f t="shared" si="5"/>
        <v>0.29941212381571047</v>
      </c>
      <c r="CD35" s="59">
        <f t="shared" si="5"/>
        <v>0.15404392542914211</v>
      </c>
      <c r="CE35" s="59">
        <f t="shared" si="5"/>
        <v>0.14536819838656836</v>
      </c>
      <c r="CF35" s="59">
        <f t="shared" si="5"/>
        <v>9.3452125748356672E-3</v>
      </c>
      <c r="CG35" s="59">
        <f t="shared" si="5"/>
        <v>0</v>
      </c>
      <c r="CH35" s="59">
        <f t="shared" si="5"/>
        <v>2.4775206922884582E-2</v>
      </c>
      <c r="CI35" s="122">
        <f t="shared" si="6"/>
        <v>1</v>
      </c>
      <c r="CK35" s="123" t="str">
        <f t="shared" si="7"/>
        <v>横瀬町</v>
      </c>
      <c r="CL35" s="124">
        <f t="shared" si="17"/>
        <v>18.199412596034097</v>
      </c>
      <c r="CM35" s="65">
        <f t="shared" si="18"/>
        <v>1</v>
      </c>
      <c r="CN35" s="66">
        <f t="shared" si="19"/>
        <v>15.574251000172733</v>
      </c>
      <c r="CO35" s="65">
        <f t="shared" si="20"/>
        <v>1</v>
      </c>
      <c r="CP35" s="66">
        <f t="shared" si="8"/>
        <v>0.7655583387981707</v>
      </c>
      <c r="CQ35" s="65">
        <f t="shared" si="21"/>
        <v>1</v>
      </c>
      <c r="CR35" s="66">
        <f t="shared" si="9"/>
        <v>1.8596032570631924</v>
      </c>
      <c r="CS35" s="65">
        <f t="shared" si="22"/>
        <v>0</v>
      </c>
      <c r="CT35" s="66">
        <f t="shared" si="10"/>
        <v>6.6932276106510482</v>
      </c>
      <c r="CU35" s="67">
        <f t="shared" si="23"/>
        <v>0</v>
      </c>
      <c r="CV35" s="16"/>
      <c r="CW35" s="959">
        <f t="shared" si="24"/>
        <v>1208.7139999999999</v>
      </c>
      <c r="CX35" s="962">
        <f>VLOOKUP($AX35&amp;"_"&amp;$CW$14,データシート1!$A:$BT,MATCH($CW$12&amp;"_"&amp;CX$20,データシート1!$A$1:$BT$1,0),0)</f>
        <v>1197.8209999999999</v>
      </c>
      <c r="CY35" s="962">
        <f>VLOOKUP($AX35&amp;"_"&amp;$CW$14,データシート1!$A:$BT,MATCH($CW$12&amp;"_"&amp;CY$20,データシート1!$A$1:$BT$1,0),0)</f>
        <v>10.893000000000001</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1208.7139999999999</v>
      </c>
      <c r="DE35" s="16"/>
      <c r="DF35" s="125">
        <f>VLOOKUP($AX35&amp;"_"&amp;$DF$14,データシート1!$A:$BT,MATCH($DF$12&amp;"_"&amp;DF$20,データシート1!$A$1:$BT$1,0),0)</f>
        <v>4</v>
      </c>
      <c r="DG35" s="64">
        <f>VLOOKUP($AX35&amp;"_"&amp;$DF$14,データシート1!$A:$BT,MATCH($DF$12&amp;"_"&amp;DG$20,データシート1!$A$1:$BT$1,0),0)</f>
        <v>2</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0.99</v>
      </c>
      <c r="DO35" s="127">
        <f t="shared" si="27"/>
        <v>0.01</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24470</v>
      </c>
      <c r="AY36" s="18" t="str">
        <f>IF(IFERROR(比較地域マスタ!$Z21,"")=0,"",IFERROR(比較地域マスタ!$Z21,""))</f>
        <v>度会町</v>
      </c>
      <c r="BB36" s="110" t="str">
        <f t="shared" si="0"/>
        <v>24470</v>
      </c>
      <c r="BC36" s="1031" t="str">
        <f t="shared" si="0"/>
        <v>度会町</v>
      </c>
      <c r="BD36" s="34">
        <f t="shared" si="14"/>
        <v>45.851590811452773</v>
      </c>
      <c r="BE36" s="34">
        <f t="shared" si="15"/>
        <v>10.009236517875824</v>
      </c>
      <c r="BF36" s="34">
        <f>VLOOKUP($AX36&amp;"_"&amp;$BC$14,データシート1!$A:$BT,MATCH($BC$12&amp;"_"&amp;BF$20,データシート1!$A$1:$BT$1,0),0)</f>
        <v>4.1516975294546468</v>
      </c>
      <c r="BG36" s="34">
        <f>VLOOKUP($AX36&amp;"_"&amp;$BC$14,データシート1!$A:$BT,MATCH($BC$12&amp;"_"&amp;BG$20,データシート1!$A$1:$BT$1,0),0)</f>
        <v>0.65404505617327102</v>
      </c>
      <c r="BH36" s="34">
        <f>VLOOKUP($AX36&amp;"_"&amp;$BC$14,データシート1!$A:$BT,MATCH($BC$12&amp;"_"&amp;BH$20,データシート1!$A$1:$BT$1,0),0)</f>
        <v>5.2034939322479046</v>
      </c>
      <c r="BI36" s="34">
        <f>VLOOKUP($AX36&amp;"_"&amp;$BC$14,データシート1!$A:$BT,MATCH($BC$12&amp;"_"&amp;BI$20,データシート1!$A$1:$BT$1,0),0)</f>
        <v>5.7130639137404184</v>
      </c>
      <c r="BJ36" s="34">
        <f>VLOOKUP($AX36&amp;"_"&amp;$BC$14,データシート1!$A:$BT,MATCH($BC$12&amp;"_"&amp;BJ$20,データシート1!$A$1:$BT$1,0),0)</f>
        <v>9.0706515746110821</v>
      </c>
      <c r="BK36" s="34">
        <f t="shared" si="1"/>
        <v>19.911153061798395</v>
      </c>
      <c r="BL36" s="34">
        <f t="shared" si="2"/>
        <v>19.45036201021783</v>
      </c>
      <c r="BM36" s="34">
        <f>VLOOKUP($AX36&amp;"_"&amp;$BC$14,データシート1!$A:$BT,MATCH($BC$12&amp;"_"&amp;BM$20,データシート1!$A$1:$BT$1,0),0)</f>
        <v>7.824544036344709</v>
      </c>
      <c r="BN36" s="34">
        <f>VLOOKUP($AX36&amp;"_"&amp;$BC$14,データシート1!$A:$BT,MATCH($BC$12&amp;"_"&amp;BN$20,データシート1!$A$1:$BT$1,0),0)</f>
        <v>11.625817973873122</v>
      </c>
      <c r="BO36" s="34">
        <f>VLOOKUP($AX36&amp;"_"&amp;$BC$14,データシート1!$A:$BT,MATCH($BC$12&amp;"_"&amp;BO$20,データシート1!$A$1:$BT$1,0),0)</f>
        <v>0.46079105158056499</v>
      </c>
      <c r="BP36" s="34">
        <f>VLOOKUP($AX36&amp;"_"&amp;$BC$14,データシート1!$A:$BT,MATCH($BC$12&amp;"_"&amp;BP$20,データシート1!$A$1:$BT$1,0),0)</f>
        <v>0</v>
      </c>
      <c r="BQ36" s="34">
        <f>VLOOKUP($AX36&amp;"_"&amp;$BC$14,データシート1!$A:$BT,MATCH($BC$12&amp;"_"&amp;BQ$20,データシート1!$A$1:$BT$1,0),0)</f>
        <v>1.147485743427052</v>
      </c>
      <c r="BR36" s="35">
        <f t="shared" si="3"/>
        <v>45.851590811452773</v>
      </c>
      <c r="BT36" s="121" t="str">
        <f t="shared" si="4"/>
        <v>度会町</v>
      </c>
      <c r="BU36" s="33">
        <f t="shared" si="25"/>
        <v>45.851590811452773</v>
      </c>
      <c r="BV36" s="59">
        <f t="shared" si="16"/>
        <v>0.21829638493972872</v>
      </c>
      <c r="BW36" s="59">
        <f t="shared" si="5"/>
        <v>9.0546422839000801E-2</v>
      </c>
      <c r="BX36" s="59">
        <f t="shared" si="5"/>
        <v>1.4264391804044107E-2</v>
      </c>
      <c r="BY36" s="59">
        <f t="shared" si="5"/>
        <v>0.1134855702966838</v>
      </c>
      <c r="BZ36" s="59">
        <f t="shared" si="5"/>
        <v>0.12459903380960588</v>
      </c>
      <c r="CA36" s="59">
        <f t="shared" si="5"/>
        <v>0.19782632214246801</v>
      </c>
      <c r="CB36" s="59">
        <f t="shared" si="5"/>
        <v>0.4342521755390219</v>
      </c>
      <c r="CC36" s="59">
        <f t="shared" si="5"/>
        <v>0.42420255581098693</v>
      </c>
      <c r="CD36" s="59">
        <f t="shared" si="5"/>
        <v>0.17064934711906005</v>
      </c>
      <c r="CE36" s="59">
        <f t="shared" si="5"/>
        <v>0.25355320869192688</v>
      </c>
      <c r="CF36" s="59">
        <f t="shared" si="5"/>
        <v>1.0049619728035019E-2</v>
      </c>
      <c r="CG36" s="59">
        <f t="shared" si="5"/>
        <v>0</v>
      </c>
      <c r="CH36" s="59">
        <f t="shared" si="5"/>
        <v>2.5026083569175399E-2</v>
      </c>
      <c r="CI36" s="122">
        <f t="shared" si="6"/>
        <v>1</v>
      </c>
      <c r="CK36" s="123" t="str">
        <f t="shared" si="7"/>
        <v>度会町</v>
      </c>
      <c r="CL36" s="124">
        <f t="shared" si="17"/>
        <v>10.009236517875824</v>
      </c>
      <c r="CM36" s="65">
        <f t="shared" si="18"/>
        <v>0</v>
      </c>
      <c r="CN36" s="66">
        <f t="shared" si="19"/>
        <v>4.1516975294546468</v>
      </c>
      <c r="CO36" s="65">
        <f t="shared" si="20"/>
        <v>0</v>
      </c>
      <c r="CP36" s="66">
        <f t="shared" si="8"/>
        <v>0.65404505617327102</v>
      </c>
      <c r="CQ36" s="65">
        <f t="shared" si="21"/>
        <v>0</v>
      </c>
      <c r="CR36" s="66">
        <f t="shared" si="9"/>
        <v>5.2034939322479046</v>
      </c>
      <c r="CS36" s="65">
        <f t="shared" si="22"/>
        <v>0</v>
      </c>
      <c r="CT36" s="66">
        <f t="shared" si="10"/>
        <v>5.7130639137404184</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20583</v>
      </c>
      <c r="AY37" s="18" t="str">
        <f>IF(IFERROR(比較地域マスタ!$Z22,"")=0,"",IFERROR(比較地域マスタ!$Z22,""))</f>
        <v>信濃町</v>
      </c>
      <c r="BB37" s="110" t="str">
        <f t="shared" si="0"/>
        <v>20583</v>
      </c>
      <c r="BC37" s="1031" t="str">
        <f t="shared" si="0"/>
        <v>信濃町</v>
      </c>
      <c r="BD37" s="34">
        <f t="shared" si="14"/>
        <v>59.048023890920355</v>
      </c>
      <c r="BE37" s="34">
        <f t="shared" si="15"/>
        <v>17.967726652148208</v>
      </c>
      <c r="BF37" s="34">
        <f>VLOOKUP($AX37&amp;"_"&amp;$BC$14,データシート1!$A:$BT,MATCH($BC$12&amp;"_"&amp;BF$20,データシート1!$A$1:$BT$1,0),0)</f>
        <v>11.679185496509142</v>
      </c>
      <c r="BG37" s="34">
        <f>VLOOKUP($AX37&amp;"_"&amp;$BC$14,データシート1!$A:$BT,MATCH($BC$12&amp;"_"&amp;BG$20,データシート1!$A$1:$BT$1,0),0)</f>
        <v>0.65731002488606349</v>
      </c>
      <c r="BH37" s="34">
        <f>VLOOKUP($AX37&amp;"_"&amp;$BC$14,データシート1!$A:$BT,MATCH($BC$12&amp;"_"&amp;BH$20,データシート1!$A$1:$BT$1,0),0)</f>
        <v>5.631231130753001</v>
      </c>
      <c r="BI37" s="34">
        <f>VLOOKUP($AX37&amp;"_"&amp;$BC$14,データシート1!$A:$BT,MATCH($BC$12&amp;"_"&amp;BI$20,データシート1!$A$1:$BT$1,0),0)</f>
        <v>7.8983908052210134</v>
      </c>
      <c r="BJ37" s="34">
        <f>VLOOKUP($AX37&amp;"_"&amp;$BC$14,データシート1!$A:$BT,MATCH($BC$12&amp;"_"&amp;BJ$20,データシート1!$A$1:$BT$1,0),0)</f>
        <v>12.807499916923334</v>
      </c>
      <c r="BK37" s="34">
        <f t="shared" si="1"/>
        <v>19.795716730618825</v>
      </c>
      <c r="BL37" s="34">
        <f t="shared" si="2"/>
        <v>19.333115678708939</v>
      </c>
      <c r="BM37" s="34">
        <f>VLOOKUP($AX37&amp;"_"&amp;$BC$14,データシート1!$A:$BT,MATCH($BC$12&amp;"_"&amp;BM$20,データシート1!$A$1:$BT$1,0),0)</f>
        <v>7.3773884018202329</v>
      </c>
      <c r="BN37" s="34">
        <f>VLOOKUP($AX37&amp;"_"&amp;$BC$14,データシート1!$A:$BT,MATCH($BC$12&amp;"_"&amp;BN$20,データシート1!$A$1:$BT$1,0),0)</f>
        <v>11.955727276888705</v>
      </c>
      <c r="BO37" s="34">
        <f>VLOOKUP($AX37&amp;"_"&amp;$BC$14,データシート1!$A:$BT,MATCH($BC$12&amp;"_"&amp;BO$20,データシート1!$A$1:$BT$1,0),0)</f>
        <v>0.46260105190988599</v>
      </c>
      <c r="BP37" s="34">
        <f>VLOOKUP($AX37&amp;"_"&amp;$BC$14,データシート1!$A:$BT,MATCH($BC$12&amp;"_"&amp;BP$20,データシート1!$A$1:$BT$1,0),0)</f>
        <v>0</v>
      </c>
      <c r="BQ37" s="34">
        <f>VLOOKUP($AX37&amp;"_"&amp;$BC$14,データシート1!$A:$BT,MATCH($BC$12&amp;"_"&amp;BQ$20,データシート1!$A$1:$BT$1,0),0)</f>
        <v>0.57868978600897569</v>
      </c>
      <c r="BR37" s="35">
        <f t="shared" si="3"/>
        <v>59.048023890920355</v>
      </c>
      <c r="BT37" s="121" t="str">
        <f t="shared" si="4"/>
        <v>信濃町</v>
      </c>
      <c r="BU37" s="33">
        <f t="shared" si="25"/>
        <v>59.048023890920355</v>
      </c>
      <c r="BV37" s="59">
        <f t="shared" si="16"/>
        <v>0.30429005863667952</v>
      </c>
      <c r="BW37" s="59">
        <f t="shared" si="5"/>
        <v>0.19779130150204766</v>
      </c>
      <c r="BX37" s="59">
        <f t="shared" si="5"/>
        <v>1.1131787002733824E-2</v>
      </c>
      <c r="BY37" s="59">
        <f t="shared" si="5"/>
        <v>9.5366970131898002E-2</v>
      </c>
      <c r="BZ37" s="59">
        <f t="shared" si="5"/>
        <v>0.13376215298604643</v>
      </c>
      <c r="CA37" s="59">
        <f t="shared" si="5"/>
        <v>0.21689972115887701</v>
      </c>
      <c r="CB37" s="59">
        <f t="shared" si="5"/>
        <v>0.33524774287430059</v>
      </c>
      <c r="CC37" s="59">
        <f t="shared" si="5"/>
        <v>0.32741342393478023</v>
      </c>
      <c r="CD37" s="59">
        <f t="shared" si="5"/>
        <v>0.12493878568143976</v>
      </c>
      <c r="CE37" s="59">
        <f t="shared" si="5"/>
        <v>0.20247463825334047</v>
      </c>
      <c r="CF37" s="59">
        <f t="shared" si="5"/>
        <v>7.834318939520326E-3</v>
      </c>
      <c r="CG37" s="59">
        <f t="shared" si="5"/>
        <v>0</v>
      </c>
      <c r="CH37" s="59">
        <f t="shared" si="5"/>
        <v>9.8003243440964519E-3</v>
      </c>
      <c r="CI37" s="122">
        <f t="shared" si="6"/>
        <v>1</v>
      </c>
      <c r="CK37" s="123" t="str">
        <f t="shared" si="7"/>
        <v>信濃町</v>
      </c>
      <c r="CL37" s="124">
        <f t="shared" si="17"/>
        <v>17.967726652148208</v>
      </c>
      <c r="CM37" s="65">
        <f t="shared" si="18"/>
        <v>0.4757418768377138</v>
      </c>
      <c r="CN37" s="66">
        <f t="shared" si="19"/>
        <v>11.679185496509142</v>
      </c>
      <c r="CO37" s="65">
        <f t="shared" si="20"/>
        <v>0.73190035405764897</v>
      </c>
      <c r="CP37" s="66">
        <f t="shared" si="8"/>
        <v>0.65731002488606349</v>
      </c>
      <c r="CQ37" s="65">
        <f t="shared" si="21"/>
        <v>0</v>
      </c>
      <c r="CR37" s="66">
        <f t="shared" si="9"/>
        <v>5.631231130753001</v>
      </c>
      <c r="CS37" s="65">
        <f t="shared" si="22"/>
        <v>0</v>
      </c>
      <c r="CT37" s="66">
        <f t="shared" si="10"/>
        <v>7.8983908052210134</v>
      </c>
      <c r="CU37" s="67">
        <f t="shared" si="23"/>
        <v>0.39007945744636868</v>
      </c>
      <c r="CV37" s="16"/>
      <c r="CW37" s="959">
        <f t="shared" si="24"/>
        <v>8.548</v>
      </c>
      <c r="CX37" s="962">
        <f>VLOOKUP($AX37&amp;"_"&amp;$CW$14,データシート1!$A:$BT,MATCH($CW$12&amp;"_"&amp;CX$20,データシート1!$A$1:$BT$1,0),0)</f>
        <v>8.548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3.081</v>
      </c>
      <c r="DB37" s="962">
        <f>VLOOKUP($AX37&amp;"_"&amp;$CW$14,データシート1!$A:$BT,MATCH($CW$12&amp;"_"&amp;DB$20,データシート1!$A$1:$BT$1,0),0)</f>
        <v>0</v>
      </c>
      <c r="DC37" s="962">
        <f>VLOOKUP($AX37&amp;"_"&amp;$CW$14,データシート1!$A:$BT,MATCH($CW$12&amp;"_"&amp;DC$20,データシート1!$A$1:$BT$1,0),0)</f>
        <v>0</v>
      </c>
      <c r="DD37" s="961">
        <f t="shared" si="11"/>
        <v>11.629</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0.74</v>
      </c>
      <c r="DO37" s="127">
        <f t="shared" si="27"/>
        <v>0</v>
      </c>
      <c r="DP37" s="127">
        <f t="shared" ref="DP37:DP68" si="29">IF($DD37=0,0,ROUND(CZ37/$DD37,2))</f>
        <v>0</v>
      </c>
      <c r="DQ37" s="127">
        <f t="shared" ref="DQ37:DQ68" si="30">IF($DD37=0,0,ROUND(DA37/$DD37,2))</f>
        <v>0.26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36468</v>
      </c>
      <c r="AY38" s="18" t="str">
        <f>IF(IFERROR(比較地域マスタ!$Z23,"")=0,"",IFERROR(比較地域マスタ!$Z23,""))</f>
        <v>つるぎ町</v>
      </c>
      <c r="BB38" s="110" t="str">
        <f t="shared" si="0"/>
        <v>36468</v>
      </c>
      <c r="BC38" s="1031" t="str">
        <f t="shared" si="0"/>
        <v>つるぎ町</v>
      </c>
      <c r="BD38" s="34">
        <f t="shared" si="14"/>
        <v>78.517922489434909</v>
      </c>
      <c r="BE38" s="34">
        <f t="shared" si="15"/>
        <v>37.980837966187451</v>
      </c>
      <c r="BF38" s="34">
        <f>VLOOKUP($AX38&amp;"_"&amp;$BC$14,データシート1!$A:$BT,MATCH($BC$12&amp;"_"&amp;BF$20,データシート1!$A$1:$BT$1,0),0)</f>
        <v>36.024608265569519</v>
      </c>
      <c r="BG38" s="34">
        <f>VLOOKUP($AX38&amp;"_"&amp;$BC$14,データシート1!$A:$BT,MATCH($BC$12&amp;"_"&amp;BG$20,データシート1!$A$1:$BT$1,0),0)</f>
        <v>0.82706902223252765</v>
      </c>
      <c r="BH38" s="34">
        <f>VLOOKUP($AX38&amp;"_"&amp;$BC$14,データシート1!$A:$BT,MATCH($BC$12&amp;"_"&amp;BH$20,データシート1!$A$1:$BT$1,0),0)</f>
        <v>1.1291606783854056</v>
      </c>
      <c r="BI38" s="34">
        <f>VLOOKUP($AX38&amp;"_"&amp;$BC$14,データシート1!$A:$BT,MATCH($BC$12&amp;"_"&amp;BI$20,データシート1!$A$1:$BT$1,0),0)</f>
        <v>8.2071833929653835</v>
      </c>
      <c r="BJ38" s="34">
        <f>VLOOKUP($AX38&amp;"_"&amp;$BC$14,データシート1!$A:$BT,MATCH($BC$12&amp;"_"&amp;BJ$20,データシート1!$A$1:$BT$1,0),0)</f>
        <v>13.677196384773664</v>
      </c>
      <c r="BK38" s="34">
        <f t="shared" si="1"/>
        <v>17.600207629991196</v>
      </c>
      <c r="BL38" s="34">
        <f t="shared" si="2"/>
        <v>17.123710446520722</v>
      </c>
      <c r="BM38" s="34">
        <f>VLOOKUP($AX38&amp;"_"&amp;$BC$14,データシート1!$A:$BT,MATCH($BC$12&amp;"_"&amp;BM$20,データシート1!$A$1:$BT$1,0),0)</f>
        <v>7.1939050867417995</v>
      </c>
      <c r="BN38" s="34">
        <f>VLOOKUP($AX38&amp;"_"&amp;$BC$14,データシート1!$A:$BT,MATCH($BC$12&amp;"_"&amp;BN$20,データシート1!$A$1:$BT$1,0),0)</f>
        <v>9.9298053597789213</v>
      </c>
      <c r="BO38" s="34">
        <f>VLOOKUP($AX38&amp;"_"&amp;$BC$14,データシート1!$A:$BT,MATCH($BC$12&amp;"_"&amp;BO$20,データシート1!$A$1:$BT$1,0),0)</f>
        <v>0.47649718347047498</v>
      </c>
      <c r="BP38" s="34">
        <f>VLOOKUP($AX38&amp;"_"&amp;$BC$14,データシート1!$A:$BT,MATCH($BC$12&amp;"_"&amp;BP$20,データシート1!$A$1:$BT$1,0),0)</f>
        <v>0</v>
      </c>
      <c r="BQ38" s="34">
        <f>VLOOKUP($AX38&amp;"_"&amp;$BC$14,データシート1!$A:$BT,MATCH($BC$12&amp;"_"&amp;BQ$20,データシート1!$A$1:$BT$1,0),0)</f>
        <v>1.052497115517214</v>
      </c>
      <c r="BR38" s="35">
        <f t="shared" si="3"/>
        <v>78.517922489434909</v>
      </c>
      <c r="BT38" s="121" t="str">
        <f t="shared" si="4"/>
        <v>つるぎ町</v>
      </c>
      <c r="BU38" s="33">
        <f t="shared" si="25"/>
        <v>78.517922489434909</v>
      </c>
      <c r="BV38" s="59">
        <f t="shared" si="16"/>
        <v>0.48372189128282167</v>
      </c>
      <c r="BW38" s="59">
        <f t="shared" si="5"/>
        <v>0.45880745597181155</v>
      </c>
      <c r="BX38" s="59">
        <f t="shared" si="5"/>
        <v>1.0533506185722312E-2</v>
      </c>
      <c r="BY38" s="59">
        <f t="shared" si="5"/>
        <v>1.4380929125287814E-2</v>
      </c>
      <c r="BZ38" s="59">
        <f t="shared" si="5"/>
        <v>0.10452624232473437</v>
      </c>
      <c r="CA38" s="59">
        <f t="shared" si="5"/>
        <v>0.17419203095463992</v>
      </c>
      <c r="CB38" s="59">
        <f t="shared" si="5"/>
        <v>0.2241552892890081</v>
      </c>
      <c r="CC38" s="59">
        <f t="shared" si="5"/>
        <v>0.21808664701775352</v>
      </c>
      <c r="CD38" s="59">
        <f t="shared" si="5"/>
        <v>9.1621184802868239E-2</v>
      </c>
      <c r="CE38" s="59">
        <f t="shared" si="5"/>
        <v>0.12646546221488528</v>
      </c>
      <c r="CF38" s="59">
        <f t="shared" si="5"/>
        <v>6.0686422712545752E-3</v>
      </c>
      <c r="CG38" s="59">
        <f t="shared" si="5"/>
        <v>0</v>
      </c>
      <c r="CH38" s="59">
        <f t="shared" si="5"/>
        <v>1.3404546148795955E-2</v>
      </c>
      <c r="CI38" s="122">
        <f t="shared" si="6"/>
        <v>1</v>
      </c>
      <c r="CK38" s="123" t="str">
        <f t="shared" si="7"/>
        <v>つるぎ町</v>
      </c>
      <c r="CL38" s="124">
        <f t="shared" si="17"/>
        <v>37.980837966187451</v>
      </c>
      <c r="CM38" s="65">
        <f t="shared" si="18"/>
        <v>0.41118102802005263</v>
      </c>
      <c r="CN38" s="66">
        <f t="shared" si="19"/>
        <v>36.024608265569519</v>
      </c>
      <c r="CO38" s="65">
        <f t="shared" si="20"/>
        <v>0.43350922471864689</v>
      </c>
      <c r="CP38" s="66">
        <f t="shared" si="8"/>
        <v>0.82706902223252765</v>
      </c>
      <c r="CQ38" s="65">
        <f t="shared" si="21"/>
        <v>0</v>
      </c>
      <c r="CR38" s="66">
        <f t="shared" si="9"/>
        <v>1.1291606783854056</v>
      </c>
      <c r="CS38" s="65">
        <f t="shared" si="22"/>
        <v>0</v>
      </c>
      <c r="CT38" s="66">
        <f t="shared" si="10"/>
        <v>8.2071833929653835</v>
      </c>
      <c r="CU38" s="67">
        <f t="shared" si="23"/>
        <v>0</v>
      </c>
      <c r="CV38" s="16"/>
      <c r="CW38" s="959">
        <f t="shared" si="24"/>
        <v>15.617000000000001</v>
      </c>
      <c r="CX38" s="962">
        <f>VLOOKUP($AX38&amp;"_"&amp;$CW$14,データシート1!$A:$BT,MATCH($CW$12&amp;"_"&amp;CX$20,データシート1!$A$1:$BT$1,0),0)</f>
        <v>15.617000000000001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15.617000000000001</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06362</v>
      </c>
      <c r="AY39" s="18" t="str">
        <f>IF(IFERROR(比較地域マスタ!$Z24,"")=0,"",IFERROR(比較地域マスタ!$Z24,""))</f>
        <v>最上町</v>
      </c>
      <c r="BB39" s="110" t="str">
        <f t="shared" si="0"/>
        <v>06362</v>
      </c>
      <c r="BC39" s="1031" t="str">
        <f t="shared" si="0"/>
        <v>最上町</v>
      </c>
      <c r="BD39" s="34">
        <f t="shared" si="14"/>
        <v>44.008656266347224</v>
      </c>
      <c r="BE39" s="34">
        <f t="shared" si="15"/>
        <v>7.4313389942400452</v>
      </c>
      <c r="BF39" s="34">
        <f>VLOOKUP($AX39&amp;"_"&amp;$BC$14,データシート1!$A:$BT,MATCH($BC$12&amp;"_"&amp;BF$20,データシート1!$A$1:$BT$1,0),0)</f>
        <v>3.0067043794490265</v>
      </c>
      <c r="BG39" s="34">
        <f>VLOOKUP($AX39&amp;"_"&amp;$BC$14,データシート1!$A:$BT,MATCH($BC$12&amp;"_"&amp;BG$20,データシート1!$A$1:$BT$1,0),0)</f>
        <v>1.4529819662614822</v>
      </c>
      <c r="BH39" s="34">
        <f>VLOOKUP($AX39&amp;"_"&amp;$BC$14,データシート1!$A:$BT,MATCH($BC$12&amp;"_"&amp;BH$20,データシート1!$A$1:$BT$1,0),0)</f>
        <v>2.9716526485295369</v>
      </c>
      <c r="BI39" s="34">
        <f>VLOOKUP($AX39&amp;"_"&amp;$BC$14,データシート1!$A:$BT,MATCH($BC$12&amp;"_"&amp;BI$20,データシート1!$A$1:$BT$1,0),0)</f>
        <v>6.6199693362069638</v>
      </c>
      <c r="BJ39" s="34">
        <f>VLOOKUP($AX39&amp;"_"&amp;$BC$14,データシート1!$A:$BT,MATCH($BC$12&amp;"_"&amp;BJ$20,データシート1!$A$1:$BT$1,0),0)</f>
        <v>11.753022698980509</v>
      </c>
      <c r="BK39" s="34">
        <f t="shared" si="1"/>
        <v>17.439684817272564</v>
      </c>
      <c r="BL39" s="34">
        <f t="shared" si="2"/>
        <v>16.970836344871152</v>
      </c>
      <c r="BM39" s="34">
        <f>VLOOKUP($AX39&amp;"_"&amp;$BC$14,データシート1!$A:$BT,MATCH($BC$12&amp;"_"&amp;BM$20,データシート1!$A$1:$BT$1,0),0)</f>
        <v>6.813347099912459</v>
      </c>
      <c r="BN39" s="34">
        <f>VLOOKUP($AX39&amp;"_"&amp;$BC$14,データシート1!$A:$BT,MATCH($BC$12&amp;"_"&amp;BN$20,データシート1!$A$1:$BT$1,0),0)</f>
        <v>10.157489244958692</v>
      </c>
      <c r="BO39" s="34">
        <f>VLOOKUP($AX39&amp;"_"&amp;$BC$14,データシート1!$A:$BT,MATCH($BC$12&amp;"_"&amp;BO$20,データシート1!$A$1:$BT$1,0),0)</f>
        <v>0.46884847240141098</v>
      </c>
      <c r="BP39" s="34">
        <f>VLOOKUP($AX39&amp;"_"&amp;$BC$14,データシート1!$A:$BT,MATCH($BC$12&amp;"_"&amp;BP$20,データシート1!$A$1:$BT$1,0),0)</f>
        <v>0</v>
      </c>
      <c r="BQ39" s="34">
        <f>VLOOKUP($AX39&amp;"_"&amp;$BC$14,データシート1!$A:$BT,MATCH($BC$12&amp;"_"&amp;BQ$20,データシート1!$A$1:$BT$1,0),0)</f>
        <v>0.76464041964714613</v>
      </c>
      <c r="BR39" s="35">
        <f t="shared" si="3"/>
        <v>44.008656266347224</v>
      </c>
      <c r="BT39" s="121" t="str">
        <f t="shared" si="4"/>
        <v>最上町</v>
      </c>
      <c r="BU39" s="33">
        <f t="shared" si="25"/>
        <v>44.008656266347224</v>
      </c>
      <c r="BV39" s="59">
        <f t="shared" si="16"/>
        <v>0.16886084749473892</v>
      </c>
      <c r="BW39" s="59">
        <f t="shared" si="5"/>
        <v>6.8320749473739548E-2</v>
      </c>
      <c r="BX39" s="59">
        <f t="shared" si="5"/>
        <v>3.3015822102538409E-2</v>
      </c>
      <c r="BY39" s="59">
        <f t="shared" si="5"/>
        <v>6.7524275918460983E-2</v>
      </c>
      <c r="BZ39" s="59">
        <f t="shared" si="5"/>
        <v>0.15042425508613308</v>
      </c>
      <c r="CA39" s="59">
        <f t="shared" si="5"/>
        <v>0.26706161233029679</v>
      </c>
      <c r="CB39" s="59">
        <f t="shared" si="5"/>
        <v>0.39627851193012764</v>
      </c>
      <c r="CC39" s="59">
        <f t="shared" si="5"/>
        <v>0.38562496073865593</v>
      </c>
      <c r="CD39" s="59">
        <f t="shared" si="5"/>
        <v>0.15481833979835749</v>
      </c>
      <c r="CE39" s="59">
        <f t="shared" si="5"/>
        <v>0.23080662094029841</v>
      </c>
      <c r="CF39" s="59">
        <f t="shared" si="5"/>
        <v>1.0653551191471678E-2</v>
      </c>
      <c r="CG39" s="59">
        <f t="shared" si="5"/>
        <v>0</v>
      </c>
      <c r="CH39" s="59">
        <f t="shared" si="5"/>
        <v>1.7374773158703678E-2</v>
      </c>
      <c r="CI39" s="122">
        <f t="shared" si="6"/>
        <v>1</v>
      </c>
      <c r="CK39" s="123" t="str">
        <f t="shared" si="7"/>
        <v>最上町</v>
      </c>
      <c r="CL39" s="124">
        <f t="shared" si="17"/>
        <v>7.4313389942400452</v>
      </c>
      <c r="CM39" s="65">
        <f t="shared" si="18"/>
        <v>0.31044203498025486</v>
      </c>
      <c r="CN39" s="66">
        <f t="shared" si="19"/>
        <v>3.0067043794490265</v>
      </c>
      <c r="CO39" s="65">
        <f t="shared" si="20"/>
        <v>0.76728527612107778</v>
      </c>
      <c r="CP39" s="66">
        <f t="shared" si="8"/>
        <v>1.4529819662614822</v>
      </c>
      <c r="CQ39" s="65">
        <f t="shared" si="21"/>
        <v>0</v>
      </c>
      <c r="CR39" s="66">
        <f t="shared" si="9"/>
        <v>2.9716526485295369</v>
      </c>
      <c r="CS39" s="65">
        <f t="shared" si="22"/>
        <v>0</v>
      </c>
      <c r="CT39" s="66">
        <f t="shared" si="10"/>
        <v>6.6199693362069638</v>
      </c>
      <c r="CU39" s="67">
        <f t="shared" si="23"/>
        <v>0</v>
      </c>
      <c r="CV39" s="16"/>
      <c r="CW39" s="959">
        <f t="shared" si="24"/>
        <v>2.3069999999999999</v>
      </c>
      <c r="CX39" s="962">
        <f>VLOOKUP($AX39&amp;"_"&amp;$CW$14,データシート1!$A:$BT,MATCH($CW$12&amp;"_"&amp;CX$20,データシート1!$A$1:$BT$1,0),0)</f>
        <v>2.3069999999999999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2.3069999999999999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15342</v>
      </c>
      <c r="AY40" s="18" t="str">
        <f>IF(IFERROR(比較地域マスタ!$Z25,"")=0,"",IFERROR(比較地域マスタ!$Z25,""))</f>
        <v>弥彦村</v>
      </c>
      <c r="BB40" s="110" t="str">
        <f t="shared" si="0"/>
        <v>15342</v>
      </c>
      <c r="BC40" s="1031" t="str">
        <f t="shared" si="0"/>
        <v>弥彦村</v>
      </c>
      <c r="BD40" s="34">
        <f t="shared" si="14"/>
        <v>68.803205564583692</v>
      </c>
      <c r="BE40" s="34">
        <f t="shared" si="15"/>
        <v>37.719234644818179</v>
      </c>
      <c r="BF40" s="34">
        <f>VLOOKUP($AX40&amp;"_"&amp;$BC$14,データシート1!$A:$BT,MATCH($BC$12&amp;"_"&amp;BF$20,データシート1!$A$1:$BT$1,0),0)</f>
        <v>35.041507913352994</v>
      </c>
      <c r="BG40" s="34">
        <f>VLOOKUP($AX40&amp;"_"&amp;$BC$14,データシート1!$A:$BT,MATCH($BC$12&amp;"_"&amp;BG$20,データシート1!$A$1:$BT$1,0),0)</f>
        <v>0.92616471929532362</v>
      </c>
      <c r="BH40" s="34">
        <f>VLOOKUP($AX40&amp;"_"&amp;$BC$14,データシート1!$A:$BT,MATCH($BC$12&amp;"_"&amp;BH$20,データシート1!$A$1:$BT$1,0),0)</f>
        <v>1.7515620121698616</v>
      </c>
      <c r="BI40" s="34">
        <f>VLOOKUP($AX40&amp;"_"&amp;$BC$14,データシート1!$A:$BT,MATCH($BC$12&amp;"_"&amp;BI$20,データシート1!$A$1:$BT$1,0),0)</f>
        <v>7.2425739495261023</v>
      </c>
      <c r="BJ40" s="34">
        <f>VLOOKUP($AX40&amp;"_"&amp;$BC$14,データシート1!$A:$BT,MATCH($BC$12&amp;"_"&amp;BJ$20,データシート1!$A$1:$BT$1,0),0)</f>
        <v>9.5225085973911963</v>
      </c>
      <c r="BK40" s="34">
        <f t="shared" si="1"/>
        <v>13.858183764016845</v>
      </c>
      <c r="BL40" s="34">
        <f t="shared" si="2"/>
        <v>13.402647552102049</v>
      </c>
      <c r="BM40" s="34">
        <f>VLOOKUP($AX40&amp;"_"&amp;$BC$14,データシート1!$A:$BT,MATCH($BC$12&amp;"_"&amp;BM$20,データシート1!$A$1:$BT$1,0),0)</f>
        <v>7.4317538285101392</v>
      </c>
      <c r="BN40" s="34">
        <f>VLOOKUP($AX40&amp;"_"&amp;$BC$14,データシート1!$A:$BT,MATCH($BC$12&amp;"_"&amp;BN$20,データシート1!$A$1:$BT$1,0),0)</f>
        <v>5.9708937235919111</v>
      </c>
      <c r="BO40" s="34">
        <f>VLOOKUP($AX40&amp;"_"&amp;$BC$14,データシート1!$A:$BT,MATCH($BC$12&amp;"_"&amp;BO$20,データシート1!$A$1:$BT$1,0),0)</f>
        <v>0.45553621191479599</v>
      </c>
      <c r="BP40" s="34">
        <f>VLOOKUP($AX40&amp;"_"&amp;$BC$14,データシート1!$A:$BT,MATCH($BC$12&amp;"_"&amp;BP$20,データシート1!$A$1:$BT$1,0),0)</f>
        <v>0</v>
      </c>
      <c r="BQ40" s="34">
        <f>VLOOKUP($AX40&amp;"_"&amp;$BC$14,データシート1!$A:$BT,MATCH($BC$12&amp;"_"&amp;BQ$20,データシート1!$A$1:$BT$1,0),0)</f>
        <v>0.46070460883136471</v>
      </c>
      <c r="BR40" s="35">
        <f t="shared" si="3"/>
        <v>68.803205564583692</v>
      </c>
      <c r="BT40" s="121" t="str">
        <f t="shared" si="4"/>
        <v>弥彦村</v>
      </c>
      <c r="BU40" s="33">
        <f t="shared" si="25"/>
        <v>68.803205564583692</v>
      </c>
      <c r="BV40" s="59">
        <f t="shared" si="16"/>
        <v>0.54821914669967176</v>
      </c>
      <c r="BW40" s="59">
        <f t="shared" si="5"/>
        <v>0.50930051333815385</v>
      </c>
      <c r="BX40" s="59">
        <f t="shared" si="5"/>
        <v>1.3461069316399191E-2</v>
      </c>
      <c r="BY40" s="59">
        <f t="shared" si="5"/>
        <v>2.5457564045118772E-2</v>
      </c>
      <c r="BZ40" s="59">
        <f t="shared" si="5"/>
        <v>0.10526506563313676</v>
      </c>
      <c r="CA40" s="59">
        <f t="shared" si="5"/>
        <v>0.13840210669330918</v>
      </c>
      <c r="CB40" s="59">
        <f t="shared" si="5"/>
        <v>0.20141770503713735</v>
      </c>
      <c r="CC40" s="59">
        <f t="shared" si="5"/>
        <v>0.19479684764863681</v>
      </c>
      <c r="CD40" s="59">
        <f t="shared" si="5"/>
        <v>0.1080146450667063</v>
      </c>
      <c r="CE40" s="59">
        <f t="shared" si="5"/>
        <v>8.678220258193052E-2</v>
      </c>
      <c r="CF40" s="59">
        <f t="shared" si="5"/>
        <v>6.6208573885005485E-3</v>
      </c>
      <c r="CG40" s="59">
        <f t="shared" si="5"/>
        <v>0</v>
      </c>
      <c r="CH40" s="59">
        <f t="shared" si="5"/>
        <v>6.6959759367448933E-3</v>
      </c>
      <c r="CI40" s="122">
        <f t="shared" si="6"/>
        <v>1</v>
      </c>
      <c r="CK40" s="123" t="str">
        <f t="shared" si="7"/>
        <v>弥彦村</v>
      </c>
      <c r="CL40" s="124">
        <f t="shared" si="17"/>
        <v>37.719234644818179</v>
      </c>
      <c r="CM40" s="65">
        <f t="shared" si="18"/>
        <v>0.20936267860050231</v>
      </c>
      <c r="CN40" s="66">
        <f t="shared" si="19"/>
        <v>35.041507913352994</v>
      </c>
      <c r="CO40" s="65">
        <f t="shared" si="20"/>
        <v>0.22536130635493434</v>
      </c>
      <c r="CP40" s="66">
        <f t="shared" si="8"/>
        <v>0.92616471929532362</v>
      </c>
      <c r="CQ40" s="65">
        <f t="shared" si="21"/>
        <v>0</v>
      </c>
      <c r="CR40" s="66">
        <f t="shared" si="9"/>
        <v>1.7515620121698616</v>
      </c>
      <c r="CS40" s="65">
        <f t="shared" si="22"/>
        <v>0</v>
      </c>
      <c r="CT40" s="66">
        <f t="shared" si="10"/>
        <v>7.2425739495261023</v>
      </c>
      <c r="CU40" s="67">
        <f t="shared" si="23"/>
        <v>0</v>
      </c>
      <c r="CV40" s="16"/>
      <c r="CW40" s="959">
        <f t="shared" si="24"/>
        <v>7.8970000000000002</v>
      </c>
      <c r="CX40" s="962">
        <f>VLOOKUP($AX40&amp;"_"&amp;$CW$14,データシート1!$A:$BT,MATCH($CW$12&amp;"_"&amp;CX$20,データシート1!$A$1:$BT$1,0),0)</f>
        <v>7.8970000000000002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7.8970000000000002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04422</v>
      </c>
      <c r="AY41" s="18" t="str">
        <f>IF(IFERROR(比較地域マスタ!$Z26,"")=0,"",IFERROR(比較地域マスタ!$Z26,""))</f>
        <v>大郷町</v>
      </c>
      <c r="BB41" s="110" t="str">
        <f t="shared" si="0"/>
        <v>04422</v>
      </c>
      <c r="BC41" s="1031" t="str">
        <f t="shared" si="0"/>
        <v>大郷町</v>
      </c>
      <c r="BD41" s="34">
        <f t="shared" si="14"/>
        <v>73.733447930297217</v>
      </c>
      <c r="BE41" s="34">
        <f t="shared" si="15"/>
        <v>36.783902904094525</v>
      </c>
      <c r="BF41" s="34">
        <f>VLOOKUP($AX41&amp;"_"&amp;$BC$14,データシート1!$A:$BT,MATCH($BC$12&amp;"_"&amp;BF$20,データシート1!$A$1:$BT$1,0),0)</f>
        <v>28.917182350021413</v>
      </c>
      <c r="BG41" s="34">
        <f>VLOOKUP($AX41&amp;"_"&amp;$BC$14,データシート1!$A:$BT,MATCH($BC$12&amp;"_"&amp;BG$20,データシート1!$A$1:$BT$1,0),0)</f>
        <v>1.0129295030437242</v>
      </c>
      <c r="BH41" s="34">
        <f>VLOOKUP($AX41&amp;"_"&amp;$BC$14,データシート1!$A:$BT,MATCH($BC$12&amp;"_"&amp;BH$20,データシート1!$A$1:$BT$1,0),0)</f>
        <v>6.8537910510293854</v>
      </c>
      <c r="BI41" s="34">
        <f>VLOOKUP($AX41&amp;"_"&amp;$BC$14,データシート1!$A:$BT,MATCH($BC$12&amp;"_"&amp;BI$20,データシート1!$A$1:$BT$1,0),0)</f>
        <v>8.2590446634957662</v>
      </c>
      <c r="BJ41" s="34">
        <f>VLOOKUP($AX41&amp;"_"&amp;$BC$14,データシート1!$A:$BT,MATCH($BC$12&amp;"_"&amp;BJ$20,データシート1!$A$1:$BT$1,0),0)</f>
        <v>8.2430251763522158</v>
      </c>
      <c r="BK41" s="34">
        <f t="shared" si="1"/>
        <v>19.163088444889457</v>
      </c>
      <c r="BL41" s="34">
        <f t="shared" si="2"/>
        <v>18.705859006860138</v>
      </c>
      <c r="BM41" s="34">
        <f>VLOOKUP($AX41&amp;"_"&amp;$BC$14,データシート1!$A:$BT,MATCH($BC$12&amp;"_"&amp;BM$20,データシート1!$A$1:$BT$1,0),0)</f>
        <v>7.865318106362138</v>
      </c>
      <c r="BN41" s="34">
        <f>VLOOKUP($AX41&amp;"_"&amp;$BC$14,データシート1!$A:$BT,MATCH($BC$12&amp;"_"&amp;BN$20,データシート1!$A$1:$BT$1,0),0)</f>
        <v>10.840540900497999</v>
      </c>
      <c r="BO41" s="34">
        <f>VLOOKUP($AX41&amp;"_"&amp;$BC$14,データシート1!$A:$BT,MATCH($BC$12&amp;"_"&amp;BO$20,データシート1!$A$1:$BT$1,0),0)</f>
        <v>0.45722943802932098</v>
      </c>
      <c r="BP41" s="34">
        <f>VLOOKUP($AX41&amp;"_"&amp;$BC$14,データシート1!$A:$BT,MATCH($BC$12&amp;"_"&amp;BP$20,データシート1!$A$1:$BT$1,0),0)</f>
        <v>0</v>
      </c>
      <c r="BQ41" s="34">
        <f>VLOOKUP($AX41&amp;"_"&amp;$BC$14,データシート1!$A:$BT,MATCH($BC$12&amp;"_"&amp;BQ$20,データシート1!$A$1:$BT$1,0),0)</f>
        <v>1.2843867414652581</v>
      </c>
      <c r="BR41" s="35">
        <f t="shared" si="3"/>
        <v>73.733447930297217</v>
      </c>
      <c r="BT41" s="121" t="str">
        <f t="shared" si="4"/>
        <v>大郷町</v>
      </c>
      <c r="BU41" s="33">
        <f t="shared" si="25"/>
        <v>73.733447930297217</v>
      </c>
      <c r="BV41" s="59">
        <f t="shared" si="16"/>
        <v>0.49887675046564517</v>
      </c>
      <c r="BW41" s="59">
        <f t="shared" si="5"/>
        <v>0.39218540786750983</v>
      </c>
      <c r="BX41" s="59">
        <f t="shared" si="5"/>
        <v>1.3737720552567697E-2</v>
      </c>
      <c r="BY41" s="59">
        <f t="shared" si="5"/>
        <v>9.2953622045567591E-2</v>
      </c>
      <c r="BZ41" s="59">
        <f t="shared" si="5"/>
        <v>0.11201218572205286</v>
      </c>
      <c r="CA41" s="59">
        <f t="shared" si="5"/>
        <v>0.11179492357585981</v>
      </c>
      <c r="CB41" s="59">
        <f t="shared" si="5"/>
        <v>0.25989681728982739</v>
      </c>
      <c r="CC41" s="59">
        <f t="shared" si="5"/>
        <v>0.25369570435039784</v>
      </c>
      <c r="CD41" s="59">
        <f t="shared" si="5"/>
        <v>0.10667232208912156</v>
      </c>
      <c r="CE41" s="59">
        <f t="shared" si="5"/>
        <v>0.14702338226127629</v>
      </c>
      <c r="CF41" s="59">
        <f t="shared" si="5"/>
        <v>6.2011129394295489E-3</v>
      </c>
      <c r="CG41" s="59">
        <f t="shared" si="5"/>
        <v>0</v>
      </c>
      <c r="CH41" s="59">
        <f t="shared" si="5"/>
        <v>1.7419322946614857E-2</v>
      </c>
      <c r="CI41" s="122">
        <f t="shared" si="6"/>
        <v>1</v>
      </c>
      <c r="CK41" s="123" t="str">
        <f t="shared" si="7"/>
        <v>大郷町</v>
      </c>
      <c r="CL41" s="124">
        <f t="shared" si="17"/>
        <v>36.783902904094525</v>
      </c>
      <c r="CM41" s="65">
        <f t="shared" si="18"/>
        <v>1</v>
      </c>
      <c r="CN41" s="66">
        <f t="shared" si="19"/>
        <v>28.917182350021413</v>
      </c>
      <c r="CO41" s="65">
        <f t="shared" si="20"/>
        <v>1</v>
      </c>
      <c r="CP41" s="66">
        <f t="shared" si="8"/>
        <v>1.0129295030437242</v>
      </c>
      <c r="CQ41" s="65">
        <f t="shared" si="21"/>
        <v>0</v>
      </c>
      <c r="CR41" s="66">
        <f t="shared" si="9"/>
        <v>6.8537910510293854</v>
      </c>
      <c r="CS41" s="65">
        <f t="shared" si="22"/>
        <v>0</v>
      </c>
      <c r="CT41" s="66">
        <f t="shared" si="10"/>
        <v>8.2590446634957662</v>
      </c>
      <c r="CU41" s="67">
        <f t="shared" si="23"/>
        <v>0.48819205662140042</v>
      </c>
      <c r="CV41" s="16"/>
      <c r="CW41" s="959">
        <f t="shared" si="24"/>
        <v>41.738</v>
      </c>
      <c r="CX41" s="962">
        <f>VLOOKUP($AX41&amp;"_"&amp;$CW$14,データシート1!$A:$BT,MATCH($CW$12&amp;"_"&amp;CX$20,データシート1!$A$1:$BT$1,0),0)</f>
        <v>41.738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4.032</v>
      </c>
      <c r="DB41" s="962">
        <f>VLOOKUP($AX41&amp;"_"&amp;$CW$14,データシート1!$A:$BT,MATCH($CW$12&amp;"_"&amp;DB$20,データシート1!$A$1:$BT$1,0),0)</f>
        <v>0</v>
      </c>
      <c r="DC41" s="962">
        <f>VLOOKUP($AX41&amp;"_"&amp;$CW$14,データシート1!$A:$BT,MATCH($CW$12&amp;"_"&amp;DC$20,データシート1!$A$1:$BT$1,0),0)</f>
        <v>0</v>
      </c>
      <c r="DD41" s="961">
        <f t="shared" si="11"/>
        <v>45.769999999999996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0.91</v>
      </c>
      <c r="DO41" s="127">
        <f t="shared" si="27"/>
        <v>0</v>
      </c>
      <c r="DP41" s="127">
        <f t="shared" si="29"/>
        <v>0</v>
      </c>
      <c r="DQ41" s="127">
        <f t="shared" si="30"/>
        <v>0.09</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07561</v>
      </c>
      <c r="AY42" s="18" t="str">
        <f>IF(IFERROR(比較地域マスタ!$Z27,"")=0,"",IFERROR(比較地域マスタ!$Z27,""))</f>
        <v>新地町</v>
      </c>
      <c r="BB42" s="110" t="str">
        <f t="shared" si="0"/>
        <v>07561</v>
      </c>
      <c r="BC42" s="1031" t="str">
        <f t="shared" si="0"/>
        <v>新地町</v>
      </c>
      <c r="BD42" s="34">
        <f t="shared" si="14"/>
        <v>54.193233463094181</v>
      </c>
      <c r="BE42" s="34">
        <f t="shared" si="15"/>
        <v>14.968707160338525</v>
      </c>
      <c r="BF42" s="34">
        <f>VLOOKUP($AX42&amp;"_"&amp;$BC$14,データシート1!$A:$BT,MATCH($BC$12&amp;"_"&amp;BF$20,データシート1!$A$1:$BT$1,0),0)</f>
        <v>10.949997891531234</v>
      </c>
      <c r="BG42" s="34">
        <f>VLOOKUP($AX42&amp;"_"&amp;$BC$14,データシート1!$A:$BT,MATCH($BC$12&amp;"_"&amp;BG$20,データシート1!$A$1:$BT$1,0),0)</f>
        <v>1.075971272586399</v>
      </c>
      <c r="BH42" s="34">
        <f>VLOOKUP($AX42&amp;"_"&amp;$BC$14,データシート1!$A:$BT,MATCH($BC$12&amp;"_"&amp;BH$20,データシート1!$A$1:$BT$1,0),0)</f>
        <v>2.9427379962208913</v>
      </c>
      <c r="BI42" s="34">
        <f>VLOOKUP($AX42&amp;"_"&amp;$BC$14,データシート1!$A:$BT,MATCH($BC$12&amp;"_"&amp;BI$20,データシート1!$A$1:$BT$1,0),0)</f>
        <v>9.2675273773506834</v>
      </c>
      <c r="BJ42" s="34">
        <f>VLOOKUP($AX42&amp;"_"&amp;$BC$14,データシート1!$A:$BT,MATCH($BC$12&amp;"_"&amp;BJ$20,データシート1!$A$1:$BT$1,0),0)</f>
        <v>11.179769778811066</v>
      </c>
      <c r="BK42" s="34">
        <f t="shared" si="1"/>
        <v>18.029971204382921</v>
      </c>
      <c r="BL42" s="34">
        <f t="shared" si="2"/>
        <v>17.573851121394149</v>
      </c>
      <c r="BM42" s="34">
        <f>VLOOKUP($AX42&amp;"_"&amp;$BC$14,データシート1!$A:$BT,MATCH($BC$12&amp;"_"&amp;BM$20,データシート1!$A$1:$BT$1,0),0)</f>
        <v>7.3977754368289466</v>
      </c>
      <c r="BN42" s="34">
        <f>VLOOKUP($AX42&amp;"_"&amp;$BC$14,データシート1!$A:$BT,MATCH($BC$12&amp;"_"&amp;BN$20,データシート1!$A$1:$BT$1,0),0)</f>
        <v>10.176075684565202</v>
      </c>
      <c r="BO42" s="34">
        <f>VLOOKUP($AX42&amp;"_"&amp;$BC$14,データシート1!$A:$BT,MATCH($BC$12&amp;"_"&amp;BO$20,データシート1!$A$1:$BT$1,0),0)</f>
        <v>0.45612008298876999</v>
      </c>
      <c r="BP42" s="34">
        <f>VLOOKUP($AX42&amp;"_"&amp;$BC$14,データシート1!$A:$BT,MATCH($BC$12&amp;"_"&amp;BP$20,データシート1!$A$1:$BT$1,0),0)</f>
        <v>0</v>
      </c>
      <c r="BQ42" s="34">
        <f>VLOOKUP($AX42&amp;"_"&amp;$BC$14,データシート1!$A:$BT,MATCH($BC$12&amp;"_"&amp;BQ$20,データシート1!$A$1:$BT$1,0),0)</f>
        <v>0.74725794221098696</v>
      </c>
      <c r="BR42" s="35">
        <f t="shared" si="3"/>
        <v>54.193233463094181</v>
      </c>
      <c r="BT42" s="121" t="str">
        <f t="shared" si="4"/>
        <v>新地町</v>
      </c>
      <c r="BU42" s="33">
        <f t="shared" si="25"/>
        <v>54.193233463094181</v>
      </c>
      <c r="BV42" s="59">
        <f t="shared" si="16"/>
        <v>0.27620989196985779</v>
      </c>
      <c r="BW42" s="59">
        <f t="shared" si="5"/>
        <v>0.20205470668193712</v>
      </c>
      <c r="BX42" s="59">
        <f t="shared" si="5"/>
        <v>1.9854347191133003E-2</v>
      </c>
      <c r="BY42" s="59">
        <f t="shared" si="5"/>
        <v>5.4300838096787638E-2</v>
      </c>
      <c r="BZ42" s="59">
        <f t="shared" si="5"/>
        <v>0.17100893940314355</v>
      </c>
      <c r="CA42" s="59">
        <f t="shared" ref="CA42:CH68" si="32">BJ42/$BR42</f>
        <v>0.20629456971643029</v>
      </c>
      <c r="CB42" s="59">
        <f t="shared" si="32"/>
        <v>0.33269783056331942</v>
      </c>
      <c r="CC42" s="59">
        <f t="shared" si="32"/>
        <v>0.32428128012258239</v>
      </c>
      <c r="CD42" s="59">
        <f t="shared" si="32"/>
        <v>0.13650736381815753</v>
      </c>
      <c r="CE42" s="59">
        <f t="shared" si="32"/>
        <v>0.18777391630442483</v>
      </c>
      <c r="CF42" s="59">
        <f t="shared" si="32"/>
        <v>8.4165504407370285E-3</v>
      </c>
      <c r="CG42" s="59">
        <f t="shared" si="32"/>
        <v>0</v>
      </c>
      <c r="CH42" s="59">
        <f t="shared" si="32"/>
        <v>1.3788768347248974E-2</v>
      </c>
      <c r="CI42" s="122">
        <f t="shared" si="6"/>
        <v>1</v>
      </c>
      <c r="CK42" s="123" t="str">
        <f t="shared" si="7"/>
        <v>新地町</v>
      </c>
      <c r="CL42" s="124">
        <f t="shared" si="17"/>
        <v>14.968707160338525</v>
      </c>
      <c r="CM42" s="65">
        <f t="shared" si="18"/>
        <v>0.27751227647812804</v>
      </c>
      <c r="CN42" s="66">
        <f t="shared" si="19"/>
        <v>10.949997891531234</v>
      </c>
      <c r="CO42" s="65">
        <f t="shared" si="20"/>
        <v>0.37936080364113289</v>
      </c>
      <c r="CP42" s="66">
        <f t="shared" si="8"/>
        <v>1.075971272586399</v>
      </c>
      <c r="CQ42" s="65">
        <f t="shared" si="21"/>
        <v>0</v>
      </c>
      <c r="CR42" s="66">
        <f t="shared" si="9"/>
        <v>2.9427379962208913</v>
      </c>
      <c r="CS42" s="65">
        <f t="shared" si="22"/>
        <v>0</v>
      </c>
      <c r="CT42" s="66">
        <f t="shared" si="10"/>
        <v>9.2675273773506834</v>
      </c>
      <c r="CU42" s="67">
        <f t="shared" si="23"/>
        <v>0</v>
      </c>
      <c r="CV42" s="16"/>
      <c r="CW42" s="959">
        <f t="shared" si="24"/>
        <v>4.1539999999999999</v>
      </c>
      <c r="CX42" s="962">
        <f>VLOOKUP($AX42&amp;"_"&amp;$CW$14,データシート1!$A:$BT,MATCH($CW$12&amp;"_"&amp;CX$20,データシート1!$A$1:$BT$1,0),0)</f>
        <v>4.1539999999999999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378.71100000000001</v>
      </c>
      <c r="DC42" s="962">
        <f>VLOOKUP($AX42&amp;"_"&amp;$CW$14,データシート1!$A:$BT,MATCH($CW$12&amp;"_"&amp;DC$20,データシート1!$A$1:$BT$1,0),0)</f>
        <v>0</v>
      </c>
      <c r="DD42" s="961">
        <f t="shared" si="11"/>
        <v>382.86500000000001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3</v>
      </c>
      <c r="DK42" s="64">
        <f>VLOOKUP($AX42&amp;"_"&amp;$DF$14,データシート1!$A:$BT,MATCH($DF$12&amp;"_"&amp;DK$20,データシート1!$A$1:$BT$1,0),0)</f>
        <v>0</v>
      </c>
      <c r="DL42" s="68">
        <f t="shared" si="12"/>
        <v>4</v>
      </c>
      <c r="DM42" s="16"/>
      <c r="DN42" s="126">
        <f t="shared" si="26"/>
        <v>0.01</v>
      </c>
      <c r="DO42" s="127">
        <f t="shared" si="27"/>
        <v>0</v>
      </c>
      <c r="DP42" s="127">
        <f t="shared" si="29"/>
        <v>0</v>
      </c>
      <c r="DQ42" s="127">
        <f t="shared" si="30"/>
        <v>0</v>
      </c>
      <c r="DR42" s="127">
        <f t="shared" si="31"/>
        <v>0.99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22304</v>
      </c>
      <c r="AY43" s="18" t="str">
        <f>IF(IFERROR(比較地域マスタ!$Z28,"")=0,"",IFERROR(比較地域マスタ!$Z28,""))</f>
        <v>南伊豆町</v>
      </c>
      <c r="AZ43" s="23"/>
      <c r="BB43" s="110" t="str">
        <f t="shared" si="0"/>
        <v>22304</v>
      </c>
      <c r="BC43" s="1031" t="str">
        <f t="shared" si="0"/>
        <v>南伊豆町</v>
      </c>
      <c r="BD43" s="34">
        <f t="shared" si="14"/>
        <v>42.643857404640443</v>
      </c>
      <c r="BE43" s="34">
        <f t="shared" si="15"/>
        <v>5.3036954534294392</v>
      </c>
      <c r="BF43" s="34">
        <f>VLOOKUP($AX43&amp;"_"&amp;$BC$14,データシート1!$A:$BT,MATCH($BC$12&amp;"_"&amp;BF$20,データシート1!$A$1:$BT$1,0),0)</f>
        <v>1.6375306972793275</v>
      </c>
      <c r="BG43" s="34">
        <f>VLOOKUP($AX43&amp;"_"&amp;$BC$14,データシート1!$A:$BT,MATCH($BC$12&amp;"_"&amp;BG$20,データシート1!$A$1:$BT$1,0),0)</f>
        <v>0.64190094799262876</v>
      </c>
      <c r="BH43" s="34">
        <f>VLOOKUP($AX43&amp;"_"&amp;$BC$14,データシート1!$A:$BT,MATCH($BC$12&amp;"_"&amp;BH$20,データシート1!$A$1:$BT$1,0),0)</f>
        <v>3.0242638081574826</v>
      </c>
      <c r="BI43" s="34">
        <f>VLOOKUP($AX43&amp;"_"&amp;$BC$14,データシート1!$A:$BT,MATCH($BC$12&amp;"_"&amp;BI$20,データシート1!$A$1:$BT$1,0),0)</f>
        <v>9.5349112974447507</v>
      </c>
      <c r="BJ43" s="34">
        <f>VLOOKUP($AX43&amp;"_"&amp;$BC$14,データシート1!$A:$BT,MATCH($BC$12&amp;"_"&amp;BJ$20,データシート1!$A$1:$BT$1,0),0)</f>
        <v>10.580855269687088</v>
      </c>
      <c r="BK43" s="34">
        <f t="shared" si="1"/>
        <v>16.236996915239171</v>
      </c>
      <c r="BL43" s="34">
        <f t="shared" si="2"/>
        <v>15.572658598492101</v>
      </c>
      <c r="BM43" s="34">
        <f>VLOOKUP($AX43&amp;"_"&amp;$BC$14,データシート1!$A:$BT,MATCH($BC$12&amp;"_"&amp;BM$20,データシート1!$A$1:$BT$1,0),0)</f>
        <v>6.0889277892694622</v>
      </c>
      <c r="BN43" s="34">
        <f>VLOOKUP($AX43&amp;"_"&amp;$BC$14,データシート1!$A:$BT,MATCH($BC$12&amp;"_"&amp;BN$20,データシート1!$A$1:$BT$1,0),0)</f>
        <v>9.4837308092226387</v>
      </c>
      <c r="BO43" s="34">
        <f>VLOOKUP($AX43&amp;"_"&amp;$BC$14,データシート1!$A:$BT,MATCH($BC$12&amp;"_"&amp;BO$20,データシート1!$A$1:$BT$1,0),0)</f>
        <v>0.45868911571425702</v>
      </c>
      <c r="BP43" s="34">
        <f>VLOOKUP($AX43&amp;"_"&amp;$BC$14,データシート1!$A:$BT,MATCH($BC$12&amp;"_"&amp;BP$20,データシート1!$A$1:$BT$1,0),0)</f>
        <v>0.20564920103281381</v>
      </c>
      <c r="BQ43" s="34">
        <f>VLOOKUP($AX43&amp;"_"&amp;$BC$14,データシート1!$A:$BT,MATCH($BC$12&amp;"_"&amp;BQ$20,データシート1!$A$1:$BT$1,0),0)</f>
        <v>0.98739846884000015</v>
      </c>
      <c r="BR43" s="35">
        <f t="shared" si="3"/>
        <v>42.643857404640443</v>
      </c>
      <c r="BT43" s="121" t="str">
        <f t="shared" si="4"/>
        <v>南伊豆町</v>
      </c>
      <c r="BU43" s="33">
        <f t="shared" si="25"/>
        <v>42.643857404640443</v>
      </c>
      <c r="BV43" s="59">
        <f t="shared" si="16"/>
        <v>0.12437185039579227</v>
      </c>
      <c r="BW43" s="59">
        <f t="shared" si="16"/>
        <v>3.8400154135707569E-2</v>
      </c>
      <c r="BX43" s="59">
        <f t="shared" si="16"/>
        <v>1.5052600469552691E-2</v>
      </c>
      <c r="BY43" s="59">
        <f t="shared" si="16"/>
        <v>7.0919095790531989E-2</v>
      </c>
      <c r="BZ43" s="59">
        <f t="shared" si="16"/>
        <v>0.22359401512319979</v>
      </c>
      <c r="CA43" s="59">
        <f t="shared" si="32"/>
        <v>0.24812143913922044</v>
      </c>
      <c r="CB43" s="59">
        <f t="shared" si="32"/>
        <v>0.38075816550010988</v>
      </c>
      <c r="CC43" s="59">
        <f t="shared" si="32"/>
        <v>0.36517940792095199</v>
      </c>
      <c r="CD43" s="59">
        <f t="shared" si="32"/>
        <v>0.14278557709947867</v>
      </c>
      <c r="CE43" s="59">
        <f t="shared" si="32"/>
        <v>0.22239383082147332</v>
      </c>
      <c r="CF43" s="59">
        <f t="shared" si="32"/>
        <v>1.0756276369696872E-2</v>
      </c>
      <c r="CG43" s="59">
        <f t="shared" si="32"/>
        <v>4.8224812094610223E-3</v>
      </c>
      <c r="CH43" s="59">
        <f t="shared" si="32"/>
        <v>2.3154529841677804E-2</v>
      </c>
      <c r="CI43" s="122">
        <f t="shared" si="6"/>
        <v>1</v>
      </c>
      <c r="CJ43" s="23"/>
      <c r="CK43" s="123" t="str">
        <f t="shared" si="7"/>
        <v>南伊豆町</v>
      </c>
      <c r="CL43" s="124">
        <f t="shared" si="17"/>
        <v>5.3036954534294392</v>
      </c>
      <c r="CM43" s="65">
        <f t="shared" si="18"/>
        <v>0</v>
      </c>
      <c r="CN43" s="66">
        <f t="shared" si="19"/>
        <v>1.6375306972793275</v>
      </c>
      <c r="CO43" s="65">
        <f t="shared" si="20"/>
        <v>0</v>
      </c>
      <c r="CP43" s="66">
        <f t="shared" si="8"/>
        <v>0.64190094799262876</v>
      </c>
      <c r="CQ43" s="65">
        <f t="shared" si="21"/>
        <v>0</v>
      </c>
      <c r="CR43" s="66">
        <f t="shared" si="9"/>
        <v>3.0242638081574826</v>
      </c>
      <c r="CS43" s="65">
        <f t="shared" si="22"/>
        <v>0</v>
      </c>
      <c r="CT43" s="66">
        <f t="shared" si="10"/>
        <v>9.5349112974447507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01222</v>
      </c>
      <c r="AY44" s="18" t="str">
        <f>IF(IFERROR(比較地域マスタ!$Z29,"")=0,"",IFERROR(比較地域マスタ!$Z29,""))</f>
        <v>三笠市</v>
      </c>
      <c r="BB44" s="110" t="str">
        <f t="shared" si="0"/>
        <v>01222</v>
      </c>
      <c r="BC44" s="1031" t="str">
        <f t="shared" si="0"/>
        <v>三笠市</v>
      </c>
      <c r="BD44" s="34">
        <f t="shared" si="14"/>
        <v>76.492181433406742</v>
      </c>
      <c r="BE44" s="34">
        <f t="shared" si="15"/>
        <v>32.577684100343319</v>
      </c>
      <c r="BF44" s="34">
        <f>VLOOKUP($AX44&amp;"_"&amp;$BC$14,データシート1!$A:$BT,MATCH($BC$12&amp;"_"&amp;BF$20,データシート1!$A$1:$BT$1,0),0)</f>
        <v>26.345300996738999</v>
      </c>
      <c r="BG44" s="34">
        <f>VLOOKUP($AX44&amp;"_"&amp;$BC$14,データシート1!$A:$BT,MATCH($BC$12&amp;"_"&amp;BG$20,データシート1!$A$1:$BT$1,0),0)</f>
        <v>0.95583987281400307</v>
      </c>
      <c r="BH44" s="34">
        <f>VLOOKUP($AX44&amp;"_"&amp;$BC$14,データシート1!$A:$BT,MATCH($BC$12&amp;"_"&amp;BH$20,データシート1!$A$1:$BT$1,0),0)</f>
        <v>5.2765432307903177</v>
      </c>
      <c r="BI44" s="34">
        <f>VLOOKUP($AX44&amp;"_"&amp;$BC$14,データシート1!$A:$BT,MATCH($BC$12&amp;"_"&amp;BI$20,データシート1!$A$1:$BT$1,0),0)</f>
        <v>11.507779605712443</v>
      </c>
      <c r="BJ44" s="34">
        <f>VLOOKUP($AX44&amp;"_"&amp;$BC$14,データシート1!$A:$BT,MATCH($BC$12&amp;"_"&amp;BJ$20,データシート1!$A$1:$BT$1,0),0)</f>
        <v>20.413530468688766</v>
      </c>
      <c r="BK44" s="34">
        <f t="shared" si="1"/>
        <v>11.993187258662219</v>
      </c>
      <c r="BL44" s="34">
        <f t="shared" si="2"/>
        <v>11.530177497000551</v>
      </c>
      <c r="BM44" s="34">
        <f>VLOOKUP($AX44&amp;"_"&amp;$BC$14,データシート1!$A:$BT,MATCH($BC$12&amp;"_"&amp;BM$20,データシート1!$A$1:$BT$1,0),0)</f>
        <v>5.9774786645551554</v>
      </c>
      <c r="BN44" s="34">
        <f>VLOOKUP($AX44&amp;"_"&amp;$BC$14,データシート1!$A:$BT,MATCH($BC$12&amp;"_"&amp;BN$20,データシート1!$A$1:$BT$1,0),0)</f>
        <v>5.5526988324453965</v>
      </c>
      <c r="BO44" s="34">
        <f>VLOOKUP($AX44&amp;"_"&amp;$BC$14,データシート1!$A:$BT,MATCH($BC$12&amp;"_"&amp;BO$20,データシート1!$A$1:$BT$1,0),0)</f>
        <v>0.46300976166166802</v>
      </c>
      <c r="BP44" s="34">
        <f>VLOOKUP($AX44&amp;"_"&amp;$BC$14,データシート1!$A:$BT,MATCH($BC$12&amp;"_"&amp;BP$20,データシート1!$A$1:$BT$1,0),0)</f>
        <v>0</v>
      </c>
      <c r="BQ44" s="34">
        <f>VLOOKUP($AX44&amp;"_"&amp;$BC$14,データシート1!$A:$BT,MATCH($BC$12&amp;"_"&amp;BQ$20,データシート1!$A$1:$BT$1,0),0)</f>
        <v>0</v>
      </c>
      <c r="BR44" s="35">
        <f t="shared" si="3"/>
        <v>76.492181433406742</v>
      </c>
      <c r="BT44" s="121" t="str">
        <f t="shared" si="4"/>
        <v>三笠市</v>
      </c>
      <c r="BU44" s="33">
        <f t="shared" si="25"/>
        <v>76.492181433406742</v>
      </c>
      <c r="BV44" s="59">
        <f t="shared" si="16"/>
        <v>0.42589560775835755</v>
      </c>
      <c r="BW44" s="59">
        <f t="shared" si="16"/>
        <v>0.34441822030758701</v>
      </c>
      <c r="BX44" s="59">
        <f t="shared" si="16"/>
        <v>1.2495915986474341E-2</v>
      </c>
      <c r="BY44" s="59">
        <f t="shared" si="16"/>
        <v>6.8981471464296243E-2</v>
      </c>
      <c r="BZ44" s="59">
        <f t="shared" si="16"/>
        <v>0.15044386746547411</v>
      </c>
      <c r="CA44" s="59">
        <f t="shared" si="32"/>
        <v>0.26687081066527779</v>
      </c>
      <c r="CB44" s="59">
        <f t="shared" si="32"/>
        <v>0.15678971411089063</v>
      </c>
      <c r="CC44" s="59">
        <f t="shared" si="32"/>
        <v>0.15073668028461965</v>
      </c>
      <c r="CD44" s="59">
        <f t="shared" si="32"/>
        <v>7.8144962694770087E-2</v>
      </c>
      <c r="CE44" s="59">
        <f t="shared" si="32"/>
        <v>7.2591717589849572E-2</v>
      </c>
      <c r="CF44" s="59">
        <f t="shared" si="32"/>
        <v>6.0530338262709798E-3</v>
      </c>
      <c r="CG44" s="59">
        <f t="shared" si="32"/>
        <v>0</v>
      </c>
      <c r="CH44" s="59">
        <f t="shared" si="32"/>
        <v>0</v>
      </c>
      <c r="CI44" s="122">
        <f t="shared" si="6"/>
        <v>1</v>
      </c>
      <c r="CK44" s="123" t="str">
        <f t="shared" si="7"/>
        <v>三笠市</v>
      </c>
      <c r="CL44" s="124">
        <f t="shared" si="17"/>
        <v>32.577684100343319</v>
      </c>
      <c r="CM44" s="65">
        <f t="shared" si="18"/>
        <v>0</v>
      </c>
      <c r="CN44" s="66">
        <f t="shared" si="19"/>
        <v>26.345300996738999</v>
      </c>
      <c r="CO44" s="65">
        <f t="shared" si="20"/>
        <v>0</v>
      </c>
      <c r="CP44" s="66">
        <f t="shared" si="8"/>
        <v>0.95583987281400307</v>
      </c>
      <c r="CQ44" s="65">
        <f t="shared" si="21"/>
        <v>0</v>
      </c>
      <c r="CR44" s="66">
        <f t="shared" si="9"/>
        <v>5.2765432307903177</v>
      </c>
      <c r="CS44" s="65">
        <f t="shared" si="22"/>
        <v>0</v>
      </c>
      <c r="CT44" s="66">
        <f t="shared" si="10"/>
        <v>11.507779605712443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42321</v>
      </c>
      <c r="AY45" s="18" t="str">
        <f>IF(IFERROR(比較地域マスタ!$Z30,"")=0,"",IFERROR(比較地域マスタ!$Z30,""))</f>
        <v>東彼杵町</v>
      </c>
      <c r="BB45" s="110" t="str">
        <f t="shared" si="0"/>
        <v>42321</v>
      </c>
      <c r="BC45" s="1031" t="str">
        <f t="shared" si="0"/>
        <v>東彼杵町</v>
      </c>
      <c r="BD45" s="34">
        <f t="shared" si="14"/>
        <v>39.484536085316556</v>
      </c>
      <c r="BE45" s="34">
        <f t="shared" si="15"/>
        <v>8.1551715369606512</v>
      </c>
      <c r="BF45" s="34">
        <f>VLOOKUP($AX45&amp;"_"&amp;$BC$14,データシート1!$A:$BT,MATCH($BC$12&amp;"_"&amp;BF$20,データシート1!$A$1:$BT$1,0),0)</f>
        <v>6.7107451801138538</v>
      </c>
      <c r="BG45" s="34">
        <f>VLOOKUP($AX45&amp;"_"&amp;$BC$14,データシート1!$A:$BT,MATCH($BC$12&amp;"_"&amp;BG$20,データシート1!$A$1:$BT$1,0),0)</f>
        <v>0.49285503841053985</v>
      </c>
      <c r="BH45" s="34">
        <f>VLOOKUP($AX45&amp;"_"&amp;$BC$14,データシート1!$A:$BT,MATCH($BC$12&amp;"_"&amp;BH$20,データシート1!$A$1:$BT$1,0),0)</f>
        <v>0.95157131843625675</v>
      </c>
      <c r="BI45" s="34">
        <f>VLOOKUP($AX45&amp;"_"&amp;$BC$14,データシート1!$A:$BT,MATCH($BC$12&amp;"_"&amp;BI$20,データシート1!$A$1:$BT$1,0),0)</f>
        <v>6.6112266179113757</v>
      </c>
      <c r="BJ45" s="34">
        <f>VLOOKUP($AX45&amp;"_"&amp;$BC$14,データシート1!$A:$BT,MATCH($BC$12&amp;"_"&amp;BJ$20,データシート1!$A$1:$BT$1,0),0)</f>
        <v>6.056853137432392</v>
      </c>
      <c r="BK45" s="34">
        <f t="shared" si="1"/>
        <v>17.524011926029893</v>
      </c>
      <c r="BL45" s="34">
        <f t="shared" si="2"/>
        <v>16.626429291935395</v>
      </c>
      <c r="BM45" s="34">
        <f>VLOOKUP($AX45&amp;"_"&amp;$BC$14,データシート1!$A:$BT,MATCH($BC$12&amp;"_"&amp;BM$20,データシート1!$A$1:$BT$1,0),0)</f>
        <v>6.6176315638287981</v>
      </c>
      <c r="BN45" s="34">
        <f>VLOOKUP($AX45&amp;"_"&amp;$BC$14,データシート1!$A:$BT,MATCH($BC$12&amp;"_"&amp;BN$20,データシート1!$A$1:$BT$1,0),0)</f>
        <v>10.008797728106597</v>
      </c>
      <c r="BO45" s="34">
        <f>VLOOKUP($AX45&amp;"_"&amp;$BC$14,データシート1!$A:$BT,MATCH($BC$12&amp;"_"&amp;BO$20,データシート1!$A$1:$BT$1,0),0)</f>
        <v>0.44671975869778302</v>
      </c>
      <c r="BP45" s="34">
        <f>VLOOKUP($AX45&amp;"_"&amp;$BC$14,データシート1!$A:$BT,MATCH($BC$12&amp;"_"&amp;BP$20,データシート1!$A$1:$BT$1,0),0)</f>
        <v>0.45086287539671582</v>
      </c>
      <c r="BQ45" s="34">
        <f>VLOOKUP($AX45&amp;"_"&amp;$BC$14,データシート1!$A:$BT,MATCH($BC$12&amp;"_"&amp;BQ$20,データシート1!$A$1:$BT$1,0),0)</f>
        <v>1.1372728669822469</v>
      </c>
      <c r="BR45" s="35">
        <f t="shared" si="3"/>
        <v>39.484536085316556</v>
      </c>
      <c r="BT45" s="121" t="str">
        <f t="shared" si="4"/>
        <v>東彼杵町</v>
      </c>
      <c r="BU45" s="33">
        <f t="shared" si="25"/>
        <v>39.484536085316556</v>
      </c>
      <c r="BV45" s="59">
        <f t="shared" si="16"/>
        <v>0.20654089791860017</v>
      </c>
      <c r="BW45" s="59">
        <f t="shared" si="16"/>
        <v>0.16995882047628855</v>
      </c>
      <c r="BX45" s="59">
        <f t="shared" si="16"/>
        <v>1.2482229431431055E-2</v>
      </c>
      <c r="BY45" s="59">
        <f t="shared" si="16"/>
        <v>2.4099848010880533E-2</v>
      </c>
      <c r="BZ45" s="59">
        <f t="shared" si="16"/>
        <v>0.16743837647290855</v>
      </c>
      <c r="CA45" s="59">
        <f t="shared" si="32"/>
        <v>0.15339810816936011</v>
      </c>
      <c r="CB45" s="59">
        <f t="shared" si="32"/>
        <v>0.44381962315993106</v>
      </c>
      <c r="CC45" s="59">
        <f t="shared" si="32"/>
        <v>0.42108711258528386</v>
      </c>
      <c r="CD45" s="59">
        <f t="shared" si="32"/>
        <v>0.16760059050788118</v>
      </c>
      <c r="CE45" s="59">
        <f t="shared" si="32"/>
        <v>0.25348652207740263</v>
      </c>
      <c r="CF45" s="59">
        <f t="shared" si="32"/>
        <v>1.1313790232523675E-2</v>
      </c>
      <c r="CG45" s="59">
        <f t="shared" si="32"/>
        <v>1.1418720342123557E-2</v>
      </c>
      <c r="CH45" s="59">
        <f t="shared" si="32"/>
        <v>2.8802994279200207E-2</v>
      </c>
      <c r="CI45" s="122">
        <f t="shared" si="6"/>
        <v>1</v>
      </c>
      <c r="CK45" s="123" t="str">
        <f t="shared" si="7"/>
        <v>東彼杵町</v>
      </c>
      <c r="CL45" s="124">
        <f t="shared" si="17"/>
        <v>8.1551715369606512</v>
      </c>
      <c r="CM45" s="65">
        <f t="shared" si="18"/>
        <v>0</v>
      </c>
      <c r="CN45" s="66">
        <f t="shared" si="19"/>
        <v>6.7107451801138538</v>
      </c>
      <c r="CO45" s="65">
        <f t="shared" si="20"/>
        <v>0</v>
      </c>
      <c r="CP45" s="66">
        <f t="shared" si="8"/>
        <v>0.49285503841053985</v>
      </c>
      <c r="CQ45" s="65">
        <f t="shared" si="21"/>
        <v>0</v>
      </c>
      <c r="CR45" s="66">
        <f t="shared" si="9"/>
        <v>0.95157131843625675</v>
      </c>
      <c r="CS45" s="65">
        <f t="shared" si="22"/>
        <v>0</v>
      </c>
      <c r="CT45" s="66">
        <f t="shared" si="10"/>
        <v>6.6112266179113757</v>
      </c>
      <c r="CU45" s="67">
        <f t="shared" si="23"/>
        <v>0.40748867883326179</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2.694</v>
      </c>
      <c r="DB45" s="962">
        <f>VLOOKUP($AX45&amp;"_"&amp;$CW$14,データシート1!$A:$BT,MATCH($CW$12&amp;"_"&amp;DB$20,データシート1!$A$1:$BT$1,0),0)</f>
        <v>0</v>
      </c>
      <c r="DC45" s="962">
        <f>VLOOKUP($AX45&amp;"_"&amp;$CW$14,データシート1!$A:$BT,MATCH($CW$12&amp;"_"&amp;DC$20,データシート1!$A$1:$BT$1,0),0)</f>
        <v>0</v>
      </c>
      <c r="DD45" s="961">
        <f t="shared" si="11"/>
        <v>2.694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25443</v>
      </c>
      <c r="AY46" s="18" t="str">
        <f>IF(IFERROR(比較地域マスタ!$Z31,"")=0,"",IFERROR(比較地域マスタ!$Z31,""))</f>
        <v>多賀町</v>
      </c>
      <c r="BB46" s="110" t="str">
        <f t="shared" si="0"/>
        <v>25443</v>
      </c>
      <c r="BC46" s="1031" t="str">
        <f t="shared" si="0"/>
        <v>多賀町</v>
      </c>
      <c r="BD46" s="34">
        <f t="shared" si="14"/>
        <v>107.31115144006277</v>
      </c>
      <c r="BE46" s="34">
        <f t="shared" si="15"/>
        <v>75.948912567943722</v>
      </c>
      <c r="BF46" s="34">
        <f>VLOOKUP($AX46&amp;"_"&amp;$BC$14,データシート1!$A:$BT,MATCH($BC$12&amp;"_"&amp;BF$20,データシート1!$A$1:$BT$1,0),0)</f>
        <v>72.496007380060604</v>
      </c>
      <c r="BG46" s="34">
        <f>VLOOKUP($AX46&amp;"_"&amp;$BC$14,データシート1!$A:$BT,MATCH($BC$12&amp;"_"&amp;BG$20,データシート1!$A$1:$BT$1,0),0)</f>
        <v>0.43517841130821105</v>
      </c>
      <c r="BH46" s="34">
        <f>VLOOKUP($AX46&amp;"_"&amp;$BC$14,データシート1!$A:$BT,MATCH($BC$12&amp;"_"&amp;BH$20,データシート1!$A$1:$BT$1,0),0)</f>
        <v>3.017726776574905</v>
      </c>
      <c r="BI46" s="34">
        <f>VLOOKUP($AX46&amp;"_"&amp;$BC$14,データシート1!$A:$BT,MATCH($BC$12&amp;"_"&amp;BI$20,データシート1!$A$1:$BT$1,0),0)</f>
        <v>8.7237900647277939</v>
      </c>
      <c r="BJ46" s="34">
        <f>VLOOKUP($AX46&amp;"_"&amp;$BC$14,データシート1!$A:$BT,MATCH($BC$12&amp;"_"&amp;BJ$20,データシート1!$A$1:$BT$1,0),0)</f>
        <v>6.6226735958432759</v>
      </c>
      <c r="BK46" s="34">
        <f t="shared" si="1"/>
        <v>16.015775211547979</v>
      </c>
      <c r="BL46" s="34">
        <f t="shared" si="2"/>
        <v>15.576295454167479</v>
      </c>
      <c r="BM46" s="34">
        <f>VLOOKUP($AX46&amp;"_"&amp;$BC$14,データシート1!$A:$BT,MATCH($BC$12&amp;"_"&amp;BM$20,データシート1!$A$1:$BT$1,0),0)</f>
        <v>6.6176315638287981</v>
      </c>
      <c r="BN46" s="34">
        <f>VLOOKUP($AX46&amp;"_"&amp;$BC$14,データシート1!$A:$BT,MATCH($BC$12&amp;"_"&amp;BN$20,データシート1!$A$1:$BT$1,0),0)</f>
        <v>8.9586638903386806</v>
      </c>
      <c r="BO46" s="34">
        <f>VLOOKUP($AX46&amp;"_"&amp;$BC$14,データシート1!$A:$BT,MATCH($BC$12&amp;"_"&amp;BO$20,データシート1!$A$1:$BT$1,0),0)</f>
        <v>0.43947975738050099</v>
      </c>
      <c r="BP46" s="34">
        <f>VLOOKUP($AX46&amp;"_"&amp;$BC$14,データシート1!$A:$BT,MATCH($BC$12&amp;"_"&amp;BP$20,データシート1!$A$1:$BT$1,0),0)</f>
        <v>0</v>
      </c>
      <c r="BQ46" s="34">
        <f>VLOOKUP($AX46&amp;"_"&amp;$BC$14,データシート1!$A:$BT,MATCH($BC$12&amp;"_"&amp;BQ$20,データシート1!$A$1:$BT$1,0),0)</f>
        <v>0</v>
      </c>
      <c r="BR46" s="35">
        <f t="shared" si="3"/>
        <v>107.31115144006277</v>
      </c>
      <c r="BT46" s="121" t="str">
        <f t="shared" si="4"/>
        <v>多賀町</v>
      </c>
      <c r="BU46" s="33">
        <f t="shared" si="25"/>
        <v>107.31115144006277</v>
      </c>
      <c r="BV46" s="59">
        <f t="shared" si="16"/>
        <v>0.70774482939328054</v>
      </c>
      <c r="BW46" s="59">
        <f t="shared" si="16"/>
        <v>0.67556825555592226</v>
      </c>
      <c r="BX46" s="59">
        <f t="shared" si="16"/>
        <v>4.055295330152843E-3</v>
      </c>
      <c r="BY46" s="59">
        <f t="shared" si="16"/>
        <v>2.8121278507205437E-2</v>
      </c>
      <c r="BZ46" s="59">
        <f t="shared" si="16"/>
        <v>8.1294347769629072E-2</v>
      </c>
      <c r="CA46" s="59">
        <f t="shared" si="32"/>
        <v>6.1714682090074142E-2</v>
      </c>
      <c r="CB46" s="59">
        <f t="shared" si="32"/>
        <v>0.1492461407470162</v>
      </c>
      <c r="CC46" s="59">
        <f t="shared" si="32"/>
        <v>0.1451507624803319</v>
      </c>
      <c r="CD46" s="59">
        <f t="shared" si="32"/>
        <v>6.1667696926399944E-2</v>
      </c>
      <c r="CE46" s="59">
        <f t="shared" si="32"/>
        <v>8.3483065553931965E-2</v>
      </c>
      <c r="CF46" s="59">
        <f t="shared" si="32"/>
        <v>4.0953782666843025E-3</v>
      </c>
      <c r="CG46" s="59">
        <f t="shared" si="32"/>
        <v>0</v>
      </c>
      <c r="CH46" s="59">
        <f t="shared" si="32"/>
        <v>0</v>
      </c>
      <c r="CI46" s="122">
        <f t="shared" si="6"/>
        <v>1</v>
      </c>
      <c r="CK46" s="123" t="str">
        <f t="shared" si="7"/>
        <v>多賀町</v>
      </c>
      <c r="CL46" s="124">
        <f t="shared" si="17"/>
        <v>75.948912567943722</v>
      </c>
      <c r="CM46" s="65">
        <f t="shared" si="18"/>
        <v>1</v>
      </c>
      <c r="CN46" s="66">
        <f t="shared" si="19"/>
        <v>72.496007380060604</v>
      </c>
      <c r="CO46" s="65">
        <f t="shared" si="20"/>
        <v>1</v>
      </c>
      <c r="CP46" s="66">
        <f t="shared" si="8"/>
        <v>0.43517841130821105</v>
      </c>
      <c r="CQ46" s="65">
        <f t="shared" si="21"/>
        <v>0</v>
      </c>
      <c r="CR46" s="66">
        <f t="shared" si="9"/>
        <v>3.017726776574905</v>
      </c>
      <c r="CS46" s="65">
        <f t="shared" si="22"/>
        <v>0</v>
      </c>
      <c r="CT46" s="66">
        <f t="shared" si="10"/>
        <v>8.7237900647277939</v>
      </c>
      <c r="CU46" s="67">
        <f t="shared" si="23"/>
        <v>0</v>
      </c>
      <c r="CV46" s="16"/>
      <c r="CW46" s="959">
        <f t="shared" si="24"/>
        <v>79.905000000000001</v>
      </c>
      <c r="CX46" s="962">
        <f>VLOOKUP($AX46&amp;"_"&amp;$CW$14,データシート1!$A:$BT,MATCH($CW$12&amp;"_"&amp;CX$20,データシート1!$A$1:$BT$1,0),0)</f>
        <v>79.905000000000001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79.905000000000001</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10</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24471</v>
      </c>
      <c r="AY47" s="18" t="str">
        <f>IF(IFERROR(比較地域マスタ!$Z32,"")=0,"",IFERROR(比較地域マスタ!$Z32,""))</f>
        <v>大紀町</v>
      </c>
      <c r="BB47" s="110" t="str">
        <f t="shared" si="0"/>
        <v>24471</v>
      </c>
      <c r="BC47" s="1031" t="str">
        <f t="shared" si="0"/>
        <v>大紀町</v>
      </c>
      <c r="BD47" s="34">
        <f t="shared" si="14"/>
        <v>55.641936012361953</v>
      </c>
      <c r="BE47" s="34">
        <f t="shared" si="15"/>
        <v>19.023835061996316</v>
      </c>
      <c r="BF47" s="34">
        <f>VLOOKUP($AX47&amp;"_"&amp;$BC$14,データシート1!$A:$BT,MATCH($BC$12&amp;"_"&amp;BF$20,データシート1!$A$1:$BT$1,0),0)</f>
        <v>14.251832387480656</v>
      </c>
      <c r="BG47" s="34">
        <f>VLOOKUP($AX47&amp;"_"&amp;$BC$14,データシート1!$A:$BT,MATCH($BC$12&amp;"_"&amp;BG$20,データシート1!$A$1:$BT$1,0),0)</f>
        <v>0.89963509702884714</v>
      </c>
      <c r="BH47" s="34">
        <f>VLOOKUP($AX47&amp;"_"&amp;$BC$14,データシート1!$A:$BT,MATCH($BC$12&amp;"_"&amp;BH$20,データシート1!$A$1:$BT$1,0),0)</f>
        <v>3.8723675774868136</v>
      </c>
      <c r="BI47" s="34">
        <f>VLOOKUP($AX47&amp;"_"&amp;$BC$14,データシート1!$A:$BT,MATCH($BC$12&amp;"_"&amp;BI$20,データシート1!$A$1:$BT$1,0),0)</f>
        <v>7.7689622657977093</v>
      </c>
      <c r="BJ47" s="34">
        <f>VLOOKUP($AX47&amp;"_"&amp;$BC$14,データシート1!$A:$BT,MATCH($BC$12&amp;"_"&amp;BJ$20,データシート1!$A$1:$BT$1,0),0)</f>
        <v>11.485948771236037</v>
      </c>
      <c r="BK47" s="34">
        <f t="shared" si="1"/>
        <v>17.363189913331883</v>
      </c>
      <c r="BL47" s="34">
        <f t="shared" si="2"/>
        <v>16.903391442577075</v>
      </c>
      <c r="BM47" s="34">
        <f>VLOOKUP($AX47&amp;"_"&amp;$BC$14,データシート1!$A:$BT,MATCH($BC$12&amp;"_"&amp;BM$20,データシート1!$A$1:$BT$1,0),0)</f>
        <v>7.1966233580762964</v>
      </c>
      <c r="BN47" s="34">
        <f>VLOOKUP($AX47&amp;"_"&amp;$BC$14,データシート1!$A:$BT,MATCH($BC$12&amp;"_"&amp;BN$20,データシート1!$A$1:$BT$1,0),0)</f>
        <v>9.70676808450078</v>
      </c>
      <c r="BO47" s="34">
        <f>VLOOKUP($AX47&amp;"_"&amp;$BC$14,データシート1!$A:$BT,MATCH($BC$12&amp;"_"&amp;BO$20,データシート1!$A$1:$BT$1,0),0)</f>
        <v>0.45979847075480901</v>
      </c>
      <c r="BP47" s="34">
        <f>VLOOKUP($AX47&amp;"_"&amp;$BC$14,データシート1!$A:$BT,MATCH($BC$12&amp;"_"&amp;BP$20,データシート1!$A$1:$BT$1,0),0)</f>
        <v>0</v>
      </c>
      <c r="BQ47" s="34">
        <f>VLOOKUP($AX47&amp;"_"&amp;$BC$14,データシート1!$A:$BT,MATCH($BC$12&amp;"_"&amp;BQ$20,データシート1!$A$1:$BT$1,0),0)</f>
        <v>0</v>
      </c>
      <c r="BR47" s="35">
        <f t="shared" si="3"/>
        <v>55.641936012361953</v>
      </c>
      <c r="BT47" s="121" t="str">
        <f t="shared" si="4"/>
        <v>大紀町</v>
      </c>
      <c r="BU47" s="33">
        <f t="shared" si="25"/>
        <v>55.641936012361953</v>
      </c>
      <c r="BV47" s="59">
        <f t="shared" si="16"/>
        <v>0.34189743250072746</v>
      </c>
      <c r="BW47" s="59">
        <f t="shared" si="16"/>
        <v>0.25613473234134648</v>
      </c>
      <c r="BX47" s="59">
        <f t="shared" si="16"/>
        <v>1.6168292505655726E-2</v>
      </c>
      <c r="BY47" s="59">
        <f t="shared" si="16"/>
        <v>6.9594407653725252E-2</v>
      </c>
      <c r="BZ47" s="59">
        <f t="shared" si="16"/>
        <v>0.13962422630426952</v>
      </c>
      <c r="CA47" s="59">
        <f t="shared" si="32"/>
        <v>0.20642611660176971</v>
      </c>
      <c r="CB47" s="59">
        <f t="shared" si="32"/>
        <v>0.31205222459323323</v>
      </c>
      <c r="CC47" s="59">
        <f t="shared" si="32"/>
        <v>0.303788700645169</v>
      </c>
      <c r="CD47" s="59">
        <f t="shared" si="32"/>
        <v>0.12933811930047553</v>
      </c>
      <c r="CE47" s="59">
        <f t="shared" si="32"/>
        <v>0.17445058134469352</v>
      </c>
      <c r="CF47" s="59">
        <f t="shared" si="32"/>
        <v>8.2635239480642036E-3</v>
      </c>
      <c r="CG47" s="59">
        <f t="shared" si="32"/>
        <v>0</v>
      </c>
      <c r="CH47" s="59">
        <f t="shared" si="32"/>
        <v>0</v>
      </c>
      <c r="CI47" s="122">
        <f t="shared" si="6"/>
        <v>1</v>
      </c>
      <c r="CK47" s="123" t="str">
        <f t="shared" si="7"/>
        <v>大紀町</v>
      </c>
      <c r="CL47" s="124">
        <f t="shared" si="17"/>
        <v>19.023835061996316</v>
      </c>
      <c r="CM47" s="65">
        <f t="shared" si="18"/>
        <v>0.18508360635621041</v>
      </c>
      <c r="CN47" s="66">
        <f t="shared" si="19"/>
        <v>14.251832387480656</v>
      </c>
      <c r="CO47" s="65">
        <f t="shared" si="20"/>
        <v>0.247055950720623</v>
      </c>
      <c r="CP47" s="66">
        <f t="shared" si="8"/>
        <v>0.89963509702884714</v>
      </c>
      <c r="CQ47" s="65">
        <f t="shared" si="21"/>
        <v>0</v>
      </c>
      <c r="CR47" s="66">
        <f t="shared" si="9"/>
        <v>3.8723675774868136</v>
      </c>
      <c r="CS47" s="65">
        <f t="shared" si="22"/>
        <v>0</v>
      </c>
      <c r="CT47" s="66">
        <f t="shared" si="10"/>
        <v>7.7689622657977093</v>
      </c>
      <c r="CU47" s="67">
        <f t="shared" si="23"/>
        <v>0</v>
      </c>
      <c r="CV47" s="16"/>
      <c r="CW47" s="959">
        <f t="shared" si="24"/>
        <v>3.5209999999999999</v>
      </c>
      <c r="CX47" s="962">
        <f>VLOOKUP($AX47&amp;"_"&amp;$CW$14,データシート1!$A:$BT,MATCH($CW$12&amp;"_"&amp;CX$20,データシート1!$A$1:$BT$1,0),0)</f>
        <v>3.5209999999999999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3.5209999999999999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02367</v>
      </c>
      <c r="AY48" s="18" t="str">
        <f>IF(IFERROR(比較地域マスタ!$Z33,"")=0,"",IFERROR(比較地域マスタ!$Z33,""))</f>
        <v>田舎館村</v>
      </c>
      <c r="BB48" s="110" t="str">
        <f t="shared" si="0"/>
        <v>02367</v>
      </c>
      <c r="BC48" s="1031" t="str">
        <f t="shared" si="0"/>
        <v>田舎館村</v>
      </c>
      <c r="BD48" s="34">
        <f t="shared" si="14"/>
        <v>65.242068259741714</v>
      </c>
      <c r="BE48" s="34">
        <f t="shared" si="15"/>
        <v>32.259867550542374</v>
      </c>
      <c r="BF48" s="34">
        <f>VLOOKUP($AX48&amp;"_"&amp;$BC$14,データシート1!$A:$BT,MATCH($BC$12&amp;"_"&amp;BF$20,データシート1!$A$1:$BT$1,0),0)</f>
        <v>28.808076971646582</v>
      </c>
      <c r="BG48" s="34">
        <f>VLOOKUP($AX48&amp;"_"&amp;$BC$14,データシート1!$A:$BT,MATCH($BC$12&amp;"_"&amp;BG$20,データシート1!$A$1:$BT$1,0),0)</f>
        <v>0.75016087119117381</v>
      </c>
      <c r="BH48" s="34">
        <f>VLOOKUP($AX48&amp;"_"&amp;$BC$14,データシート1!$A:$BT,MATCH($BC$12&amp;"_"&amp;BH$20,データシート1!$A$1:$BT$1,0),0)</f>
        <v>2.7016297077046203</v>
      </c>
      <c r="BI48" s="34">
        <f>VLOOKUP($AX48&amp;"_"&amp;$BC$14,データシート1!$A:$BT,MATCH($BC$12&amp;"_"&amp;BI$20,データシート1!$A$1:$BT$1,0),0)</f>
        <v>4.8238513790520701</v>
      </c>
      <c r="BJ48" s="34">
        <f>VLOOKUP($AX48&amp;"_"&amp;$BC$14,データシート1!$A:$BT,MATCH($BC$12&amp;"_"&amp;BJ$20,データシート1!$A$1:$BT$1,0),0)</f>
        <v>13.029711322636926</v>
      </c>
      <c r="BK48" s="34">
        <f t="shared" si="1"/>
        <v>14.315409306748718</v>
      </c>
      <c r="BL48" s="34">
        <f t="shared" si="2"/>
        <v>13.872951806890947</v>
      </c>
      <c r="BM48" s="34">
        <f>VLOOKUP($AX48&amp;"_"&amp;$BC$14,データシート1!$A:$BT,MATCH($BC$12&amp;"_"&amp;BM$20,データシート1!$A$1:$BT$1,0),0)</f>
        <v>6.0155344632380894</v>
      </c>
      <c r="BN48" s="34">
        <f>VLOOKUP($AX48&amp;"_"&amp;$BC$14,データシート1!$A:$BT,MATCH($BC$12&amp;"_"&amp;BN$20,データシート1!$A$1:$BT$1,0),0)</f>
        <v>7.857417343652858</v>
      </c>
      <c r="BO48" s="34">
        <f>VLOOKUP($AX48&amp;"_"&amp;$BC$14,データシート1!$A:$BT,MATCH($BC$12&amp;"_"&amp;BO$20,データシート1!$A$1:$BT$1,0),0)</f>
        <v>0.44245749985777</v>
      </c>
      <c r="BP48" s="34">
        <f>VLOOKUP($AX48&amp;"_"&amp;$BC$14,データシート1!$A:$BT,MATCH($BC$12&amp;"_"&amp;BP$20,データシート1!$A$1:$BT$1,0),0)</f>
        <v>0</v>
      </c>
      <c r="BQ48" s="34">
        <f>VLOOKUP($AX48&amp;"_"&amp;$BC$14,データシート1!$A:$BT,MATCH($BC$12&amp;"_"&amp;BQ$20,データシート1!$A$1:$BT$1,0),0)</f>
        <v>0.81322870076162013</v>
      </c>
      <c r="BR48" s="35">
        <f t="shared" si="3"/>
        <v>65.242068259741714</v>
      </c>
      <c r="BT48" s="121" t="str">
        <f t="shared" si="4"/>
        <v>田舎館村</v>
      </c>
      <c r="BU48" s="33">
        <f t="shared" si="25"/>
        <v>65.242068259741714</v>
      </c>
      <c r="BV48" s="59">
        <f t="shared" si="16"/>
        <v>0.49446420708352462</v>
      </c>
      <c r="BW48" s="59">
        <f t="shared" si="16"/>
        <v>0.44155677065533649</v>
      </c>
      <c r="BX48" s="59">
        <f t="shared" si="16"/>
        <v>1.1498116034651652E-2</v>
      </c>
      <c r="BY48" s="59">
        <f t="shared" si="16"/>
        <v>4.140932039353646E-2</v>
      </c>
      <c r="BZ48" s="59">
        <f t="shared" si="16"/>
        <v>7.3937744582948439E-2</v>
      </c>
      <c r="CA48" s="59">
        <f t="shared" si="32"/>
        <v>0.19971333941718464</v>
      </c>
      <c r="CB48" s="59">
        <f t="shared" si="32"/>
        <v>0.21941991859847562</v>
      </c>
      <c r="CC48" s="59">
        <f t="shared" si="32"/>
        <v>0.21263813635797005</v>
      </c>
      <c r="CD48" s="59">
        <f t="shared" si="32"/>
        <v>9.2203307217193733E-2</v>
      </c>
      <c r="CE48" s="59">
        <f t="shared" si="32"/>
        <v>0.1204348291407763</v>
      </c>
      <c r="CF48" s="59">
        <f t="shared" si="32"/>
        <v>6.781782240505593E-3</v>
      </c>
      <c r="CG48" s="59">
        <f t="shared" si="32"/>
        <v>0</v>
      </c>
      <c r="CH48" s="59">
        <f t="shared" si="32"/>
        <v>1.2464790317866598E-2</v>
      </c>
      <c r="CI48" s="122">
        <f t="shared" si="6"/>
        <v>1</v>
      </c>
      <c r="CK48" s="123" t="str">
        <f t="shared" si="7"/>
        <v>田舎館村</v>
      </c>
      <c r="CL48" s="124">
        <f t="shared" si="17"/>
        <v>32.259867550542374</v>
      </c>
      <c r="CM48" s="65">
        <f t="shared" si="18"/>
        <v>0</v>
      </c>
      <c r="CN48" s="66">
        <f t="shared" si="19"/>
        <v>28.808076971646582</v>
      </c>
      <c r="CO48" s="65">
        <f t="shared" si="20"/>
        <v>0</v>
      </c>
      <c r="CP48" s="66">
        <f t="shared" si="8"/>
        <v>0.75016087119117381</v>
      </c>
      <c r="CQ48" s="65">
        <f t="shared" si="21"/>
        <v>0</v>
      </c>
      <c r="CR48" s="66">
        <f t="shared" si="9"/>
        <v>2.7016297077046203</v>
      </c>
      <c r="CS48" s="65">
        <f t="shared" si="22"/>
        <v>0</v>
      </c>
      <c r="CT48" s="66">
        <f t="shared" si="10"/>
        <v>4.8238513790520701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17461</v>
      </c>
      <c r="AY49" s="18" t="str">
        <f>IF(IFERROR(比較地域マスタ!$Z34,"")=0,"",IFERROR(比較地域マスタ!$Z34,""))</f>
        <v>穴水町</v>
      </c>
      <c r="BB49" s="110" t="str">
        <f t="shared" si="0"/>
        <v>17461</v>
      </c>
      <c r="BC49" s="1031" t="str">
        <f t="shared" si="0"/>
        <v>穴水町</v>
      </c>
      <c r="BD49" s="34">
        <f t="shared" si="14"/>
        <v>58.841665389269522</v>
      </c>
      <c r="BE49" s="34">
        <f t="shared" si="15"/>
        <v>16.775274922208645</v>
      </c>
      <c r="BF49" s="34">
        <f>VLOOKUP($AX49&amp;"_"&amp;$BC$14,データシート1!$A:$BT,MATCH($BC$12&amp;"_"&amp;BF$20,データシート1!$A$1:$BT$1,0),0)</f>
        <v>5.7954306559090627</v>
      </c>
      <c r="BG49" s="34">
        <f>VLOOKUP($AX49&amp;"_"&amp;$BC$14,データシート1!$A:$BT,MATCH($BC$12&amp;"_"&amp;BG$20,データシート1!$A$1:$BT$1,0),0)</f>
        <v>0.56259229581862857</v>
      </c>
      <c r="BH49" s="34">
        <f>VLOOKUP($AX49&amp;"_"&amp;$BC$14,データシート1!$A:$BT,MATCH($BC$12&amp;"_"&amp;BH$20,データシート1!$A$1:$BT$1,0),0)</f>
        <v>10.417251970480953</v>
      </c>
      <c r="BI49" s="34">
        <f>VLOOKUP($AX49&amp;"_"&amp;$BC$14,データシート1!$A:$BT,MATCH($BC$12&amp;"_"&amp;BI$20,データシート1!$A$1:$BT$1,0),0)</f>
        <v>11.913104234920063</v>
      </c>
      <c r="BJ49" s="34">
        <f>VLOOKUP($AX49&amp;"_"&amp;$BC$14,データシート1!$A:$BT,MATCH($BC$12&amp;"_"&amp;BJ$20,データシート1!$A$1:$BT$1,0),0)</f>
        <v>13.798995697021173</v>
      </c>
      <c r="BK49" s="34">
        <f t="shared" si="1"/>
        <v>15.67375759040603</v>
      </c>
      <c r="BL49" s="34">
        <f t="shared" si="2"/>
        <v>15.218366557484009</v>
      </c>
      <c r="BM49" s="34">
        <f>VLOOKUP($AX49&amp;"_"&amp;$BC$14,データシート1!$A:$BT,MATCH($BC$12&amp;"_"&amp;BM$20,データシート1!$A$1:$BT$1,0),0)</f>
        <v>6.2968755463583523</v>
      </c>
      <c r="BN49" s="34">
        <f>VLOOKUP($AX49&amp;"_"&amp;$BC$14,データシート1!$A:$BT,MATCH($BC$12&amp;"_"&amp;BN$20,データシート1!$A$1:$BT$1,0),0)</f>
        <v>8.9214910111256565</v>
      </c>
      <c r="BO49" s="34">
        <f>VLOOKUP($AX49&amp;"_"&amp;$BC$14,データシート1!$A:$BT,MATCH($BC$12&amp;"_"&amp;BO$20,データシート1!$A$1:$BT$1,0),0)</f>
        <v>0.45273363075971901</v>
      </c>
      <c r="BP49" s="34">
        <f>VLOOKUP($AX49&amp;"_"&amp;$BC$14,データシート1!$A:$BT,MATCH($BC$12&amp;"_"&amp;BP$20,データシート1!$A$1:$BT$1,0),0)</f>
        <v>2.6574021623026614E-3</v>
      </c>
      <c r="BQ49" s="34">
        <f>VLOOKUP($AX49&amp;"_"&amp;$BC$14,データシート1!$A:$BT,MATCH($BC$12&amp;"_"&amp;BQ$20,データシート1!$A$1:$BT$1,0),0)</f>
        <v>0.68053294471361536</v>
      </c>
      <c r="BR49" s="35">
        <f t="shared" si="3"/>
        <v>58.841665389269522</v>
      </c>
      <c r="BT49" s="121" t="str">
        <f t="shared" si="4"/>
        <v>穴水町</v>
      </c>
      <c r="BU49" s="33">
        <f t="shared" si="25"/>
        <v>58.841665389269522</v>
      </c>
      <c r="BV49" s="59">
        <f t="shared" si="16"/>
        <v>0.28509177657075313</v>
      </c>
      <c r="BW49" s="59">
        <f t="shared" si="16"/>
        <v>9.8491954936508794E-2</v>
      </c>
      <c r="BX49" s="59">
        <f t="shared" si="16"/>
        <v>9.5611212241661671E-3</v>
      </c>
      <c r="BY49" s="59">
        <f t="shared" si="16"/>
        <v>0.17703870041007816</v>
      </c>
      <c r="BZ49" s="59">
        <f t="shared" si="16"/>
        <v>0.20246035111529251</v>
      </c>
      <c r="CA49" s="59">
        <f t="shared" si="32"/>
        <v>0.2345106244993804</v>
      </c>
      <c r="CB49" s="59">
        <f t="shared" si="32"/>
        <v>0.26637175353069337</v>
      </c>
      <c r="CC49" s="59">
        <f t="shared" si="32"/>
        <v>0.2586324920752372</v>
      </c>
      <c r="CD49" s="59">
        <f t="shared" si="32"/>
        <v>0.10701389066235814</v>
      </c>
      <c r="CE49" s="59">
        <f t="shared" si="32"/>
        <v>0.15161860141287906</v>
      </c>
      <c r="CF49" s="59">
        <f t="shared" si="32"/>
        <v>7.6940995426393963E-3</v>
      </c>
      <c r="CG49" s="59">
        <f t="shared" si="32"/>
        <v>4.5161912816751619E-5</v>
      </c>
      <c r="CH49" s="59">
        <f t="shared" si="32"/>
        <v>1.1565494283880665E-2</v>
      </c>
      <c r="CI49" s="122">
        <f t="shared" si="6"/>
        <v>1</v>
      </c>
      <c r="CK49" s="123" t="str">
        <f t="shared" si="7"/>
        <v>穴水町</v>
      </c>
      <c r="CL49" s="124">
        <f t="shared" si="17"/>
        <v>16.775274922208645</v>
      </c>
      <c r="CM49" s="65">
        <f t="shared" si="18"/>
        <v>0</v>
      </c>
      <c r="CN49" s="66">
        <f t="shared" si="19"/>
        <v>5.7954306559090627</v>
      </c>
      <c r="CO49" s="65">
        <f t="shared" si="20"/>
        <v>0</v>
      </c>
      <c r="CP49" s="66">
        <f t="shared" si="8"/>
        <v>0.56259229581862857</v>
      </c>
      <c r="CQ49" s="65">
        <f t="shared" si="21"/>
        <v>0</v>
      </c>
      <c r="CR49" s="66">
        <f t="shared" si="9"/>
        <v>10.417251970480953</v>
      </c>
      <c r="CS49" s="65">
        <f t="shared" si="22"/>
        <v>0</v>
      </c>
      <c r="CT49" s="66">
        <f t="shared" si="10"/>
        <v>11.913104234920063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横瀬町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横瀬町</v>
      </c>
      <c r="AZ4" s="1038" t="str">
        <f>年度マスタ!$K4</f>
        <v>11361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08542</v>
      </c>
      <c r="AY13" s="18" t="str">
        <f>IF(IFERROR(比較地域マスタ!$Z6,"")=0,"",IFERROR(比較地域マスタ!$Z6,""))</f>
        <v>五霞町</v>
      </c>
      <c r="BC13" s="844" t="str">
        <f t="shared" ref="BC13:BC59" si="0">AX13</f>
        <v>08542</v>
      </c>
      <c r="BD13" s="1031" t="str">
        <f>AY13</f>
        <v>五霞町</v>
      </c>
      <c r="BE13" s="34">
        <f>VLOOKUP($BC13&amp;"_"&amp;$AZ$7,データシート1!$A:$BT,MATCH("cb_"&amp;BE$12,データシート1!$A$1:$BT$1,0),0)</f>
        <v>1045.5</v>
      </c>
      <c r="BF13" s="34">
        <f>VLOOKUP($BC13&amp;"_"&amp;$AZ$7,データシート1!$A:$BT,MATCH("cb_"&amp;BF$12,データシート1!$A$1:$BT$1,0),0)</f>
        <v>9277.4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10322.9</v>
      </c>
      <c r="BL13" s="36"/>
      <c r="BM13" s="844" t="str">
        <f>AX13</f>
        <v>08542</v>
      </c>
      <c r="BN13" s="1031" t="str">
        <f>AY13</f>
        <v>五霞町</v>
      </c>
      <c r="BO13" s="34">
        <f>BE13*VLOOKUP(BO$12,別紙!$B$4:$E$10,MATCH("設備利用率",別紙!$B$4:$E$4,0),0)/100*8760/10^3</f>
        <v>1254.7254599999999</v>
      </c>
      <c r="BP13" s="34">
        <f>BF13*VLOOKUP(BP$12,別紙!$B$4:$E$10,MATCH("設備利用率",別紙!$B$4:$E$4,0),0)/100*8760/10^3</f>
        <v>12271.773623999998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13526.499083999997</v>
      </c>
      <c r="BV13" s="36"/>
      <c r="BW13" s="33" t="str">
        <f>AX13</f>
        <v>08542</v>
      </c>
      <c r="BX13" s="33" t="str">
        <f>AY13</f>
        <v>五霞町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251966.93192350108</v>
      </c>
      <c r="BZ13" s="36"/>
      <c r="CA13" s="33" t="str">
        <f>AX13</f>
        <v>08542</v>
      </c>
      <c r="CB13" s="33" t="str">
        <f>AY13</f>
        <v>五霞町</v>
      </c>
      <c r="CC13" s="223">
        <f>BO13/$BY13</f>
        <v>4.9797227375096322E-3</v>
      </c>
      <c r="CD13" s="223">
        <f t="shared" ref="CD13:CH28" si="1">BP13/$BY13</f>
        <v>4.870390543043876E-2</v>
      </c>
      <c r="CE13" s="223">
        <f t="shared" si="1"/>
        <v>0</v>
      </c>
      <c r="CF13" s="223">
        <f t="shared" si="1"/>
        <v>0</v>
      </c>
      <c r="CG13" s="223">
        <f t="shared" si="1"/>
        <v>0</v>
      </c>
      <c r="CH13" s="223">
        <f t="shared" si="1"/>
        <v>0</v>
      </c>
      <c r="CI13" s="223">
        <f>BU13/BY13</f>
        <v>5.3683628167948395E-2</v>
      </c>
      <c r="CK13" s="18" t="str">
        <f>AX13</f>
        <v>08542</v>
      </c>
      <c r="CL13" s="18" t="str">
        <f>AY13</f>
        <v>五霞町</v>
      </c>
      <c r="CM13" s="18">
        <f>VLOOKUP($CK13&amp;"_"&amp;$AZ$7,データシート1!$A:$BT,MATCH("ca_太陽光発電（10kW未満）",データシート1!$A$1:$BT$1,0),0)</f>
        <v>213</v>
      </c>
      <c r="CN13" s="18">
        <f>VLOOKUP($CK13&amp;"_"&amp;$AZ$5,データシート1!$A:$BT,MATCH("ab_家庭",データシート1!$A$1:$BT$1,0),0)</f>
        <v>3370</v>
      </c>
      <c r="CO13" s="223">
        <f>CM13/CN13</f>
        <v>6.3204747774480707E-2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38442</v>
      </c>
      <c r="AY14" s="18" t="str">
        <f>IF(IFERROR(比較地域マスタ!$Z7,"")=0,"",IFERROR(比較地域マスタ!$Z7,""))</f>
        <v>伊方町</v>
      </c>
      <c r="BC14" s="844" t="str">
        <f t="shared" si="0"/>
        <v>38442</v>
      </c>
      <c r="BD14" s="1031" t="str">
        <f t="shared" ref="BD14:BD60" si="2">AY14</f>
        <v>伊方町</v>
      </c>
      <c r="BE14" s="34">
        <f>VLOOKUP($BC14&amp;"_"&amp;$AZ$7,データシート1!$A:$BT,MATCH("cb_"&amp;BE$12,データシート1!$A$1:$BT$1,0),0)</f>
        <v>441.48500000000001</v>
      </c>
      <c r="BF14" s="34">
        <f>VLOOKUP($BC14&amp;"_"&amp;$AZ$7,データシート1!$A:$BT,MATCH("cb_"&amp;BF$12,データシート1!$A$1:$BT$1,0),0)</f>
        <v>5039.7999999999993</v>
      </c>
      <c r="BG14" s="34">
        <f>VLOOKUP($BC14&amp;"_"&amp;$AZ$7,データシート1!$A:$BT,MATCH("cb_"&amp;BG$12,データシート1!$A$1:$BT$1,0),0)</f>
        <v>68589.8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74071.085000000006</v>
      </c>
      <c r="BL14" s="36"/>
      <c r="BM14" s="844" t="str">
        <f t="shared" ref="BM14:BM60" si="4">AX14</f>
        <v>38442</v>
      </c>
      <c r="BN14" s="1031" t="str">
        <f t="shared" ref="BN14:BN60" si="5">AY14</f>
        <v>伊方町</v>
      </c>
      <c r="BO14" s="34">
        <f>BE14*VLOOKUP(BO$12,別紙!$B$4:$E$10,MATCH("設備利用率",別紙!$B$4:$E$4,0),0)/100*8760/10^3</f>
        <v>529.83497820000002</v>
      </c>
      <c r="BP14" s="34">
        <f>BF14*VLOOKUP(BP$12,別紙!$B$4:$E$10,MATCH("設備利用率",別紙!$B$4:$E$4,0),0)/100*8760/10^3</f>
        <v>6666.4458479999985</v>
      </c>
      <c r="BQ14" s="34">
        <f>BG14*VLOOKUP(BQ$12,別紙!$B$4:$E$10,MATCH("設備利用率",別紙!$B$4:$E$4,0),0)/100*8760/10^3</f>
        <v>149009.968704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156206.2495302</v>
      </c>
      <c r="BV14" s="36"/>
      <c r="BW14" s="33" t="str">
        <f t="shared" ref="BW14:BW60" si="7">AX14</f>
        <v>38442</v>
      </c>
      <c r="BX14" s="33" t="str">
        <f t="shared" ref="BX14:BX60" si="8">AY14</f>
        <v>伊方町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46105.641513061397</v>
      </c>
      <c r="BZ14" s="36"/>
      <c r="CA14" s="33" t="str">
        <f t="shared" ref="CA14:CA60" si="9">AX14</f>
        <v>38442</v>
      </c>
      <c r="CB14" s="33" t="str">
        <f t="shared" ref="CB14:CB60" si="10">AY14</f>
        <v>伊方町</v>
      </c>
      <c r="CC14" s="223">
        <f t="shared" ref="CC14:CC60" si="11">BO14/$BY14</f>
        <v>1.149176024478266E-2</v>
      </c>
      <c r="CD14" s="223">
        <f t="shared" si="1"/>
        <v>0.14459067544069293</v>
      </c>
      <c r="CE14" s="223">
        <f t="shared" si="1"/>
        <v>3.2319248537467273</v>
      </c>
      <c r="CF14" s="223">
        <f t="shared" si="1"/>
        <v>0</v>
      </c>
      <c r="CG14" s="223">
        <f t="shared" si="1"/>
        <v>0</v>
      </c>
      <c r="CH14" s="223">
        <f t="shared" si="1"/>
        <v>0</v>
      </c>
      <c r="CI14" s="223">
        <f t="shared" ref="CI14:CI60" si="12">BU14/BY14</f>
        <v>3.3880072894322031</v>
      </c>
      <c r="CK14" s="18" t="str">
        <f t="shared" ref="CK14:CK60" si="13">AX14</f>
        <v>38442</v>
      </c>
      <c r="CL14" s="18" t="str">
        <f t="shared" ref="CL14:CL60" si="14">AY14</f>
        <v>伊方町</v>
      </c>
      <c r="CM14" s="18">
        <f>VLOOKUP($CK14&amp;"_"&amp;$AZ$7,データシート1!$A:$BT,MATCH("ca_太陽光発電（10kW未満）",データシート1!$A$1:$BT$1,0),0)</f>
        <v>91</v>
      </c>
      <c r="CN14" s="18">
        <f>VLOOKUP($CK14&amp;"_"&amp;$AZ$5,データシート1!$A:$BT,MATCH("ab_家庭",データシート1!$A$1:$BT$1,0),0)</f>
        <v>4451</v>
      </c>
      <c r="CO14" s="223">
        <f t="shared" ref="CO14:CO60" si="15">CM14/CN14</f>
        <v>2.0444843855313411E-2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05361</v>
      </c>
      <c r="AY15" s="18" t="str">
        <f>IF(IFERROR(比較地域マスタ!$Z8,"")=0,"",IFERROR(比較地域マスタ!$Z8,""))</f>
        <v>五城目町</v>
      </c>
      <c r="BC15" s="844" t="str">
        <f t="shared" si="0"/>
        <v>05361</v>
      </c>
      <c r="BD15" s="1031" t="str">
        <f t="shared" si="2"/>
        <v>五城目町</v>
      </c>
      <c r="BE15" s="34">
        <f>VLOOKUP($BC15&amp;"_"&amp;$AZ$7,データシート1!$A:$BT,MATCH("cb_"&amp;BE$12,データシート1!$A$1:$BT$1,0),0)</f>
        <v>404.09999999999997</v>
      </c>
      <c r="BF15" s="34">
        <f>VLOOKUP($BC15&amp;"_"&amp;$AZ$7,データシート1!$A:$BT,MATCH("cb_"&amp;BF$12,データシート1!$A$1:$BT$1,0),0)</f>
        <v>2203.6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2607.6999999999998</v>
      </c>
      <c r="BL15" s="36"/>
      <c r="BM15" s="844" t="str">
        <f t="shared" si="4"/>
        <v>05361</v>
      </c>
      <c r="BN15" s="1031" t="str">
        <f t="shared" si="5"/>
        <v>五城目町</v>
      </c>
      <c r="BO15" s="34">
        <f>BE15*VLOOKUP(BO$12,別紙!$B$4:$E$10,MATCH("設備利用率",別紙!$B$4:$E$4,0),0)/100*8760/10^3</f>
        <v>484.96849199999991</v>
      </c>
      <c r="BP15" s="34">
        <f>BF15*VLOOKUP(BP$12,別紙!$B$4:$E$10,MATCH("設備利用率",別紙!$B$4:$E$4,0),0)/100*8760/10^3</f>
        <v>2914.833936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3399.802428</v>
      </c>
      <c r="BV15" s="36"/>
      <c r="BW15" s="33" t="str">
        <f t="shared" si="7"/>
        <v>05361</v>
      </c>
      <c r="BX15" s="33" t="str">
        <f t="shared" si="8"/>
        <v>五城目町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49026.548012988525</v>
      </c>
      <c r="BZ15" s="36"/>
      <c r="CA15" s="33" t="str">
        <f t="shared" si="9"/>
        <v>05361</v>
      </c>
      <c r="CB15" s="33" t="str">
        <f t="shared" si="10"/>
        <v>五城目町</v>
      </c>
      <c r="CC15" s="223">
        <f t="shared" si="11"/>
        <v>9.8919567388574443E-3</v>
      </c>
      <c r="CD15" s="223">
        <f t="shared" si="1"/>
        <v>5.9454194801310048E-2</v>
      </c>
      <c r="CE15" s="223">
        <f t="shared" si="1"/>
        <v>0</v>
      </c>
      <c r="CF15" s="223">
        <f t="shared" si="1"/>
        <v>0</v>
      </c>
      <c r="CG15" s="223">
        <f t="shared" si="1"/>
        <v>0</v>
      </c>
      <c r="CH15" s="223">
        <f t="shared" si="1"/>
        <v>0</v>
      </c>
      <c r="CI15" s="223">
        <f t="shared" si="12"/>
        <v>6.9346151540167503E-2</v>
      </c>
      <c r="CK15" s="18" t="str">
        <f t="shared" si="13"/>
        <v>05361</v>
      </c>
      <c r="CL15" s="18" t="str">
        <f t="shared" si="14"/>
        <v>五城目町</v>
      </c>
      <c r="CM15" s="18">
        <f>VLOOKUP($CK15&amp;"_"&amp;$AZ$7,データシート1!$A:$BT,MATCH("ca_太陽光発電（10kW未満）",データシート1!$A$1:$BT$1,0),0)</f>
        <v>81</v>
      </c>
      <c r="CN15" s="18">
        <f>VLOOKUP($CK15&amp;"_"&amp;$AZ$5,データシート1!$A:$BT,MATCH("ab_家庭",データシート1!$A$1:$BT$1,0),0)</f>
        <v>3883</v>
      </c>
      <c r="CO15" s="223">
        <f t="shared" si="15"/>
        <v>2.086015967035797E-2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03483</v>
      </c>
      <c r="AY16" s="18" t="str">
        <f>IF(IFERROR(比較地域マスタ!$Z9,"")=0,"",IFERROR(比較地域マスタ!$Z9,""))</f>
        <v>岩泉町</v>
      </c>
      <c r="BC16" s="844" t="str">
        <f t="shared" si="0"/>
        <v>03483</v>
      </c>
      <c r="BD16" s="1031" t="str">
        <f t="shared" si="2"/>
        <v>岩泉町</v>
      </c>
      <c r="BE16" s="34">
        <f>VLOOKUP($BC16&amp;"_"&amp;$AZ$7,データシート1!$A:$BT,MATCH("cb_"&amp;BE$12,データシート1!$A$1:$BT$1,0),0)</f>
        <v>805.5999999999998</v>
      </c>
      <c r="BF16" s="34">
        <f>VLOOKUP($BC16&amp;"_"&amp;$AZ$7,データシート1!$A:$BT,MATCH("cb_"&amp;BF$12,データシート1!$A$1:$BT$1,0),0)</f>
        <v>865.4</v>
      </c>
      <c r="BG16" s="34">
        <f>VLOOKUP($BC16&amp;"_"&amp;$AZ$7,データシート1!$A:$BT,MATCH("cb_"&amp;BG$12,データシート1!$A$1:$BT$1,0),0)</f>
        <v>0</v>
      </c>
      <c r="BH16" s="34">
        <f>VLOOKUP($BC16&amp;"_"&amp;$AZ$7,データシート1!$A:$BT,MATCH("cb_"&amp;BH$12,データシート1!$A$1:$BT$1,0),0)</f>
        <v>6000</v>
      </c>
      <c r="BI16" s="34">
        <f>VLOOKUP($BC16&amp;"_"&amp;$AZ$7,データシート1!$A:$BT,MATCH("cb_"&amp;BI$12,データシート1!$A$1:$BT$1,0),0)</f>
        <v>0</v>
      </c>
      <c r="BJ16" s="34">
        <f>VLOOKUP($BC16&amp;"_"&amp;$AZ$7,データシート1!$A:$BT,MATCH("cb_"&amp;BJ$12,データシート1!$A$1:$BT$1,0),0)</f>
        <v>0</v>
      </c>
      <c r="BK16" s="34">
        <f t="shared" si="3"/>
        <v>7671</v>
      </c>
      <c r="BL16" s="36"/>
      <c r="BM16" s="844" t="str">
        <f t="shared" si="4"/>
        <v>03483</v>
      </c>
      <c r="BN16" s="1031" t="str">
        <f t="shared" si="5"/>
        <v>岩泉町</v>
      </c>
      <c r="BO16" s="34">
        <f>BE16*VLOOKUP(BO$12,別紙!$B$4:$E$10,MATCH("設備利用率",別紙!$B$4:$E$4,0),0)/100*8760/10^3</f>
        <v>966.8166719999997</v>
      </c>
      <c r="BP16" s="34">
        <f>BF16*VLOOKUP(BP$12,別紙!$B$4:$E$10,MATCH("設備利用率",別紙!$B$4:$E$4,0),0)/100*8760/10^3</f>
        <v>1144.716504</v>
      </c>
      <c r="BQ16" s="34">
        <f>BG16*VLOOKUP(BQ$12,別紙!$B$4:$E$10,MATCH("設備利用率",別紙!$B$4:$E$4,0),0)/100*8760/10^3</f>
        <v>0</v>
      </c>
      <c r="BR16" s="34">
        <f>BH16*VLOOKUP(BR$12,別紙!$B$4:$E$10,MATCH("設備利用率",別紙!$B$4:$E$4,0),0)/100*8760/10^3</f>
        <v>31536</v>
      </c>
      <c r="BS16" s="34">
        <f>BI16*VLOOKUP(BS$12,別紙!$B$4:$E$10,MATCH("設備利用率",別紙!$B$4:$E$4,0),0)/100*8760/10^3</f>
        <v>0</v>
      </c>
      <c r="BT16" s="34">
        <f>BJ16*VLOOKUP(BT$12,別紙!$B$4:$E$10,MATCH("設備利用率",別紙!$B$4:$E$4,0),0)/100*8760/10^3</f>
        <v>0</v>
      </c>
      <c r="BU16" s="34">
        <f t="shared" si="6"/>
        <v>33647.533175999997</v>
      </c>
      <c r="BV16" s="36"/>
      <c r="BW16" s="33" t="str">
        <f t="shared" si="7"/>
        <v>03483</v>
      </c>
      <c r="BX16" s="33" t="str">
        <f t="shared" si="8"/>
        <v>岩泉町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46917.50570818298</v>
      </c>
      <c r="BZ16" s="36"/>
      <c r="CA16" s="33" t="str">
        <f t="shared" si="9"/>
        <v>03483</v>
      </c>
      <c r="CB16" s="33" t="str">
        <f t="shared" si="10"/>
        <v>岩泉町</v>
      </c>
      <c r="CC16" s="223">
        <f t="shared" si="11"/>
        <v>2.0606736385633886E-2</v>
      </c>
      <c r="CD16" s="223">
        <f t="shared" si="1"/>
        <v>2.4398494479222658E-2</v>
      </c>
      <c r="CE16" s="223">
        <f t="shared" si="1"/>
        <v>0</v>
      </c>
      <c r="CF16" s="223">
        <f t="shared" si="1"/>
        <v>0.67215849444655662</v>
      </c>
      <c r="CG16" s="223">
        <f t="shared" si="1"/>
        <v>0</v>
      </c>
      <c r="CH16" s="223">
        <f t="shared" si="1"/>
        <v>0</v>
      </c>
      <c r="CI16" s="223">
        <f t="shared" si="12"/>
        <v>0.71716372531141315</v>
      </c>
      <c r="CK16" s="18" t="str">
        <f t="shared" si="13"/>
        <v>03483</v>
      </c>
      <c r="CL16" s="18" t="str">
        <f t="shared" si="14"/>
        <v>岩泉町</v>
      </c>
      <c r="CM16" s="18">
        <f>VLOOKUP($CK16&amp;"_"&amp;$AZ$7,データシート1!$A:$BT,MATCH("ca_太陽光発電（10kW未満）",データシート1!$A$1:$BT$1,0),0)</f>
        <v>171</v>
      </c>
      <c r="CN16" s="18">
        <f>VLOOKUP($CK16&amp;"_"&amp;$AZ$5,データシート1!$A:$BT,MATCH("ab_家庭",データシート1!$A$1:$BT$1,0),0)</f>
        <v>4204</v>
      </c>
      <c r="CO16" s="223">
        <f t="shared" si="15"/>
        <v>4.0675547098001905E-2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34545</v>
      </c>
      <c r="AY17" s="18" t="str">
        <f>IF(IFERROR(比較地域マスタ!$Z10,"")=0,"",IFERROR(比較地域マスタ!$Z10,""))</f>
        <v>神石高原町</v>
      </c>
      <c r="BC17" s="844" t="str">
        <f t="shared" si="0"/>
        <v>34545</v>
      </c>
      <c r="BD17" s="1031" t="str">
        <f t="shared" si="2"/>
        <v>神石高原町</v>
      </c>
      <c r="BE17" s="34">
        <f>VLOOKUP($BC17&amp;"_"&amp;$AZ$7,データシート1!$A:$BT,MATCH("cb_"&amp;BE$12,データシート1!$A$1:$BT$1,0),0)</f>
        <v>1077.4999999999995</v>
      </c>
      <c r="BF17" s="34">
        <f>VLOOKUP($BC17&amp;"_"&amp;$AZ$7,データシート1!$A:$BT,MATCH("cb_"&amp;BF$12,データシート1!$A$1:$BT$1,0),0)</f>
        <v>19799.600000000009</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20927.000000000011</v>
      </c>
      <c r="BL17" s="36"/>
      <c r="BM17" s="844" t="str">
        <f t="shared" si="4"/>
        <v>34545</v>
      </c>
      <c r="BN17" s="1031" t="str">
        <f t="shared" si="5"/>
        <v>神石高原町</v>
      </c>
      <c r="BO17" s="34">
        <f>BE17*VLOOKUP(BO$12,別紙!$B$4:$E$10,MATCH("設備利用率",別紙!$B$4:$E$4,0),0)/100*8760/10^3</f>
        <v>1293.1292999999994</v>
      </c>
      <c r="BP17" s="34">
        <f>BF17*VLOOKUP(BP$12,別紙!$B$4:$E$10,MATCH("設備利用率",別紙!$B$4:$E$4,0),0)/100*8760/10^3</f>
        <v>26190.118896000015</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27745.522596000013</v>
      </c>
      <c r="BV17" s="36"/>
      <c r="BW17" s="33" t="str">
        <f t="shared" si="7"/>
        <v>34545</v>
      </c>
      <c r="BX17" s="33" t="str">
        <f t="shared" si="8"/>
        <v>神石高原町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51630.363838640653</v>
      </c>
      <c r="BZ17" s="36"/>
      <c r="CA17" s="33" t="str">
        <f t="shared" si="9"/>
        <v>34545</v>
      </c>
      <c r="CB17" s="33" t="str">
        <f t="shared" si="10"/>
        <v>神石高原町</v>
      </c>
      <c r="CC17" s="223">
        <f t="shared" si="11"/>
        <v>2.5045907172790621E-2</v>
      </c>
      <c r="CD17" s="223">
        <f t="shared" si="1"/>
        <v>0.50726194721097595</v>
      </c>
      <c r="CE17" s="223">
        <f t="shared" si="1"/>
        <v>0</v>
      </c>
      <c r="CF17" s="223">
        <f t="shared" si="1"/>
        <v>5.0798479906064764E-3</v>
      </c>
      <c r="CG17" s="223">
        <f t="shared" si="1"/>
        <v>0</v>
      </c>
      <c r="CH17" s="223">
        <f t="shared" si="1"/>
        <v>0</v>
      </c>
      <c r="CI17" s="223">
        <f t="shared" si="12"/>
        <v>0.53738770237437306</v>
      </c>
      <c r="CK17" s="18" t="str">
        <f t="shared" si="13"/>
        <v>34545</v>
      </c>
      <c r="CL17" s="18" t="str">
        <f t="shared" si="14"/>
        <v>神石高原町</v>
      </c>
      <c r="CM17" s="18">
        <f>VLOOKUP($CK17&amp;"_"&amp;$AZ$7,データシート1!$A:$BT,MATCH("ca_太陽光発電（10kW未満）",データシート1!$A$1:$BT$1,0),0)</f>
        <v>204</v>
      </c>
      <c r="CN17" s="18">
        <f>VLOOKUP($CK17&amp;"_"&amp;$AZ$5,データシート1!$A:$BT,MATCH("ab_家庭",データシート1!$A$1:$BT$1,0),0)</f>
        <v>3800</v>
      </c>
      <c r="CO17" s="223">
        <f t="shared" si="15"/>
        <v>5.3684210526315793E-2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30382</v>
      </c>
      <c r="AY18" s="18" t="str">
        <f>IF(IFERROR(比較地域マスタ!$Z11,"")=0,"",IFERROR(比較地域マスタ!$Z11,""))</f>
        <v>日高町</v>
      </c>
      <c r="BC18" s="844" t="str">
        <f t="shared" si="0"/>
        <v>30382</v>
      </c>
      <c r="BD18" s="1031" t="str">
        <f t="shared" si="2"/>
        <v>日高町</v>
      </c>
      <c r="BE18" s="34">
        <f>VLOOKUP($BC18&amp;"_"&amp;$AZ$7,データシート1!$A:$BT,MATCH("cb_"&amp;BE$12,データシート1!$A$1:$BT$1,0),0)</f>
        <v>2054.9000000000024</v>
      </c>
      <c r="BF18" s="34">
        <f>VLOOKUP($BC18&amp;"_"&amp;$AZ$7,データシート1!$A:$BT,MATCH("cb_"&amp;BF$12,データシート1!$A$1:$BT$1,0),0)</f>
        <v>6236.1999999999989</v>
      </c>
      <c r="BG18" s="34">
        <f>VLOOKUP($BC18&amp;"_"&amp;$AZ$7,データシート1!$A:$BT,MATCH("cb_"&amp;BG$12,データシート1!$A$1:$BT$1,0),0)</f>
        <v>2009.5</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10300.600000000002</v>
      </c>
      <c r="BL18" s="36"/>
      <c r="BM18" s="844" t="str">
        <f t="shared" si="4"/>
        <v>30382</v>
      </c>
      <c r="BN18" s="1031" t="str">
        <f t="shared" si="5"/>
        <v>日高町</v>
      </c>
      <c r="BO18" s="34">
        <f>BE18*VLOOKUP(BO$12,別紙!$B$4:$E$10,MATCH("設備利用率",別紙!$B$4:$E$4,0),0)/100*8760/10^3</f>
        <v>2466.1265880000024</v>
      </c>
      <c r="BP18" s="34">
        <f>BF18*VLOOKUP(BP$12,別紙!$B$4:$E$10,MATCH("設備利用率",別紙!$B$4:$E$4,0),0)/100*8760/10^3</f>
        <v>8248.9959119999985</v>
      </c>
      <c r="BQ18" s="34">
        <f>BG18*VLOOKUP(BQ$12,別紙!$B$4:$E$10,MATCH("設備利用率",別紙!$B$4:$E$4,0),0)/100*8760/10^3</f>
        <v>4365.5985599999995</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15080.72106</v>
      </c>
      <c r="BV18" s="36"/>
      <c r="BW18" s="33" t="str">
        <f t="shared" si="7"/>
        <v>30382</v>
      </c>
      <c r="BX18" s="33" t="str">
        <f t="shared" si="8"/>
        <v>日高町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32318.299965550705</v>
      </c>
      <c r="BZ18" s="36"/>
      <c r="CA18" s="33" t="str">
        <f t="shared" si="9"/>
        <v>30382</v>
      </c>
      <c r="CB18" s="33" t="str">
        <f t="shared" si="10"/>
        <v>日高町</v>
      </c>
      <c r="CC18" s="223">
        <f t="shared" si="11"/>
        <v>7.6307435435302592E-2</v>
      </c>
      <c r="CD18" s="223">
        <f t="shared" si="1"/>
        <v>0.25524225967309278</v>
      </c>
      <c r="CE18" s="223">
        <f t="shared" si="1"/>
        <v>0.1350813181588591</v>
      </c>
      <c r="CF18" s="223">
        <f t="shared" si="1"/>
        <v>0</v>
      </c>
      <c r="CG18" s="223">
        <f t="shared" si="1"/>
        <v>0</v>
      </c>
      <c r="CH18" s="223">
        <f t="shared" si="1"/>
        <v>0</v>
      </c>
      <c r="CI18" s="223">
        <f t="shared" si="12"/>
        <v>0.46663101326725442</v>
      </c>
      <c r="CK18" s="18" t="str">
        <f t="shared" si="13"/>
        <v>30382</v>
      </c>
      <c r="CL18" s="18" t="str">
        <f t="shared" si="14"/>
        <v>日高町</v>
      </c>
      <c r="CM18" s="18">
        <f>VLOOKUP($CK18&amp;"_"&amp;$AZ$7,データシート1!$A:$BT,MATCH("ca_太陽光発電（10kW未満）",データシート1!$A$1:$BT$1,0),0)</f>
        <v>438</v>
      </c>
      <c r="CN18" s="18">
        <f>VLOOKUP($CK18&amp;"_"&amp;$AZ$5,データシート1!$A:$BT,MATCH("ab_家庭",データシート1!$A$1:$BT$1,0),0)</f>
        <v>3281</v>
      </c>
      <c r="CO18" s="223">
        <f t="shared" si="15"/>
        <v>0.13349588540079244</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01559</v>
      </c>
      <c r="AY19" s="18" t="str">
        <f>IF(IFERROR(比較地域マスタ!$Z12,"")=0,"",IFERROR(比較地域マスタ!$Z12,""))</f>
        <v>湧別町</v>
      </c>
      <c r="BC19" s="844" t="str">
        <f t="shared" si="0"/>
        <v>01559</v>
      </c>
      <c r="BD19" s="1031" t="str">
        <f t="shared" si="2"/>
        <v>湧別町</v>
      </c>
      <c r="BE19" s="34">
        <f>VLOOKUP($BC19&amp;"_"&amp;$AZ$7,データシート1!$A:$BT,MATCH("cb_"&amp;BE$12,データシート1!$A$1:$BT$1,0),0)</f>
        <v>1664.3320000000003</v>
      </c>
      <c r="BF19" s="34">
        <f>VLOOKUP($BC19&amp;"_"&amp;$AZ$7,データシート1!$A:$BT,MATCH("cb_"&amp;BF$12,データシート1!$A$1:$BT$1,0),0)</f>
        <v>7002.699999999998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1600</v>
      </c>
      <c r="BK19" s="34">
        <f t="shared" si="3"/>
        <v>10267.031999999999</v>
      </c>
      <c r="BL19" s="36"/>
      <c r="BM19" s="844" t="str">
        <f t="shared" si="4"/>
        <v>01559</v>
      </c>
      <c r="BN19" s="1031" t="str">
        <f t="shared" si="5"/>
        <v>湧別町</v>
      </c>
      <c r="BO19" s="34">
        <f>BE19*VLOOKUP(BO$12,別紙!$B$4:$E$10,MATCH("設備利用率",別紙!$B$4:$E$4,0),0)/100*8760/10^3</f>
        <v>1997.3981198400004</v>
      </c>
      <c r="BP19" s="34">
        <f>BF19*VLOOKUP(BP$12,別紙!$B$4:$E$10,MATCH("設備利用率",別紙!$B$4:$E$4,0),0)/100*8760/10^3</f>
        <v>9262.8914519999962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11212.8</v>
      </c>
      <c r="BU19" s="34">
        <f t="shared" si="6"/>
        <v>22473.089571839995</v>
      </c>
      <c r="BV19" s="36"/>
      <c r="BW19" s="33" t="str">
        <f t="shared" si="7"/>
        <v>01559</v>
      </c>
      <c r="BX19" s="33" t="str">
        <f t="shared" si="8"/>
        <v>湧別町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54455.821622660224</v>
      </c>
      <c r="BZ19" s="36"/>
      <c r="CA19" s="33" t="str">
        <f t="shared" si="9"/>
        <v>01559</v>
      </c>
      <c r="CB19" s="33" t="str">
        <f t="shared" si="10"/>
        <v>湧別町</v>
      </c>
      <c r="CC19" s="223">
        <f t="shared" si="11"/>
        <v>3.6679239433398625E-2</v>
      </c>
      <c r="CD19" s="223">
        <f t="shared" si="1"/>
        <v>0.17009919556783457</v>
      </c>
      <c r="CE19" s="223">
        <f t="shared" si="1"/>
        <v>0</v>
      </c>
      <c r="CF19" s="223">
        <f t="shared" si="1"/>
        <v>0</v>
      </c>
      <c r="CG19" s="223">
        <f t="shared" si="1"/>
        <v>0</v>
      </c>
      <c r="CH19" s="223">
        <f t="shared" si="1"/>
        <v>0.20590635979559099</v>
      </c>
      <c r="CI19" s="223">
        <f t="shared" si="12"/>
        <v>0.41268479479682418</v>
      </c>
      <c r="CK19" s="18" t="str">
        <f t="shared" si="13"/>
        <v>01559</v>
      </c>
      <c r="CL19" s="18" t="str">
        <f t="shared" si="14"/>
        <v>湧別町</v>
      </c>
      <c r="CM19" s="18">
        <f>VLOOKUP($CK19&amp;"_"&amp;$AZ$7,データシート1!$A:$BT,MATCH("ca_太陽光発電（10kW未満）",データシート1!$A$1:$BT$1,0),0)</f>
        <v>227</v>
      </c>
      <c r="CN19" s="18">
        <f>VLOOKUP($CK19&amp;"_"&amp;$AZ$5,データシート1!$A:$BT,MATCH("ab_家庭",データシート1!$A$1:$BT$1,0),0)</f>
        <v>4021</v>
      </c>
      <c r="CO19" s="223">
        <f t="shared" si="15"/>
        <v>5.6453618502859987E-2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07483</v>
      </c>
      <c r="AY20" s="18" t="str">
        <f>IF(IFERROR(比較地域マスタ!$Z13,"")=0,"",IFERROR(比較地域マスタ!$Z13,""))</f>
        <v>塙町</v>
      </c>
      <c r="BC20" s="844" t="str">
        <f t="shared" si="0"/>
        <v>07483</v>
      </c>
      <c r="BD20" s="1031" t="str">
        <f t="shared" si="2"/>
        <v>塙町</v>
      </c>
      <c r="BE20" s="34">
        <f>VLOOKUP($BC20&amp;"_"&amp;$AZ$7,データシート1!$A:$BT,MATCH("cb_"&amp;BE$12,データシート1!$A$1:$BT$1,0),0)</f>
        <v>1239.8000000000002</v>
      </c>
      <c r="BF20" s="34">
        <f>VLOOKUP($BC20&amp;"_"&amp;$AZ$7,データシート1!$A:$BT,MATCH("cb_"&amp;BF$12,データシート1!$A$1:$BT$1,0),0)</f>
        <v>16636.2</v>
      </c>
      <c r="BG20" s="34">
        <f>VLOOKUP($BC20&amp;"_"&amp;$AZ$7,データシート1!$A:$BT,MATCH("cb_"&amp;BG$12,データシート1!$A$1:$BT$1,0),0)</f>
        <v>0</v>
      </c>
      <c r="BH20" s="34">
        <f>VLOOKUP($BC20&amp;"_"&amp;$AZ$7,データシート1!$A:$BT,MATCH("cb_"&amp;BH$12,データシート1!$A$1:$BT$1,0),0)</f>
        <v>520</v>
      </c>
      <c r="BI20" s="34">
        <f>VLOOKUP($BC20&amp;"_"&amp;$AZ$7,データシート1!$A:$BT,MATCH("cb_"&amp;BI$12,データシート1!$A$1:$BT$1,0),0)</f>
        <v>0</v>
      </c>
      <c r="BJ20" s="34">
        <f>VLOOKUP($BC20&amp;"_"&amp;$AZ$7,データシート1!$A:$BT,MATCH("cb_"&amp;BJ$12,データシート1!$A$1:$BT$1,0),0)</f>
        <v>0</v>
      </c>
      <c r="BK20" s="34">
        <f t="shared" si="3"/>
        <v>18396</v>
      </c>
      <c r="BL20" s="36"/>
      <c r="BM20" s="844" t="str">
        <f t="shared" si="4"/>
        <v>07483</v>
      </c>
      <c r="BN20" s="1031" t="str">
        <f t="shared" si="5"/>
        <v>塙町</v>
      </c>
      <c r="BO20" s="34">
        <f>BE20*VLOOKUP(BO$12,別紙!$B$4:$E$10,MATCH("設備利用率",別紙!$B$4:$E$4,0),0)/100*8760/10^3</f>
        <v>1487.9087760000002</v>
      </c>
      <c r="BP20" s="34">
        <f>BF20*VLOOKUP(BP$12,別紙!$B$4:$E$10,MATCH("設備利用率",別紙!$B$4:$E$4,0),0)/100*8760/10^3</f>
        <v>22005.699911999996</v>
      </c>
      <c r="BQ20" s="34">
        <f>BG20*VLOOKUP(BQ$12,別紙!$B$4:$E$10,MATCH("設備利用率",別紙!$B$4:$E$4,0),0)/100*8760/10^3</f>
        <v>0</v>
      </c>
      <c r="BR20" s="34">
        <f>BH20*VLOOKUP(BR$12,別紙!$B$4:$E$10,MATCH("設備利用率",別紙!$B$4:$E$4,0),0)/100*8760/10^3</f>
        <v>2733.12</v>
      </c>
      <c r="BS20" s="34">
        <f>BI20*VLOOKUP(BS$12,別紙!$B$4:$E$10,MATCH("設備利用率",別紙!$B$4:$E$4,0),0)/100*8760/10^3</f>
        <v>0</v>
      </c>
      <c r="BT20" s="34">
        <f>BJ20*VLOOKUP(BT$12,別紙!$B$4:$E$10,MATCH("設備利用率",別紙!$B$4:$E$4,0),0)/100*8760/10^3</f>
        <v>0</v>
      </c>
      <c r="BU20" s="34">
        <f t="shared" si="6"/>
        <v>26226.728687999996</v>
      </c>
      <c r="BV20" s="36"/>
      <c r="BW20" s="33" t="str">
        <f t="shared" si="7"/>
        <v>07483</v>
      </c>
      <c r="BX20" s="33" t="str">
        <f t="shared" si="8"/>
        <v>塙町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52431.012542111959</v>
      </c>
      <c r="BZ20" s="36"/>
      <c r="CA20" s="33" t="str">
        <f t="shared" si="9"/>
        <v>07483</v>
      </c>
      <c r="CB20" s="33" t="str">
        <f t="shared" si="10"/>
        <v>塙町</v>
      </c>
      <c r="CC20" s="223">
        <f t="shared" si="11"/>
        <v>2.8378410102321214E-2</v>
      </c>
      <c r="CD20" s="223">
        <f t="shared" si="1"/>
        <v>0.41970770437296595</v>
      </c>
      <c r="CE20" s="223">
        <f t="shared" si="1"/>
        <v>0</v>
      </c>
      <c r="CF20" s="223">
        <f t="shared" si="1"/>
        <v>5.2127927108117374E-2</v>
      </c>
      <c r="CG20" s="223">
        <f t="shared" si="1"/>
        <v>0</v>
      </c>
      <c r="CH20" s="223">
        <f t="shared" si="1"/>
        <v>0</v>
      </c>
      <c r="CI20" s="223">
        <f t="shared" si="12"/>
        <v>0.50021404158340455</v>
      </c>
      <c r="CK20" s="18" t="str">
        <f t="shared" si="13"/>
        <v>07483</v>
      </c>
      <c r="CL20" s="18" t="str">
        <f t="shared" si="14"/>
        <v>塙町</v>
      </c>
      <c r="CM20" s="18">
        <f>VLOOKUP($CK20&amp;"_"&amp;$AZ$7,データシート1!$A:$BT,MATCH("ca_太陽光発電（10kW未満）",データシート1!$A$1:$BT$1,0),0)</f>
        <v>246</v>
      </c>
      <c r="CN20" s="18">
        <f>VLOOKUP($CK20&amp;"_"&amp;$AZ$5,データシート1!$A:$BT,MATCH("ab_家庭",データシート1!$A$1:$BT$1,0),0)</f>
        <v>3296</v>
      </c>
      <c r="CO20" s="223">
        <f t="shared" si="15"/>
        <v>7.4635922330097082E-2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08447</v>
      </c>
      <c r="AY21" s="18" t="str">
        <f>IF(IFERROR(比較地域マスタ!$Z14,"")=0,"",IFERROR(比較地域マスタ!$Z14,""))</f>
        <v>河内町</v>
      </c>
      <c r="BC21" s="844" t="str">
        <f t="shared" si="0"/>
        <v>08447</v>
      </c>
      <c r="BD21" s="1031" t="str">
        <f t="shared" si="2"/>
        <v>河内町</v>
      </c>
      <c r="BE21" s="34">
        <f>VLOOKUP($BC21&amp;"_"&amp;$AZ$7,データシート1!$A:$BT,MATCH("cb_"&amp;BE$12,データシート1!$A$1:$BT$1,0),0)</f>
        <v>903.39999999999986</v>
      </c>
      <c r="BF21" s="34">
        <f>VLOOKUP($BC21&amp;"_"&amp;$AZ$7,データシート1!$A:$BT,MATCH("cb_"&amp;BF$12,データシート1!$A$1:$BT$1,0),0)</f>
        <v>10688.099999999997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11591.499999999996</v>
      </c>
      <c r="BL21" s="36"/>
      <c r="BM21" s="844" t="str">
        <f t="shared" si="4"/>
        <v>08447</v>
      </c>
      <c r="BN21" s="1031" t="str">
        <f t="shared" si="5"/>
        <v>河内町</v>
      </c>
      <c r="BO21" s="34">
        <f>BE21*VLOOKUP(BO$12,別紙!$B$4:$E$10,MATCH("設備利用率",別紙!$B$4:$E$4,0),0)/100*8760/10^3</f>
        <v>1084.1884079999998</v>
      </c>
      <c r="BP21" s="34">
        <f>BF21*VLOOKUP(BP$12,別紙!$B$4:$E$10,MATCH("設備利用率",別紙!$B$4:$E$4,0),0)/100*8760/10^3</f>
        <v>14137.791155999994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15221.979563999994</v>
      </c>
      <c r="BV21" s="36"/>
      <c r="BW21" s="33" t="str">
        <f t="shared" si="7"/>
        <v>08447</v>
      </c>
      <c r="BX21" s="33" t="str">
        <f t="shared" si="8"/>
        <v>河内町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44099.479835049249</v>
      </c>
      <c r="BZ21" s="36"/>
      <c r="CA21" s="33" t="str">
        <f t="shared" si="9"/>
        <v>08447</v>
      </c>
      <c r="CB21" s="33" t="str">
        <f t="shared" si="10"/>
        <v>河内町</v>
      </c>
      <c r="CC21" s="223">
        <f t="shared" si="11"/>
        <v>2.4585061140297439E-2</v>
      </c>
      <c r="CD21" s="223">
        <f t="shared" si="1"/>
        <v>0.32058861485172446</v>
      </c>
      <c r="CE21" s="223">
        <f t="shared" si="1"/>
        <v>0</v>
      </c>
      <c r="CF21" s="223">
        <f t="shared" si="1"/>
        <v>0</v>
      </c>
      <c r="CG21" s="223">
        <f t="shared" si="1"/>
        <v>0</v>
      </c>
      <c r="CH21" s="223">
        <f t="shared" si="1"/>
        <v>0</v>
      </c>
      <c r="CI21" s="223">
        <f t="shared" si="12"/>
        <v>0.34517367599202192</v>
      </c>
      <c r="CK21" s="18" t="str">
        <f t="shared" si="13"/>
        <v>08447</v>
      </c>
      <c r="CL21" s="18" t="str">
        <f t="shared" si="14"/>
        <v>河内町</v>
      </c>
      <c r="CM21" s="18">
        <f>VLOOKUP($CK21&amp;"_"&amp;$AZ$7,データシート1!$A:$BT,MATCH("ca_太陽光発電（10kW未満）",データシート1!$A$1:$BT$1,0),0)</f>
        <v>156</v>
      </c>
      <c r="CN21" s="18">
        <f>VLOOKUP($CK21&amp;"_"&amp;$AZ$5,データシート1!$A:$BT,MATCH("ab_家庭",データシート1!$A$1:$BT$1,0),0)</f>
        <v>3398</v>
      </c>
      <c r="CO21" s="223">
        <f t="shared" si="15"/>
        <v>4.5909358446144792E-2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24561</v>
      </c>
      <c r="AY22" s="18" t="str">
        <f>IF(IFERROR(比較地域マスタ!$Z15,"")=0,"",IFERROR(比較地域マスタ!$Z15,""))</f>
        <v>御浜町</v>
      </c>
      <c r="BC22" s="844" t="str">
        <f t="shared" si="0"/>
        <v>24561</v>
      </c>
      <c r="BD22" s="1031" t="str">
        <f t="shared" si="2"/>
        <v>御浜町</v>
      </c>
      <c r="BE22" s="34">
        <f>VLOOKUP($BC22&amp;"_"&amp;$AZ$7,データシート1!$A:$BT,MATCH("cb_"&amp;BE$12,データシート1!$A$1:$BT$1,0),0)</f>
        <v>1549.5</v>
      </c>
      <c r="BF22" s="34">
        <f>VLOOKUP($BC22&amp;"_"&amp;$AZ$7,データシート1!$A:$BT,MATCH("cb_"&amp;BF$12,データシート1!$A$1:$BT$1,0),0)</f>
        <v>18305.599999999991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19855.099999999991</v>
      </c>
      <c r="BL22" s="36"/>
      <c r="BM22" s="844" t="str">
        <f t="shared" si="4"/>
        <v>24561</v>
      </c>
      <c r="BN22" s="1031" t="str">
        <f t="shared" si="5"/>
        <v>御浜町</v>
      </c>
      <c r="BO22" s="34">
        <f>BE22*VLOOKUP(BO$12,別紙!$B$4:$E$10,MATCH("設備利用率",別紙!$B$4:$E$4,0),0)/100*8760/10^3</f>
        <v>1859.5859399999997</v>
      </c>
      <c r="BP22" s="34">
        <f>BF22*VLOOKUP(BP$12,別紙!$B$4:$E$10,MATCH("設備利用率",別紙!$B$4:$E$4,0),0)/100*8760/10^3</f>
        <v>24213.915455999988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26073.501395999989</v>
      </c>
      <c r="BV22" s="36"/>
      <c r="BW22" s="33" t="str">
        <f t="shared" si="7"/>
        <v>24561</v>
      </c>
      <c r="BX22" s="33" t="str">
        <f t="shared" si="8"/>
        <v>御浜町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44111.223364505873</v>
      </c>
      <c r="BZ22" s="36"/>
      <c r="CA22" s="33" t="str">
        <f t="shared" si="9"/>
        <v>24561</v>
      </c>
      <c r="CB22" s="33" t="str">
        <f t="shared" si="10"/>
        <v>御浜町</v>
      </c>
      <c r="CC22" s="223">
        <f t="shared" si="11"/>
        <v>4.2156752820787027E-2</v>
      </c>
      <c r="CD22" s="223">
        <f t="shared" si="1"/>
        <v>0.54892867640310639</v>
      </c>
      <c r="CE22" s="223">
        <f t="shared" si="1"/>
        <v>0</v>
      </c>
      <c r="CF22" s="223">
        <f t="shared" si="1"/>
        <v>0</v>
      </c>
      <c r="CG22" s="223">
        <f t="shared" si="1"/>
        <v>0</v>
      </c>
      <c r="CH22" s="223">
        <f t="shared" si="1"/>
        <v>0</v>
      </c>
      <c r="CI22" s="223">
        <f t="shared" si="12"/>
        <v>0.5910854292238934</v>
      </c>
      <c r="CK22" s="18" t="str">
        <f t="shared" si="13"/>
        <v>24561</v>
      </c>
      <c r="CL22" s="18" t="str">
        <f t="shared" si="14"/>
        <v>御浜町</v>
      </c>
      <c r="CM22" s="18">
        <f>VLOOKUP($CK22&amp;"_"&amp;$AZ$7,データシート1!$A:$BT,MATCH("ca_太陽光発電（10kW未満）",データシート1!$A$1:$BT$1,0),0)</f>
        <v>297</v>
      </c>
      <c r="CN22" s="18">
        <f>VLOOKUP($CK22&amp;"_"&amp;$AZ$5,データシート1!$A:$BT,MATCH("ab_家庭",データシート1!$A$1:$BT$1,0),0)</f>
        <v>4102</v>
      </c>
      <c r="CO22" s="223">
        <f t="shared" si="15"/>
        <v>7.240370550950756E-2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30304</v>
      </c>
      <c r="AY23" s="18" t="str">
        <f>IF(IFERROR(比較地域マスタ!$Z16,"")=0,"",IFERROR(比較地域マスタ!$Z16,""))</f>
        <v>紀美野町</v>
      </c>
      <c r="BC23" s="844" t="str">
        <f t="shared" si="0"/>
        <v>30304</v>
      </c>
      <c r="BD23" s="1031" t="str">
        <f t="shared" si="2"/>
        <v>紀美野町</v>
      </c>
      <c r="BE23" s="34">
        <f>VLOOKUP($BC23&amp;"_"&amp;$AZ$7,データシート1!$A:$BT,MATCH("cb_"&amp;BE$12,データシート1!$A$1:$BT$1,0),0)</f>
        <v>1152.7999999999995</v>
      </c>
      <c r="BF23" s="34">
        <f>VLOOKUP($BC23&amp;"_"&amp;$AZ$7,データシート1!$A:$BT,MATCH("cb_"&amp;BF$12,データシート1!$A$1:$BT$1,0),0)</f>
        <v>6068.2999999999993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7221.0999999999985</v>
      </c>
      <c r="BL23" s="36"/>
      <c r="BM23" s="844" t="str">
        <f t="shared" si="4"/>
        <v>30304</v>
      </c>
      <c r="BN23" s="1031" t="str">
        <f t="shared" si="5"/>
        <v>紀美野町</v>
      </c>
      <c r="BO23" s="34">
        <f>BE23*VLOOKUP(BO$12,別紙!$B$4:$E$10,MATCH("設備利用率",別紙!$B$4:$E$4,0),0)/100*8760/10^3</f>
        <v>1383.4983359999994</v>
      </c>
      <c r="BP23" s="34">
        <f>BF23*VLOOKUP(BP$12,別紙!$B$4:$E$10,MATCH("設備利用率",別紙!$B$4:$E$4,0),0)/100*8760/10^3</f>
        <v>8026.9045079999996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9410.4028439999984</v>
      </c>
      <c r="BV23" s="36"/>
      <c r="BW23" s="33" t="str">
        <f t="shared" si="7"/>
        <v>30304</v>
      </c>
      <c r="BX23" s="33" t="str">
        <f t="shared" si="8"/>
        <v>紀美野町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44452.130453824044</v>
      </c>
      <c r="BZ23" s="36"/>
      <c r="CA23" s="33" t="str">
        <f t="shared" si="9"/>
        <v>30304</v>
      </c>
      <c r="CB23" s="33" t="str">
        <f t="shared" si="10"/>
        <v>紀美野町</v>
      </c>
      <c r="CC23" s="223">
        <f t="shared" si="11"/>
        <v>3.112333024031658E-2</v>
      </c>
      <c r="CD23" s="223">
        <f t="shared" si="1"/>
        <v>0.1805741238057911</v>
      </c>
      <c r="CE23" s="223">
        <f t="shared" si="1"/>
        <v>0</v>
      </c>
      <c r="CF23" s="223">
        <f t="shared" si="1"/>
        <v>0</v>
      </c>
      <c r="CG23" s="223">
        <f t="shared" si="1"/>
        <v>0</v>
      </c>
      <c r="CH23" s="223">
        <f t="shared" si="1"/>
        <v>0</v>
      </c>
      <c r="CI23" s="223">
        <f t="shared" si="12"/>
        <v>0.21169745404610765</v>
      </c>
      <c r="CK23" s="18" t="str">
        <f t="shared" si="13"/>
        <v>30304</v>
      </c>
      <c r="CL23" s="18" t="str">
        <f t="shared" si="14"/>
        <v>紀美野町</v>
      </c>
      <c r="CM23" s="18">
        <f>VLOOKUP($CK23&amp;"_"&amp;$AZ$7,データシート1!$A:$BT,MATCH("ca_太陽光発電（10kW未満）",データシート1!$A$1:$BT$1,0),0)</f>
        <v>229</v>
      </c>
      <c r="CN23" s="18">
        <f>VLOOKUP($CK23&amp;"_"&amp;$AZ$5,データシート1!$A:$BT,MATCH("ab_家庭",データシート1!$A$1:$BT$1,0),0)</f>
        <v>4078</v>
      </c>
      <c r="CO23" s="223">
        <f t="shared" si="15"/>
        <v>5.6154977930358022E-2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01423</v>
      </c>
      <c r="AY24" s="18" t="str">
        <f>IF(IFERROR(比較地域マスタ!$Z17,"")=0,"",IFERROR(比較地域マスタ!$Z17,""))</f>
        <v>南幌町</v>
      </c>
      <c r="BC24" s="844" t="str">
        <f t="shared" si="0"/>
        <v>01423</v>
      </c>
      <c r="BD24" s="1031" t="str">
        <f t="shared" si="2"/>
        <v>南幌町</v>
      </c>
      <c r="BE24" s="34">
        <f>VLOOKUP($BC24&amp;"_"&amp;$AZ$7,データシート1!$A:$BT,MATCH("cb_"&amp;BE$12,データシート1!$A$1:$BT$1,0),0)</f>
        <v>1054.6289999999995</v>
      </c>
      <c r="BF24" s="34">
        <f>VLOOKUP($BC24&amp;"_"&amp;$AZ$7,データシート1!$A:$BT,MATCH("cb_"&amp;BF$12,データシート1!$A$1:$BT$1,0),0)</f>
        <v>2712.4000000000019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3767.0290000000014</v>
      </c>
      <c r="BL24" s="36"/>
      <c r="BM24" s="844" t="str">
        <f t="shared" si="4"/>
        <v>01423</v>
      </c>
      <c r="BN24" s="1031" t="str">
        <f t="shared" si="5"/>
        <v>南幌町</v>
      </c>
      <c r="BO24" s="34">
        <f>BE24*VLOOKUP(BO$12,別紙!$B$4:$E$10,MATCH("設備利用率",別紙!$B$4:$E$4,0),0)/100*8760/10^3</f>
        <v>1265.6813554799992</v>
      </c>
      <c r="BP24" s="34">
        <f>BF24*VLOOKUP(BP$12,別紙!$B$4:$E$10,MATCH("設備利用率",別紙!$B$4:$E$4,0),0)/100*8760/10^3</f>
        <v>3587.8542240000024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4853.5355794800016</v>
      </c>
      <c r="BV24" s="36"/>
      <c r="BW24" s="33" t="str">
        <f t="shared" si="7"/>
        <v>01423</v>
      </c>
      <c r="BX24" s="33" t="str">
        <f t="shared" si="8"/>
        <v>南幌町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33238.048431832074</v>
      </c>
      <c r="BZ24" s="36"/>
      <c r="CA24" s="33" t="str">
        <f t="shared" si="9"/>
        <v>01423</v>
      </c>
      <c r="CB24" s="33" t="str">
        <f t="shared" si="10"/>
        <v>南幌町</v>
      </c>
      <c r="CC24" s="223">
        <f t="shared" si="11"/>
        <v>3.8079292112344849E-2</v>
      </c>
      <c r="CD24" s="223">
        <f t="shared" si="1"/>
        <v>0.10794419026611426</v>
      </c>
      <c r="CE24" s="223">
        <f t="shared" si="1"/>
        <v>0</v>
      </c>
      <c r="CF24" s="223">
        <f t="shared" si="1"/>
        <v>0</v>
      </c>
      <c r="CG24" s="223">
        <f t="shared" si="1"/>
        <v>0</v>
      </c>
      <c r="CH24" s="223">
        <f t="shared" si="1"/>
        <v>0</v>
      </c>
      <c r="CI24" s="223">
        <f t="shared" si="12"/>
        <v>0.14602348237845911</v>
      </c>
      <c r="CK24" s="18" t="str">
        <f t="shared" si="13"/>
        <v>01423</v>
      </c>
      <c r="CL24" s="18" t="str">
        <f t="shared" si="14"/>
        <v>南幌町</v>
      </c>
      <c r="CM24" s="18">
        <f>VLOOKUP($CK24&amp;"_"&amp;$AZ$7,データシート1!$A:$BT,MATCH("ca_太陽光発電（10kW未満）",データシート1!$A$1:$BT$1,0),0)</f>
        <v>161</v>
      </c>
      <c r="CN24" s="18">
        <f>VLOOKUP($CK24&amp;"_"&amp;$AZ$5,データシート1!$A:$BT,MATCH("ab_家庭",データシート1!$A$1:$BT$1,0),0)</f>
        <v>3570</v>
      </c>
      <c r="CO24" s="223">
        <f t="shared" si="15"/>
        <v>4.5098039215686274E-2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18483</v>
      </c>
      <c r="AY25" s="18" t="str">
        <f>IF(IFERROR(比較地域マスタ!$Z18,"")=0,"",IFERROR(比較地域マスタ!$Z18,""))</f>
        <v>おおい町</v>
      </c>
      <c r="BC25" s="844" t="str">
        <f t="shared" si="0"/>
        <v>18483</v>
      </c>
      <c r="BD25" s="1031" t="str">
        <f t="shared" si="2"/>
        <v>おおい町</v>
      </c>
      <c r="BE25" s="34">
        <f>VLOOKUP($BC25&amp;"_"&amp;$AZ$7,データシート1!$A:$BT,MATCH("cb_"&amp;BE$12,データシート1!$A$1:$BT$1,0),0)</f>
        <v>897.09999999999957</v>
      </c>
      <c r="BF25" s="34">
        <f>VLOOKUP($BC25&amp;"_"&amp;$AZ$7,データシート1!$A:$BT,MATCH("cb_"&amp;BF$12,データシート1!$A$1:$BT$1,0),0)</f>
        <v>1536.6</v>
      </c>
      <c r="BG25" s="34">
        <f>VLOOKUP($BC25&amp;"_"&amp;$AZ$7,データシート1!$A:$BT,MATCH("cb_"&amp;BG$12,データシート1!$A$1:$BT$1,0),0)</f>
        <v>0</v>
      </c>
      <c r="BH25" s="34">
        <f>VLOOKUP($BC25&amp;"_"&amp;$AZ$7,データシート1!$A:$BT,MATCH("cb_"&amp;BH$12,データシート1!$A$1:$BT$1,0),0)</f>
        <v>131</v>
      </c>
      <c r="BI25" s="34">
        <f>VLOOKUP($BC25&amp;"_"&amp;$AZ$7,データシート1!$A:$BT,MATCH("cb_"&amp;BI$12,データシート1!$A$1:$BT$1,0),0)</f>
        <v>0</v>
      </c>
      <c r="BJ25" s="34">
        <f>VLOOKUP($BC25&amp;"_"&amp;$AZ$7,データシート1!$A:$BT,MATCH("cb_"&amp;BJ$12,データシート1!$A$1:$BT$1,0),0)</f>
        <v>0</v>
      </c>
      <c r="BK25" s="34">
        <f t="shared" si="3"/>
        <v>2564.6999999999994</v>
      </c>
      <c r="BL25" s="36"/>
      <c r="BM25" s="844" t="str">
        <f t="shared" si="4"/>
        <v>18483</v>
      </c>
      <c r="BN25" s="1031" t="str">
        <f t="shared" si="5"/>
        <v>おおい町</v>
      </c>
      <c r="BO25" s="34">
        <f>BE25*VLOOKUP(BO$12,別紙!$B$4:$E$10,MATCH("設備利用率",別紙!$B$4:$E$4,0),0)/100*8760/10^3</f>
        <v>1076.6276519999992</v>
      </c>
      <c r="BP25" s="34">
        <f>BF25*VLOOKUP(BP$12,別紙!$B$4:$E$10,MATCH("設備利用率",別紙!$B$4:$E$4,0),0)/100*8760/10^3</f>
        <v>2032.5530160000001</v>
      </c>
      <c r="BQ25" s="34">
        <f>BG25*VLOOKUP(BQ$12,別紙!$B$4:$E$10,MATCH("設備利用率",別紙!$B$4:$E$4,0),0)/100*8760/10^3</f>
        <v>0</v>
      </c>
      <c r="BR25" s="34">
        <f>BH25*VLOOKUP(BR$12,別紙!$B$4:$E$10,MATCH("設備利用率",別紙!$B$4:$E$4,0),0)/100*8760/10^3</f>
        <v>688.53599999999994</v>
      </c>
      <c r="BS25" s="34">
        <f>BI25*VLOOKUP(BS$12,別紙!$B$4:$E$10,MATCH("設備利用率",別紙!$B$4:$E$4,0),0)/100*8760/10^3</f>
        <v>0</v>
      </c>
      <c r="BT25" s="34">
        <f>BJ25*VLOOKUP(BT$12,別紙!$B$4:$E$10,MATCH("設備利用率",別紙!$B$4:$E$4,0),0)/100*8760/10^3</f>
        <v>0</v>
      </c>
      <c r="BU25" s="34">
        <f t="shared" si="6"/>
        <v>3797.7166679999991</v>
      </c>
      <c r="BV25" s="36"/>
      <c r="BW25" s="33" t="str">
        <f t="shared" si="7"/>
        <v>18483</v>
      </c>
      <c r="BX25" s="33" t="str">
        <f t="shared" si="8"/>
        <v>おおい町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51786.715752644013</v>
      </c>
      <c r="BZ25" s="36"/>
      <c r="CA25" s="33" t="str">
        <f t="shared" si="9"/>
        <v>18483</v>
      </c>
      <c r="CB25" s="33" t="str">
        <f t="shared" si="10"/>
        <v>おおい町</v>
      </c>
      <c r="CC25" s="223">
        <f t="shared" si="11"/>
        <v>2.0789649166833506E-2</v>
      </c>
      <c r="CD25" s="223">
        <f t="shared" si="1"/>
        <v>3.9248540604667065E-2</v>
      </c>
      <c r="CE25" s="223">
        <f t="shared" si="1"/>
        <v>0</v>
      </c>
      <c r="CF25" s="223">
        <f t="shared" si="1"/>
        <v>1.3295610466760409E-2</v>
      </c>
      <c r="CG25" s="223">
        <f t="shared" si="1"/>
        <v>0</v>
      </c>
      <c r="CH25" s="223">
        <f t="shared" si="1"/>
        <v>0</v>
      </c>
      <c r="CI25" s="223">
        <f t="shared" si="12"/>
        <v>7.3333800238260985E-2</v>
      </c>
      <c r="CK25" s="18" t="str">
        <f t="shared" si="13"/>
        <v>18483</v>
      </c>
      <c r="CL25" s="18" t="str">
        <f t="shared" si="14"/>
        <v>おおい町</v>
      </c>
      <c r="CM25" s="18">
        <f>VLOOKUP($CK25&amp;"_"&amp;$AZ$7,データシート1!$A:$BT,MATCH("ca_太陽光発電（10kW未満）",データシート1!$A$1:$BT$1,0),0)</f>
        <v>200</v>
      </c>
      <c r="CN25" s="18">
        <f>VLOOKUP($CK25&amp;"_"&amp;$AZ$5,データシート1!$A:$BT,MATCH("ab_家庭",データシート1!$A$1:$BT$1,0),0)</f>
        <v>3246</v>
      </c>
      <c r="CO25" s="223">
        <f t="shared" si="15"/>
        <v>6.1614294516327786E-2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30390</v>
      </c>
      <c r="AY26" s="18" t="str">
        <f>IF(IFERROR(比較地域マスタ!$Z19,"")=0,"",IFERROR(比較地域マスタ!$Z19,""))</f>
        <v>印南町</v>
      </c>
      <c r="BC26" s="844" t="str">
        <f t="shared" si="0"/>
        <v>30390</v>
      </c>
      <c r="BD26" s="1031" t="str">
        <f t="shared" si="2"/>
        <v>印南町</v>
      </c>
      <c r="BE26" s="34">
        <f>VLOOKUP($BC26&amp;"_"&amp;$AZ$7,データシート1!$A:$BT,MATCH("cb_"&amp;BE$12,データシート1!$A$1:$BT$1,0),0)</f>
        <v>1427.7</v>
      </c>
      <c r="BF26" s="34">
        <f>VLOOKUP($BC26&amp;"_"&amp;$AZ$7,データシート1!$A:$BT,MATCH("cb_"&amp;BF$12,データシート1!$A$1:$BT$1,0),0)</f>
        <v>13910.700000000004</v>
      </c>
      <c r="BG26" s="34">
        <f>VLOOKUP($BC26&amp;"_"&amp;$AZ$7,データシート1!$A:$BT,MATCH("cb_"&amp;BG$12,データシート1!$A$1:$BT$1,0),0)</f>
        <v>26000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41338.400000000009</v>
      </c>
      <c r="BL26" s="36"/>
      <c r="BM26" s="844" t="str">
        <f t="shared" si="4"/>
        <v>30390</v>
      </c>
      <c r="BN26" s="1031" t="str">
        <f t="shared" si="5"/>
        <v>印南町</v>
      </c>
      <c r="BO26" s="34">
        <f>BE26*VLOOKUP(BO$12,別紙!$B$4:$E$10,MATCH("設備利用率",別紙!$B$4:$E$4,0),0)/100*8760/10^3</f>
        <v>1713.4113239999997</v>
      </c>
      <c r="BP26" s="34">
        <f>BF26*VLOOKUP(BP$12,別紙!$B$4:$E$10,MATCH("設備利用率",別紙!$B$4:$E$4,0),0)/100*8760/10^3</f>
        <v>18400.517532000009</v>
      </c>
      <c r="BQ26" s="34">
        <f>BG26*VLOOKUP(BQ$12,別紙!$B$4:$E$10,MATCH("設備利用率",別紙!$B$4:$E$4,0),0)/100*8760/10^3</f>
        <v>56484.480000000003</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76598.408856000009</v>
      </c>
      <c r="BV26" s="36"/>
      <c r="BW26" s="33" t="str">
        <f t="shared" si="7"/>
        <v>30390</v>
      </c>
      <c r="BX26" s="33" t="str">
        <f t="shared" si="8"/>
        <v>印南町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50996.271550617101</v>
      </c>
      <c r="BZ26" s="36"/>
      <c r="CA26" s="33" t="str">
        <f t="shared" si="9"/>
        <v>30390</v>
      </c>
      <c r="CB26" s="33" t="str">
        <f t="shared" si="10"/>
        <v>印南町</v>
      </c>
      <c r="CC26" s="223">
        <f t="shared" si="11"/>
        <v>3.3598756769881263E-2</v>
      </c>
      <c r="CD26" s="223">
        <f t="shared" si="1"/>
        <v>0.36082083988701613</v>
      </c>
      <c r="CE26" s="223">
        <f t="shared" si="1"/>
        <v>1.1076197981245648</v>
      </c>
      <c r="CF26" s="223">
        <f t="shared" si="1"/>
        <v>0</v>
      </c>
      <c r="CG26" s="223">
        <f t="shared" si="1"/>
        <v>0</v>
      </c>
      <c r="CH26" s="223">
        <f t="shared" si="1"/>
        <v>0</v>
      </c>
      <c r="CI26" s="223">
        <f t="shared" si="12"/>
        <v>1.5020393947814623</v>
      </c>
      <c r="CK26" s="18" t="str">
        <f t="shared" si="13"/>
        <v>30390</v>
      </c>
      <c r="CL26" s="18" t="str">
        <f t="shared" si="14"/>
        <v>印南町</v>
      </c>
      <c r="CM26" s="18">
        <f>VLOOKUP($CK26&amp;"_"&amp;$AZ$7,データシート1!$A:$BT,MATCH("ca_太陽光発電（10kW未満）",データシート1!$A$1:$BT$1,0),0)</f>
        <v>295</v>
      </c>
      <c r="CN26" s="18">
        <f>VLOOKUP($CK26&amp;"_"&amp;$AZ$5,データシート1!$A:$BT,MATCH("ab_家庭",データシート1!$A$1:$BT$1,0),0)</f>
        <v>3371</v>
      </c>
      <c r="CO26" s="223">
        <f t="shared" si="15"/>
        <v>8.751112429546129E-2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11361</v>
      </c>
      <c r="AY27" s="18" t="str">
        <f>IF(IFERROR(比較地域マスタ!$Z20,"")=0,"",IFERROR(比較地域マスタ!$Z20,""))</f>
        <v>横瀬町</v>
      </c>
      <c r="BC27" s="844" t="str">
        <f t="shared" si="0"/>
        <v>11361</v>
      </c>
      <c r="BD27" s="1031" t="str">
        <f t="shared" si="2"/>
        <v>横瀬町</v>
      </c>
      <c r="BE27" s="34">
        <f>VLOOKUP($BC27&amp;"_"&amp;$AZ$7,データシート1!$A:$BT,MATCH("cb_"&amp;BE$12,データシート1!$A$1:$BT$1,0),0)</f>
        <v>1245.3</v>
      </c>
      <c r="BF27" s="34">
        <f>VLOOKUP($BC27&amp;"_"&amp;$AZ$7,データシート1!$A:$BT,MATCH("cb_"&amp;BF$12,データシート1!$A$1:$BT$1,0),0)</f>
        <v>2886.5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4131.8</v>
      </c>
      <c r="BL27" s="36"/>
      <c r="BM27" s="844" t="str">
        <f t="shared" si="4"/>
        <v>11361</v>
      </c>
      <c r="BN27" s="1031" t="str">
        <f t="shared" si="5"/>
        <v>横瀬町</v>
      </c>
      <c r="BO27" s="34">
        <f>BE27*VLOOKUP(BO$12,別紙!$B$4:$E$10,MATCH("設備利用率",別紙!$B$4:$E$4,0),0)/100*8760/10^3</f>
        <v>1494.5094359999998</v>
      </c>
      <c r="BP27" s="34">
        <f>BF27*VLOOKUP(BP$12,別紙!$B$4:$E$10,MATCH("設備利用率",別紙!$B$4:$E$4,0),0)/100*8760/10^3</f>
        <v>3818.1467400000001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5312.6561760000004</v>
      </c>
      <c r="BV27" s="36"/>
      <c r="BW27" s="33" t="str">
        <f t="shared" si="7"/>
        <v>11361</v>
      </c>
      <c r="BX27" s="33" t="str">
        <f t="shared" si="8"/>
        <v>横瀬町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47751.985466414451</v>
      </c>
      <c r="BZ27" s="36"/>
      <c r="CA27" s="33" t="str">
        <f t="shared" si="9"/>
        <v>11361</v>
      </c>
      <c r="CB27" s="33" t="str">
        <f t="shared" si="10"/>
        <v>横瀬町</v>
      </c>
      <c r="CC27" s="223">
        <f t="shared" si="11"/>
        <v>3.129732557510384E-2</v>
      </c>
      <c r="CD27" s="223">
        <f t="shared" si="1"/>
        <v>7.9957863588424591E-2</v>
      </c>
      <c r="CE27" s="223">
        <f t="shared" si="1"/>
        <v>0</v>
      </c>
      <c r="CF27" s="223">
        <f t="shared" si="1"/>
        <v>0</v>
      </c>
      <c r="CG27" s="223">
        <f t="shared" si="1"/>
        <v>0</v>
      </c>
      <c r="CH27" s="223">
        <f t="shared" si="1"/>
        <v>0</v>
      </c>
      <c r="CI27" s="223">
        <f t="shared" si="12"/>
        <v>0.11125518916352843</v>
      </c>
      <c r="CK27" s="18" t="str">
        <f t="shared" si="13"/>
        <v>11361</v>
      </c>
      <c r="CL27" s="18" t="str">
        <f t="shared" si="14"/>
        <v>横瀬町</v>
      </c>
      <c r="CM27" s="18">
        <f>VLOOKUP($CK27&amp;"_"&amp;$AZ$7,データシート1!$A:$BT,MATCH("ca_太陽光発電（10kW未満）",データシート1!$A$1:$BT$1,0),0)</f>
        <v>234</v>
      </c>
      <c r="CN27" s="18">
        <f>VLOOKUP($CK27&amp;"_"&amp;$AZ$5,データシート1!$A:$BT,MATCH("ab_家庭",データシート1!$A$1:$BT$1,0),0)</f>
        <v>3336</v>
      </c>
      <c r="CO27" s="223">
        <f t="shared" si="15"/>
        <v>7.0143884892086325E-2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24470</v>
      </c>
      <c r="AY28" s="18" t="str">
        <f>IF(IFERROR(比較地域マスタ!$Z21,"")=0,"",IFERROR(比較地域マスタ!$Z21,""))</f>
        <v>度会町</v>
      </c>
      <c r="BC28" s="844" t="str">
        <f t="shared" si="0"/>
        <v>24470</v>
      </c>
      <c r="BD28" s="1031" t="str">
        <f t="shared" si="2"/>
        <v>度会町</v>
      </c>
      <c r="BE28" s="34">
        <f>VLOOKUP($BC28&amp;"_"&amp;$AZ$7,データシート1!$A:$BT,MATCH("cb_"&amp;BE$12,データシート1!$A$1:$BT$1,0),0)</f>
        <v>1390.4999999999993</v>
      </c>
      <c r="BF28" s="34">
        <f>VLOOKUP($BC28&amp;"_"&amp;$AZ$7,データシート1!$A:$BT,MATCH("cb_"&amp;BF$12,データシート1!$A$1:$BT$1,0),0)</f>
        <v>73820.099999999933</v>
      </c>
      <c r="BG28" s="34">
        <f>VLOOKUP($BC28&amp;"_"&amp;$AZ$7,データシート1!$A:$BT,MATCH("cb_"&amp;BG$12,データシート1!$A$1:$BT$1,0),0)</f>
        <v>50000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125210.59999999993</v>
      </c>
      <c r="BL28" s="36"/>
      <c r="BM28" s="844" t="str">
        <f t="shared" si="4"/>
        <v>24470</v>
      </c>
      <c r="BN28" s="1031" t="str">
        <f t="shared" si="5"/>
        <v>度会町</v>
      </c>
      <c r="BO28" s="34">
        <f>BE28*VLOOKUP(BO$12,別紙!$B$4:$E$10,MATCH("設備利用率",別紙!$B$4:$E$4,0),0)/100*8760/10^3</f>
        <v>1668.7668599999995</v>
      </c>
      <c r="BP28" s="34">
        <f>BF28*VLOOKUP(BP$12,別紙!$B$4:$E$10,MATCH("設備利用率",別紙!$B$4:$E$4,0),0)/100*8760/10^3</f>
        <v>97646.275475999922</v>
      </c>
      <c r="BQ28" s="34">
        <f>BG28*VLOOKUP(BQ$12,別紙!$B$4:$E$10,MATCH("設備利用率",別紙!$B$4:$E$4,0),0)/100*8760/10^3</f>
        <v>108624</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207939.04233599993</v>
      </c>
      <c r="BV28" s="36"/>
      <c r="BW28" s="33" t="str">
        <f t="shared" si="7"/>
        <v>24470</v>
      </c>
      <c r="BX28" s="33" t="str">
        <f t="shared" si="8"/>
        <v>度会町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28566.778208689884</v>
      </c>
      <c r="BZ28" s="36"/>
      <c r="CA28" s="33" t="str">
        <f t="shared" si="9"/>
        <v>24470</v>
      </c>
      <c r="CB28" s="33" t="str">
        <f t="shared" si="10"/>
        <v>度会町</v>
      </c>
      <c r="CC28" s="223">
        <f t="shared" si="11"/>
        <v>5.8416348102299058E-2</v>
      </c>
      <c r="CD28" s="223">
        <f t="shared" si="1"/>
        <v>3.4181759931995539</v>
      </c>
      <c r="CE28" s="223">
        <f t="shared" si="1"/>
        <v>3.8024588984611878</v>
      </c>
      <c r="CF28" s="223">
        <f t="shared" si="1"/>
        <v>0</v>
      </c>
      <c r="CG28" s="223">
        <f t="shared" si="1"/>
        <v>0</v>
      </c>
      <c r="CH28" s="223">
        <f t="shared" si="1"/>
        <v>0</v>
      </c>
      <c r="CI28" s="223">
        <f t="shared" si="12"/>
        <v>7.2790512397630414</v>
      </c>
      <c r="CK28" s="18" t="str">
        <f t="shared" si="13"/>
        <v>24470</v>
      </c>
      <c r="CL28" s="18" t="str">
        <f t="shared" si="14"/>
        <v>度会町</v>
      </c>
      <c r="CM28" s="18">
        <f>VLOOKUP($CK28&amp;"_"&amp;$AZ$7,データシート1!$A:$BT,MATCH("ca_太陽光発電（10kW未満）",データシート1!$A$1:$BT$1,0),0)</f>
        <v>280</v>
      </c>
      <c r="CN28" s="18">
        <f>VLOOKUP($CK28&amp;"_"&amp;$AZ$5,データシート1!$A:$BT,MATCH("ab_家庭",データシート1!$A$1:$BT$1,0),0)</f>
        <v>3109</v>
      </c>
      <c r="CO28" s="223">
        <f t="shared" si="15"/>
        <v>9.0061112898037948E-2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20583</v>
      </c>
      <c r="AY29" s="18" t="str">
        <f>IF(IFERROR(比較地域マスタ!$Z22,"")=0,"",IFERROR(比較地域マスタ!$Z22,""))</f>
        <v>信濃町</v>
      </c>
      <c r="BC29" s="844" t="str">
        <f t="shared" si="0"/>
        <v>20583</v>
      </c>
      <c r="BD29" s="1031" t="str">
        <f t="shared" si="2"/>
        <v>信濃町</v>
      </c>
      <c r="BE29" s="34">
        <f>VLOOKUP($BC29&amp;"_"&amp;$AZ$7,データシート1!$A:$BT,MATCH("cb_"&amp;BE$12,データシート1!$A$1:$BT$1,0),0)</f>
        <v>296.10000000000002</v>
      </c>
      <c r="BF29" s="34">
        <f>VLOOKUP($BC29&amp;"_"&amp;$AZ$7,データシート1!$A:$BT,MATCH("cb_"&amp;BF$12,データシート1!$A$1:$BT$1,0),0)</f>
        <v>4502.3</v>
      </c>
      <c r="BG29" s="34">
        <f>VLOOKUP($BC29&amp;"_"&amp;$AZ$7,データシート1!$A:$BT,MATCH("cb_"&amp;BG$12,データシート1!$A$1:$BT$1,0),0)</f>
        <v>0</v>
      </c>
      <c r="BH29" s="34">
        <f>VLOOKUP($BC29&amp;"_"&amp;$AZ$7,データシート1!$A:$BT,MATCH("cb_"&amp;BH$12,データシート1!$A$1:$BT$1,0),0)</f>
        <v>19000</v>
      </c>
      <c r="BI29" s="34">
        <f>VLOOKUP($BC29&amp;"_"&amp;$AZ$7,データシート1!$A:$BT,MATCH("cb_"&amp;BI$12,データシート1!$A$1:$BT$1,0),0)</f>
        <v>0</v>
      </c>
      <c r="BJ29" s="34">
        <f>VLOOKUP($BC29&amp;"_"&amp;$AZ$7,データシート1!$A:$BT,MATCH("cb_"&amp;BJ$12,データシート1!$A$1:$BT$1,0),0)</f>
        <v>0</v>
      </c>
      <c r="BK29" s="34">
        <f t="shared" si="3"/>
        <v>23798.400000000001</v>
      </c>
      <c r="BL29" s="36"/>
      <c r="BM29" s="844" t="str">
        <f t="shared" si="4"/>
        <v>20583</v>
      </c>
      <c r="BN29" s="1031" t="str">
        <f t="shared" si="5"/>
        <v>信濃町</v>
      </c>
      <c r="BO29" s="34">
        <f>BE29*VLOOKUP(BO$12,別紙!$B$4:$E$10,MATCH("設備利用率",別紙!$B$4:$E$4,0),0)/100*8760/10^3</f>
        <v>355.35553199999998</v>
      </c>
      <c r="BP29" s="34">
        <f>BF29*VLOOKUP(BP$12,別紙!$B$4:$E$10,MATCH("設備利用率",別紙!$B$4:$E$4,0),0)/100*8760/10^3</f>
        <v>5955.4623479999991</v>
      </c>
      <c r="BQ29" s="34">
        <f>BG29*VLOOKUP(BQ$12,別紙!$B$4:$E$10,MATCH("設備利用率",別紙!$B$4:$E$4,0),0)/100*8760/10^3</f>
        <v>0</v>
      </c>
      <c r="BR29" s="34">
        <f>BH29*VLOOKUP(BR$12,別紙!$B$4:$E$10,MATCH("設備利用率",別紙!$B$4:$E$4,0),0)/100*8760/10^3</f>
        <v>99864</v>
      </c>
      <c r="BS29" s="34">
        <f>BI29*VLOOKUP(BS$12,別紙!$B$4:$E$10,MATCH("設備利用率",別紙!$B$4:$E$4,0),0)/100*8760/10^3</f>
        <v>0</v>
      </c>
      <c r="BT29" s="34">
        <f>BJ29*VLOOKUP(BT$12,別紙!$B$4:$E$10,MATCH("設備利用率",別紙!$B$4:$E$4,0),0)/100*8760/10^3</f>
        <v>0</v>
      </c>
      <c r="BU29" s="34">
        <f t="shared" si="6"/>
        <v>106174.81788</v>
      </c>
      <c r="BV29" s="36"/>
      <c r="BW29" s="33" t="str">
        <f t="shared" si="7"/>
        <v>20583</v>
      </c>
      <c r="BX29" s="33" t="str">
        <f t="shared" si="8"/>
        <v>信濃町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48841.518992784084</v>
      </c>
      <c r="BZ29" s="36"/>
      <c r="CA29" s="33" t="str">
        <f t="shared" si="9"/>
        <v>20583</v>
      </c>
      <c r="CB29" s="33" t="str">
        <f t="shared" si="10"/>
        <v>信濃町</v>
      </c>
      <c r="CC29" s="223">
        <f t="shared" si="11"/>
        <v>7.2756855095456943E-3</v>
      </c>
      <c r="CD29" s="223">
        <f t="shared" ref="CD29:CD60" si="16">BP29/$BY29</f>
        <v>0.12193442118128774</v>
      </c>
      <c r="CE29" s="223">
        <f t="shared" ref="CE29:CE60" si="17">BQ29/$BY29</f>
        <v>0</v>
      </c>
      <c r="CF29" s="223">
        <f t="shared" ref="CF29:CF60" si="18">BR29/$BY29</f>
        <v>2.0446538531030138</v>
      </c>
      <c r="CG29" s="223">
        <f t="shared" ref="CG29:CG60" si="19">BS29/$BY29</f>
        <v>0</v>
      </c>
      <c r="CH29" s="223">
        <f t="shared" ref="CH29:CH60" si="20">BT29/$BY29</f>
        <v>0</v>
      </c>
      <c r="CI29" s="223">
        <f t="shared" si="12"/>
        <v>2.1738639597938469</v>
      </c>
      <c r="CK29" s="18" t="str">
        <f t="shared" si="13"/>
        <v>20583</v>
      </c>
      <c r="CL29" s="18" t="str">
        <f t="shared" si="14"/>
        <v>信濃町</v>
      </c>
      <c r="CM29" s="18">
        <f>VLOOKUP($CK29&amp;"_"&amp;$AZ$7,データシート1!$A:$BT,MATCH("ca_太陽光発電（10kW未満）",データシート1!$A$1:$BT$1,0),0)</f>
        <v>65</v>
      </c>
      <c r="CN29" s="18">
        <f>VLOOKUP($CK29&amp;"_"&amp;$AZ$5,データシート1!$A:$BT,MATCH("ab_家庭",データシート1!$A$1:$BT$1,0),0)</f>
        <v>3351</v>
      </c>
      <c r="CO29" s="223">
        <f t="shared" si="15"/>
        <v>1.9397194867203819E-2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36468</v>
      </c>
      <c r="AY30" s="18" t="str">
        <f>IF(IFERROR(比較地域マスタ!$Z23,"")=0,"",IFERROR(比較地域マスタ!$Z23,""))</f>
        <v>つるぎ町</v>
      </c>
      <c r="BC30" s="844" t="str">
        <f t="shared" si="0"/>
        <v>36468</v>
      </c>
      <c r="BD30" s="1031" t="str">
        <f t="shared" si="2"/>
        <v>つるぎ町</v>
      </c>
      <c r="BE30" s="34">
        <f>VLOOKUP($BC30&amp;"_"&amp;$AZ$7,データシート1!$A:$BT,MATCH("cb_"&amp;BE$12,データシート1!$A$1:$BT$1,0),0)</f>
        <v>707.20299999999986</v>
      </c>
      <c r="BF30" s="34">
        <f>VLOOKUP($BC30&amp;"_"&amp;$AZ$7,データシート1!$A:$BT,MATCH("cb_"&amp;BF$12,データシート1!$A$1:$BT$1,0),0)</f>
        <v>1273.9000000000001</v>
      </c>
      <c r="BG30" s="34">
        <f>VLOOKUP($BC30&amp;"_"&amp;$AZ$7,データシート1!$A:$BT,MATCH("cb_"&amp;BG$12,データシート1!$A$1:$BT$1,0),0)</f>
        <v>0</v>
      </c>
      <c r="BH30" s="34">
        <f>VLOOKUP($BC30&amp;"_"&amp;$AZ$7,データシート1!$A:$BT,MATCH("cb_"&amp;BH$12,データシート1!$A$1:$BT$1,0),0)</f>
        <v>49.9</v>
      </c>
      <c r="BI30" s="34">
        <f>VLOOKUP($BC30&amp;"_"&amp;$AZ$7,データシート1!$A:$BT,MATCH("cb_"&amp;BI$12,データシート1!$A$1:$BT$1,0),0)</f>
        <v>0</v>
      </c>
      <c r="BJ30" s="34">
        <f>VLOOKUP($BC30&amp;"_"&amp;$AZ$7,データシート1!$A:$BT,MATCH("cb_"&amp;BJ$12,データシート1!$A$1:$BT$1,0),0)</f>
        <v>0</v>
      </c>
      <c r="BK30" s="34">
        <f t="shared" si="3"/>
        <v>2031.0030000000002</v>
      </c>
      <c r="BL30" s="36"/>
      <c r="BM30" s="844" t="str">
        <f t="shared" si="4"/>
        <v>36468</v>
      </c>
      <c r="BN30" s="1031" t="str">
        <f t="shared" si="5"/>
        <v>つるぎ町</v>
      </c>
      <c r="BO30" s="34">
        <f>BE30*VLOOKUP(BO$12,別紙!$B$4:$E$10,MATCH("設備利用率",別紙!$B$4:$E$4,0),0)/100*8760/10^3</f>
        <v>848.72846435999986</v>
      </c>
      <c r="BP30" s="34">
        <f>BF30*VLOOKUP(BP$12,別紙!$B$4:$E$10,MATCH("設備利用率",別紙!$B$4:$E$4,0),0)/100*8760/10^3</f>
        <v>1685.0639640000002</v>
      </c>
      <c r="BQ30" s="34">
        <f>BG30*VLOOKUP(BQ$12,別紙!$B$4:$E$10,MATCH("設備利用率",別紙!$B$4:$E$4,0),0)/100*8760/10^3</f>
        <v>0</v>
      </c>
      <c r="BR30" s="34">
        <f>BH30*VLOOKUP(BR$12,別紙!$B$4:$E$10,MATCH("設備利用率",別紙!$B$4:$E$4,0),0)/100*8760/10^3</f>
        <v>262.27440000000001</v>
      </c>
      <c r="BS30" s="34">
        <f>BI30*VLOOKUP(BS$12,別紙!$B$4:$E$10,MATCH("設備利用率",別紙!$B$4:$E$4,0),0)/100*8760/10^3</f>
        <v>0</v>
      </c>
      <c r="BT30" s="34">
        <f>BJ30*VLOOKUP(BT$12,別紙!$B$4:$E$10,MATCH("設備利用率",別紙!$B$4:$E$4,0),0)/100*8760/10^3</f>
        <v>0</v>
      </c>
      <c r="BU30" s="34">
        <f t="shared" si="6"/>
        <v>2796.0668283599998</v>
      </c>
      <c r="BV30" s="36"/>
      <c r="BW30" s="33" t="str">
        <f t="shared" si="7"/>
        <v>36468</v>
      </c>
      <c r="BX30" s="33" t="str">
        <f t="shared" si="8"/>
        <v>つるぎ町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74108.021461145821</v>
      </c>
      <c r="BZ30" s="36"/>
      <c r="CA30" s="33" t="str">
        <f t="shared" si="9"/>
        <v>36468</v>
      </c>
      <c r="CB30" s="33" t="str">
        <f t="shared" si="10"/>
        <v>つるぎ町</v>
      </c>
      <c r="CC30" s="223">
        <f t="shared" si="11"/>
        <v>1.1452585666518984E-2</v>
      </c>
      <c r="CD30" s="223">
        <f t="shared" si="16"/>
        <v>2.2737942948368475E-2</v>
      </c>
      <c r="CE30" s="223">
        <f t="shared" si="17"/>
        <v>0</v>
      </c>
      <c r="CF30" s="223">
        <f t="shared" si="18"/>
        <v>3.5390824748641838E-3</v>
      </c>
      <c r="CG30" s="223">
        <f t="shared" si="19"/>
        <v>0</v>
      </c>
      <c r="CH30" s="223">
        <f t="shared" si="20"/>
        <v>0</v>
      </c>
      <c r="CI30" s="223">
        <f t="shared" si="12"/>
        <v>3.772961108975164E-2</v>
      </c>
      <c r="CK30" s="18" t="str">
        <f t="shared" si="13"/>
        <v>36468</v>
      </c>
      <c r="CL30" s="18" t="str">
        <f t="shared" si="14"/>
        <v>つるぎ町</v>
      </c>
      <c r="CM30" s="18">
        <f>VLOOKUP($CK30&amp;"_"&amp;$AZ$7,データシート1!$A:$BT,MATCH("ca_太陽光発電（10kW未満）",データシート1!$A$1:$BT$1,0),0)</f>
        <v>141</v>
      </c>
      <c r="CN30" s="18">
        <f>VLOOKUP($CK30&amp;"_"&amp;$AZ$5,データシート1!$A:$BT,MATCH("ab_家庭",データシート1!$A$1:$BT$1,0),0)</f>
        <v>3941</v>
      </c>
      <c r="CO30" s="223">
        <f t="shared" si="15"/>
        <v>3.5777721390510026E-2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06362</v>
      </c>
      <c r="AY31" s="18" t="str">
        <f>IF(IFERROR(比較地域マスタ!$Z24,"")=0,"",IFERROR(比較地域マスタ!$Z24,""))</f>
        <v>最上町</v>
      </c>
      <c r="BC31" s="844" t="str">
        <f t="shared" si="0"/>
        <v>06362</v>
      </c>
      <c r="BD31" s="1031" t="str">
        <f t="shared" si="2"/>
        <v>最上町</v>
      </c>
      <c r="BE31" s="34">
        <f>VLOOKUP($BC31&amp;"_"&amp;$AZ$7,データシート1!$A:$BT,MATCH("cb_"&amp;BE$12,データシート1!$A$1:$BT$1,0),0)</f>
        <v>220.30000000000004</v>
      </c>
      <c r="BF31" s="34">
        <f>VLOOKUP($BC31&amp;"_"&amp;$AZ$7,データシート1!$A:$BT,MATCH("cb_"&amp;BF$12,データシート1!$A$1:$BT$1,0),0)</f>
        <v>4945.8999999999996</v>
      </c>
      <c r="BG31" s="34">
        <f>VLOOKUP($BC31&amp;"_"&amp;$AZ$7,データシート1!$A:$BT,MATCH("cb_"&amp;BG$12,データシート1!$A$1:$BT$1,0),0)</f>
        <v>0</v>
      </c>
      <c r="BH31" s="34">
        <f>VLOOKUP($BC31&amp;"_"&amp;$AZ$7,データシート1!$A:$BT,MATCH("cb_"&amp;BH$12,データシート1!$A$1:$BT$1,0),0)</f>
        <v>380</v>
      </c>
      <c r="BI31" s="34">
        <f>VLOOKUP($BC31&amp;"_"&amp;$AZ$7,データシート1!$A:$BT,MATCH("cb_"&amp;BI$12,データシート1!$A$1:$BT$1,0),0)</f>
        <v>0</v>
      </c>
      <c r="BJ31" s="34">
        <f>VLOOKUP($BC31&amp;"_"&amp;$AZ$7,データシート1!$A:$BT,MATCH("cb_"&amp;BJ$12,データシート1!$A$1:$BT$1,0),0)</f>
        <v>980</v>
      </c>
      <c r="BK31" s="34">
        <f t="shared" si="3"/>
        <v>6526.2</v>
      </c>
      <c r="BL31" s="36"/>
      <c r="BM31" s="844" t="str">
        <f t="shared" si="4"/>
        <v>06362</v>
      </c>
      <c r="BN31" s="1031" t="str">
        <f t="shared" si="5"/>
        <v>最上町</v>
      </c>
      <c r="BO31" s="34">
        <f>BE31*VLOOKUP(BO$12,別紙!$B$4:$E$10,MATCH("設備利用率",別紙!$B$4:$E$4,0),0)/100*8760/10^3</f>
        <v>264.38643600000006</v>
      </c>
      <c r="BP31" s="34">
        <f>BF31*VLOOKUP(BP$12,別紙!$B$4:$E$10,MATCH("設備利用率",別紙!$B$4:$E$4,0),0)/100*8760/10^3</f>
        <v>6542.238683999999</v>
      </c>
      <c r="BQ31" s="34">
        <f>BG31*VLOOKUP(BQ$12,別紙!$B$4:$E$10,MATCH("設備利用率",別紙!$B$4:$E$4,0),0)/100*8760/10^3</f>
        <v>0</v>
      </c>
      <c r="BR31" s="34">
        <f>BH31*VLOOKUP(BR$12,別紙!$B$4:$E$10,MATCH("設備利用率",別紙!$B$4:$E$4,0),0)/100*8760/10^3</f>
        <v>1997.28</v>
      </c>
      <c r="BS31" s="34">
        <f>BI31*VLOOKUP(BS$12,別紙!$B$4:$E$10,MATCH("設備利用率",別紙!$B$4:$E$4,0),0)/100*8760/10^3</f>
        <v>0</v>
      </c>
      <c r="BT31" s="34">
        <f>BJ31*VLOOKUP(BT$12,別紙!$B$4:$E$10,MATCH("設備利用率",別紙!$B$4:$E$4,0),0)/100*8760/10^3</f>
        <v>6867.84</v>
      </c>
      <c r="BU31" s="34">
        <f t="shared" si="6"/>
        <v>15671.74512</v>
      </c>
      <c r="BV31" s="36"/>
      <c r="BW31" s="33" t="str">
        <f t="shared" si="7"/>
        <v>06362</v>
      </c>
      <c r="BX31" s="33" t="str">
        <f t="shared" si="8"/>
        <v>最上町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35748.97573523211</v>
      </c>
      <c r="BZ31" s="36"/>
      <c r="CA31" s="33" t="str">
        <f t="shared" si="9"/>
        <v>06362</v>
      </c>
      <c r="CB31" s="33" t="str">
        <f t="shared" si="10"/>
        <v>最上町</v>
      </c>
      <c r="CC31" s="223">
        <f t="shared" si="11"/>
        <v>7.3956366738484247E-3</v>
      </c>
      <c r="CD31" s="223">
        <f t="shared" si="16"/>
        <v>0.18300492669926621</v>
      </c>
      <c r="CE31" s="223">
        <f t="shared" si="17"/>
        <v>0</v>
      </c>
      <c r="CF31" s="223">
        <f t="shared" si="18"/>
        <v>5.5869572733844707E-2</v>
      </c>
      <c r="CG31" s="223">
        <f t="shared" si="19"/>
        <v>0</v>
      </c>
      <c r="CH31" s="223">
        <f t="shared" si="20"/>
        <v>0.19211291676900988</v>
      </c>
      <c r="CI31" s="223">
        <f t="shared" si="12"/>
        <v>0.43838305287596924</v>
      </c>
      <c r="CK31" s="18" t="str">
        <f t="shared" si="13"/>
        <v>06362</v>
      </c>
      <c r="CL31" s="18" t="str">
        <f t="shared" si="14"/>
        <v>最上町</v>
      </c>
      <c r="CM31" s="18">
        <f>VLOOKUP($CK31&amp;"_"&amp;$AZ$7,データシート1!$A:$BT,MATCH("ca_太陽光発電（10kW未満）",データシート1!$A$1:$BT$1,0),0)</f>
        <v>44</v>
      </c>
      <c r="CN31" s="18">
        <f>VLOOKUP($CK31&amp;"_"&amp;$AZ$5,データシート1!$A:$BT,MATCH("ab_家庭",データシート1!$A$1:$BT$1,0),0)</f>
        <v>2790</v>
      </c>
      <c r="CO31" s="223">
        <f t="shared" si="15"/>
        <v>1.5770609318996417E-2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15342</v>
      </c>
      <c r="AY32" s="18" t="str">
        <f>IF(IFERROR(比較地域マスタ!$Z25,"")=0,"",IFERROR(比較地域マスタ!$Z25,""))</f>
        <v>弥彦村</v>
      </c>
      <c r="AZ32" s="22"/>
      <c r="BA32" s="22"/>
      <c r="BB32" s="22"/>
      <c r="BC32" s="844" t="str">
        <f t="shared" si="0"/>
        <v>15342</v>
      </c>
      <c r="BD32" s="1031" t="str">
        <f t="shared" si="2"/>
        <v>弥彦村</v>
      </c>
      <c r="BE32" s="34">
        <f>VLOOKUP($BC32&amp;"_"&amp;$AZ$7,データシート1!$A:$BT,MATCH("cb_"&amp;BE$12,データシート1!$A$1:$BT$1,0),0)</f>
        <v>504.09999999999997</v>
      </c>
      <c r="BF32" s="34">
        <f>VLOOKUP($BC32&amp;"_"&amp;$AZ$7,データシート1!$A:$BT,MATCH("cb_"&amp;BF$12,データシート1!$A$1:$BT$1,0),0)</f>
        <v>1008.7000000000002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1512.8000000000002</v>
      </c>
      <c r="BL32" s="36"/>
      <c r="BM32" s="844" t="str">
        <f t="shared" si="4"/>
        <v>15342</v>
      </c>
      <c r="BN32" s="1031" t="str">
        <f t="shared" si="5"/>
        <v>弥彦村</v>
      </c>
      <c r="BO32" s="34">
        <f>BE32*VLOOKUP(BO$12,別紙!$B$4:$E$10,MATCH("設備利用率",別紙!$B$4:$E$4,0),0)/100*8760/10^3</f>
        <v>604.9804919999998</v>
      </c>
      <c r="BP32" s="34">
        <f>BF32*VLOOKUP(BP$12,別紙!$B$4:$E$10,MATCH("設備利用率",別紙!$B$4:$E$4,0),0)/100*8760/10^3</f>
        <v>1334.2680120000002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1939.2485040000001</v>
      </c>
      <c r="BV32" s="36"/>
      <c r="BW32" s="33" t="str">
        <f t="shared" si="7"/>
        <v>15342</v>
      </c>
      <c r="BX32" s="33" t="str">
        <f t="shared" si="8"/>
        <v>弥彦村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46673.732300114767</v>
      </c>
      <c r="BZ32" s="36"/>
      <c r="CA32" s="33" t="str">
        <f t="shared" si="9"/>
        <v>15342</v>
      </c>
      <c r="CB32" s="33" t="str">
        <f t="shared" si="10"/>
        <v>弥彦村</v>
      </c>
      <c r="CC32" s="223">
        <f t="shared" si="11"/>
        <v>1.2961905169913147E-2</v>
      </c>
      <c r="CD32" s="223">
        <f t="shared" si="16"/>
        <v>2.8587129124805804E-2</v>
      </c>
      <c r="CE32" s="223">
        <f t="shared" si="17"/>
        <v>0</v>
      </c>
      <c r="CF32" s="223">
        <f t="shared" si="18"/>
        <v>0</v>
      </c>
      <c r="CG32" s="223">
        <f t="shared" si="19"/>
        <v>0</v>
      </c>
      <c r="CH32" s="223">
        <f t="shared" si="20"/>
        <v>0</v>
      </c>
      <c r="CI32" s="223">
        <f t="shared" si="12"/>
        <v>4.1549034294718949E-2</v>
      </c>
      <c r="CJ32" s="22"/>
      <c r="CK32" s="18" t="str">
        <f t="shared" si="13"/>
        <v>15342</v>
      </c>
      <c r="CL32" s="18" t="str">
        <f t="shared" si="14"/>
        <v>弥彦村</v>
      </c>
      <c r="CM32" s="18">
        <f>VLOOKUP($CK32&amp;"_"&amp;$AZ$7,データシート1!$A:$BT,MATCH("ca_太陽光発電（10kW未満）",データシート1!$A$1:$BT$1,0),0)</f>
        <v>103</v>
      </c>
      <c r="CN32" s="18">
        <f>VLOOKUP($CK32&amp;"_"&amp;$AZ$5,データシート1!$A:$BT,MATCH("ab_家庭",データシート1!$A$1:$BT$1,0),0)</f>
        <v>2781</v>
      </c>
      <c r="CO32" s="223">
        <f t="shared" si="15"/>
        <v>3.7037037037037035E-2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04422</v>
      </c>
      <c r="AY33" s="18" t="str">
        <f>IF(IFERROR(比較地域マスタ!$Z26,"")=0,"",IFERROR(比較地域マスタ!$Z26,""))</f>
        <v>大郷町</v>
      </c>
      <c r="BC33" s="844" t="str">
        <f t="shared" si="0"/>
        <v>04422</v>
      </c>
      <c r="BD33" s="1031" t="str">
        <f t="shared" si="2"/>
        <v>大郷町</v>
      </c>
      <c r="BE33" s="34">
        <f>VLOOKUP($BC33&amp;"_"&amp;$AZ$7,データシート1!$A:$BT,MATCH("cb_"&amp;BE$12,データシート1!$A$1:$BT$1,0),0)</f>
        <v>1669</v>
      </c>
      <c r="BF33" s="34">
        <f>VLOOKUP($BC33&amp;"_"&amp;$AZ$7,データシート1!$A:$BT,MATCH("cb_"&amp;BF$12,データシート1!$A$1:$BT$1,0),0)</f>
        <v>93875.199999999953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95544.199999999953</v>
      </c>
      <c r="BL33" s="36"/>
      <c r="BM33" s="844" t="str">
        <f t="shared" si="4"/>
        <v>04422</v>
      </c>
      <c r="BN33" s="1031" t="str">
        <f t="shared" si="5"/>
        <v>大郷町</v>
      </c>
      <c r="BO33" s="34">
        <f>BE33*VLOOKUP(BO$12,別紙!$B$4:$E$10,MATCH("設備利用率",別紙!$B$4:$E$4,0),0)/100*8760/10^3</f>
        <v>2003.00028</v>
      </c>
      <c r="BP33" s="34">
        <f>BF33*VLOOKUP(BP$12,別紙!$B$4:$E$10,MATCH("設備利用率",別紙!$B$4:$E$4,0),0)/100*8760/10^3</f>
        <v>124174.35955199994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126177.35983199993</v>
      </c>
      <c r="BV33" s="36"/>
      <c r="BW33" s="33" t="str">
        <f t="shared" si="7"/>
        <v>04422</v>
      </c>
      <c r="BX33" s="33" t="str">
        <f t="shared" si="8"/>
        <v>大郷町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44372.381607255884</v>
      </c>
      <c r="BZ33" s="36"/>
      <c r="CA33" s="33" t="str">
        <f t="shared" si="9"/>
        <v>04422</v>
      </c>
      <c r="CB33" s="33" t="str">
        <f t="shared" si="10"/>
        <v>大郷町</v>
      </c>
      <c r="CC33" s="223">
        <f t="shared" si="11"/>
        <v>4.5140698052422421E-2</v>
      </c>
      <c r="CD33" s="223">
        <f t="shared" si="16"/>
        <v>2.7984605525815325</v>
      </c>
      <c r="CE33" s="223">
        <f t="shared" si="17"/>
        <v>0</v>
      </c>
      <c r="CF33" s="223">
        <f t="shared" si="18"/>
        <v>0</v>
      </c>
      <c r="CG33" s="223">
        <f t="shared" si="19"/>
        <v>0</v>
      </c>
      <c r="CH33" s="223">
        <f t="shared" si="20"/>
        <v>0</v>
      </c>
      <c r="CI33" s="223">
        <f t="shared" si="12"/>
        <v>2.843601250633955</v>
      </c>
      <c r="CK33" s="18" t="str">
        <f t="shared" si="13"/>
        <v>04422</v>
      </c>
      <c r="CL33" s="18" t="str">
        <f t="shared" si="14"/>
        <v>大郷町</v>
      </c>
      <c r="CM33" s="18">
        <f>VLOOKUP($CK33&amp;"_"&amp;$AZ$7,データシート1!$A:$BT,MATCH("ca_太陽光発電（10kW未満）",データシート1!$A$1:$BT$1,0),0)</f>
        <v>323</v>
      </c>
      <c r="CN33" s="18">
        <f>VLOOKUP($CK33&amp;"_"&amp;$AZ$5,データシート1!$A:$BT,MATCH("ab_家庭",データシート1!$A$1:$BT$1,0),0)</f>
        <v>2892</v>
      </c>
      <c r="CO33" s="223">
        <f t="shared" si="15"/>
        <v>0.11168741355463348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07561</v>
      </c>
      <c r="AY34" s="18" t="str">
        <f>IF(IFERROR(比較地域マスタ!$Z27,"")=0,"",IFERROR(比較地域マスタ!$Z27,""))</f>
        <v>新地町</v>
      </c>
      <c r="BC34" s="844" t="str">
        <f t="shared" si="0"/>
        <v>07561</v>
      </c>
      <c r="BD34" s="1031" t="str">
        <f t="shared" si="2"/>
        <v>新地町</v>
      </c>
      <c r="BE34" s="34">
        <f>VLOOKUP($BC34&amp;"_"&amp;$AZ$7,データシート1!$A:$BT,MATCH("cb_"&amp;BE$12,データシート1!$A$1:$BT$1,0),0)</f>
        <v>2492.8000000000029</v>
      </c>
      <c r="BF34" s="34">
        <f>VLOOKUP($BC34&amp;"_"&amp;$AZ$7,データシート1!$A:$BT,MATCH("cb_"&amp;BF$12,データシート1!$A$1:$BT$1,0),0)</f>
        <v>7074.8000000000011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9567.600000000004</v>
      </c>
      <c r="BL34" s="36"/>
      <c r="BM34" s="844" t="str">
        <f t="shared" si="4"/>
        <v>07561</v>
      </c>
      <c r="BN34" s="1031" t="str">
        <f t="shared" si="5"/>
        <v>新地町</v>
      </c>
      <c r="BO34" s="34">
        <f>BE34*VLOOKUP(BO$12,別紙!$B$4:$E$10,MATCH("設備利用率",別紙!$B$4:$E$4,0),0)/100*8760/10^3</f>
        <v>2991.6591360000039</v>
      </c>
      <c r="BP34" s="34">
        <f>BF34*VLOOKUP(BP$12,別紙!$B$4:$E$10,MATCH("設備利用率",別紙!$B$4:$E$4,0),0)/100*8760/10^3</f>
        <v>9358.2624480000013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12349.921584000005</v>
      </c>
      <c r="BV34" s="36"/>
      <c r="BW34" s="33" t="str">
        <f t="shared" si="7"/>
        <v>07561</v>
      </c>
      <c r="BX34" s="33" t="str">
        <f t="shared" si="8"/>
        <v>新地町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41990.767255474166</v>
      </c>
      <c r="BZ34" s="36"/>
      <c r="CA34" s="33" t="str">
        <f t="shared" si="9"/>
        <v>07561</v>
      </c>
      <c r="CB34" s="33" t="str">
        <f t="shared" si="10"/>
        <v>新地町</v>
      </c>
      <c r="CC34" s="223">
        <f t="shared" si="11"/>
        <v>7.1245641161986464E-2</v>
      </c>
      <c r="CD34" s="223">
        <f t="shared" si="16"/>
        <v>0.22286476431982802</v>
      </c>
      <c r="CE34" s="223">
        <f t="shared" si="17"/>
        <v>0</v>
      </c>
      <c r="CF34" s="223">
        <f t="shared" si="18"/>
        <v>0</v>
      </c>
      <c r="CG34" s="223">
        <f t="shared" si="19"/>
        <v>0</v>
      </c>
      <c r="CH34" s="223">
        <f t="shared" si="20"/>
        <v>0</v>
      </c>
      <c r="CI34" s="223">
        <f t="shared" si="12"/>
        <v>0.2941104054818145</v>
      </c>
      <c r="CK34" s="18" t="str">
        <f t="shared" si="13"/>
        <v>07561</v>
      </c>
      <c r="CL34" s="18" t="str">
        <f t="shared" si="14"/>
        <v>新地町</v>
      </c>
      <c r="CM34" s="18">
        <f>VLOOKUP($CK34&amp;"_"&amp;$AZ$7,データシート1!$A:$BT,MATCH("ca_太陽光発電（10kW未満）",データシート1!$A$1:$BT$1,0),0)</f>
        <v>524</v>
      </c>
      <c r="CN34" s="18">
        <f>VLOOKUP($CK34&amp;"_"&amp;$AZ$5,データシート1!$A:$BT,MATCH("ab_家庭",データシート1!$A$1:$BT$1,0),0)</f>
        <v>2937</v>
      </c>
      <c r="CO34" s="223">
        <f t="shared" si="15"/>
        <v>0.1784133469526728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22304</v>
      </c>
      <c r="AY35" s="18" t="str">
        <f>IF(IFERROR(比較地域マスタ!$Z28,"")=0,"",IFERROR(比較地域マスタ!$Z28,""))</f>
        <v>南伊豆町</v>
      </c>
      <c r="BC35" s="844" t="str">
        <f t="shared" si="0"/>
        <v>22304</v>
      </c>
      <c r="BD35" s="1031" t="str">
        <f t="shared" si="2"/>
        <v>南伊豆町</v>
      </c>
      <c r="BE35" s="34">
        <f>VLOOKUP($BC35&amp;"_"&amp;$AZ$7,データシート1!$A:$BT,MATCH("cb_"&amp;BE$12,データシート1!$A$1:$BT$1,0),0)</f>
        <v>499.59999999999997</v>
      </c>
      <c r="BF35" s="34">
        <f>VLOOKUP($BC35&amp;"_"&amp;$AZ$7,データシート1!$A:$BT,MATCH("cb_"&amp;BF$12,データシート1!$A$1:$BT$1,0),0)</f>
        <v>25182.499999999996</v>
      </c>
      <c r="BG35" s="34">
        <f>VLOOKUP($BC35&amp;"_"&amp;$AZ$7,データシート1!$A:$BT,MATCH("cb_"&amp;BG$12,データシート1!$A$1:$BT$1,0),0)</f>
        <v>34810.400000000001</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60492.5</v>
      </c>
      <c r="BL35" s="36"/>
      <c r="BM35" s="844" t="str">
        <f t="shared" si="4"/>
        <v>22304</v>
      </c>
      <c r="BN35" s="1031" t="str">
        <f t="shared" si="5"/>
        <v>南伊豆町</v>
      </c>
      <c r="BO35" s="34">
        <f>BE35*VLOOKUP(BO$12,別紙!$B$4:$E$10,MATCH("設備利用率",別紙!$B$4:$E$4,0),0)/100*8760/10^3</f>
        <v>599.57995200000005</v>
      </c>
      <c r="BP35" s="34">
        <f>BF35*VLOOKUP(BP$12,別紙!$B$4:$E$10,MATCH("設備利用率",別紙!$B$4:$E$4,0),0)/100*8760/10^3</f>
        <v>33310.403699999995</v>
      </c>
      <c r="BQ35" s="34">
        <f>BG35*VLOOKUP(BQ$12,別紙!$B$4:$E$10,MATCH("設備利用率",別紙!$B$4:$E$4,0),0)/100*8760/10^3</f>
        <v>75624.897791999989</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109534.88144399998</v>
      </c>
      <c r="BV35" s="36"/>
      <c r="BW35" s="33" t="str">
        <f t="shared" si="7"/>
        <v>22304</v>
      </c>
      <c r="BX35" s="33" t="str">
        <f t="shared" si="8"/>
        <v>南伊豆町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39895.019832343758</v>
      </c>
      <c r="BZ35" s="36"/>
      <c r="CA35" s="33" t="str">
        <f t="shared" si="9"/>
        <v>22304</v>
      </c>
      <c r="CB35" s="33" t="str">
        <f t="shared" si="10"/>
        <v>南伊豆町</v>
      </c>
      <c r="CC35" s="223">
        <f t="shared" si="11"/>
        <v>1.5028942322116797E-2</v>
      </c>
      <c r="CD35" s="223">
        <f t="shared" si="16"/>
        <v>0.83495142601720251</v>
      </c>
      <c r="CE35" s="223">
        <f t="shared" si="17"/>
        <v>1.8955974482481457</v>
      </c>
      <c r="CF35" s="223">
        <f t="shared" si="18"/>
        <v>0</v>
      </c>
      <c r="CG35" s="223">
        <f t="shared" si="19"/>
        <v>0</v>
      </c>
      <c r="CH35" s="223">
        <f t="shared" si="20"/>
        <v>0</v>
      </c>
      <c r="CI35" s="223">
        <f t="shared" si="12"/>
        <v>2.7455778165874647</v>
      </c>
      <c r="CK35" s="18" t="str">
        <f t="shared" si="13"/>
        <v>22304</v>
      </c>
      <c r="CL35" s="18" t="str">
        <f t="shared" si="14"/>
        <v>南伊豆町</v>
      </c>
      <c r="CM35" s="18">
        <f>VLOOKUP($CK35&amp;"_"&amp;$AZ$7,データシート1!$A:$BT,MATCH("ca_太陽光発電（10kW未満）",データシート1!$A$1:$BT$1,0),0)</f>
        <v>99</v>
      </c>
      <c r="CN35" s="18">
        <f>VLOOKUP($CK35&amp;"_"&amp;$AZ$5,データシート1!$A:$BT,MATCH("ab_家庭",データシート1!$A$1:$BT$1,0),0)</f>
        <v>3884</v>
      </c>
      <c r="CO35" s="223">
        <f t="shared" si="15"/>
        <v>2.548918640576725E-2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01222</v>
      </c>
      <c r="AY36" s="18" t="str">
        <f>IF(IFERROR(比較地域マスタ!$Z29,"")=0,"",IFERROR(比較地域マスタ!$Z29,""))</f>
        <v>三笠市</v>
      </c>
      <c r="BC36" s="844" t="str">
        <f t="shared" si="0"/>
        <v>01222</v>
      </c>
      <c r="BD36" s="1031" t="str">
        <f t="shared" si="2"/>
        <v>三笠市</v>
      </c>
      <c r="BE36" s="34">
        <f>VLOOKUP($BC36&amp;"_"&amp;$AZ$7,データシート1!$A:$BT,MATCH("cb_"&amp;BE$12,データシート1!$A$1:$BT$1,0),0)</f>
        <v>140.78</v>
      </c>
      <c r="BF36" s="34">
        <f>VLOOKUP($BC36&amp;"_"&amp;$AZ$7,データシート1!$A:$BT,MATCH("cb_"&amp;BF$12,データシート1!$A$1:$BT$1,0),0)</f>
        <v>5174.2</v>
      </c>
      <c r="BG36" s="34">
        <f>VLOOKUP($BC36&amp;"_"&amp;$AZ$7,データシート1!$A:$BT,MATCH("cb_"&amp;BG$12,データシート1!$A$1:$BT$1,0),0)</f>
        <v>0</v>
      </c>
      <c r="BH36" s="34">
        <f>VLOOKUP($BC36&amp;"_"&amp;$AZ$7,データシート1!$A:$BT,MATCH("cb_"&amp;BH$12,データシート1!$A$1:$BT$1,0),0)</f>
        <v>21900</v>
      </c>
      <c r="BI36" s="34">
        <f>VLOOKUP($BC36&amp;"_"&amp;$AZ$7,データシート1!$A:$BT,MATCH("cb_"&amp;BI$12,データシート1!$A$1:$BT$1,0),0)</f>
        <v>0</v>
      </c>
      <c r="BJ36" s="34">
        <f>VLOOKUP($BC36&amp;"_"&amp;$AZ$7,データシート1!$A:$BT,MATCH("cb_"&amp;BJ$12,データシート1!$A$1:$BT$1,0),0)</f>
        <v>0</v>
      </c>
      <c r="BK36" s="34">
        <f t="shared" si="3"/>
        <v>27214.98</v>
      </c>
      <c r="BL36" s="36"/>
      <c r="BM36" s="844" t="str">
        <f t="shared" si="4"/>
        <v>01222</v>
      </c>
      <c r="BN36" s="1031" t="str">
        <f t="shared" si="5"/>
        <v>三笠市</v>
      </c>
      <c r="BO36" s="34">
        <f>BE36*VLOOKUP(BO$12,別紙!$B$4:$E$10,MATCH("設備利用率",別紙!$B$4:$E$4,0),0)/100*8760/10^3</f>
        <v>168.95289360000001</v>
      </c>
      <c r="BP36" s="34">
        <f>BF36*VLOOKUP(BP$12,別紙!$B$4:$E$10,MATCH("設備利用率",別紙!$B$4:$E$4,0),0)/100*8760/10^3</f>
        <v>6844.224792</v>
      </c>
      <c r="BQ36" s="34">
        <f>BG36*VLOOKUP(BQ$12,別紙!$B$4:$E$10,MATCH("設備利用率",別紙!$B$4:$E$4,0),0)/100*8760/10^3</f>
        <v>0</v>
      </c>
      <c r="BR36" s="34">
        <f>BH36*VLOOKUP(BR$12,別紙!$B$4:$E$10,MATCH("設備利用率",別紙!$B$4:$E$4,0),0)/100*8760/10^3</f>
        <v>115106.4</v>
      </c>
      <c r="BS36" s="34">
        <f>BI36*VLOOKUP(BS$12,別紙!$B$4:$E$10,MATCH("設備利用率",別紙!$B$4:$E$4,0),0)/100*8760/10^3</f>
        <v>0</v>
      </c>
      <c r="BT36" s="34">
        <f>BJ36*VLOOKUP(BT$12,別紙!$B$4:$E$10,MATCH("設備利用率",別紙!$B$4:$E$4,0),0)/100*8760/10^3</f>
        <v>0</v>
      </c>
      <c r="BU36" s="34">
        <f t="shared" si="6"/>
        <v>122119.5776856</v>
      </c>
      <c r="BV36" s="36"/>
      <c r="BW36" s="33" t="str">
        <f t="shared" si="7"/>
        <v>01222</v>
      </c>
      <c r="BX36" s="33" t="str">
        <f t="shared" si="8"/>
        <v>三笠市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47266.944598329937</v>
      </c>
      <c r="BZ36" s="36"/>
      <c r="CA36" s="33" t="str">
        <f t="shared" si="9"/>
        <v>01222</v>
      </c>
      <c r="CB36" s="33" t="str">
        <f t="shared" si="10"/>
        <v>三笠市</v>
      </c>
      <c r="CC36" s="223">
        <f t="shared" si="11"/>
        <v>3.5744407648039419E-3</v>
      </c>
      <c r="CD36" s="223">
        <f t="shared" si="16"/>
        <v>0.14479939099431072</v>
      </c>
      <c r="CE36" s="223">
        <f t="shared" si="17"/>
        <v>0</v>
      </c>
      <c r="CF36" s="223">
        <f t="shared" si="18"/>
        <v>2.4352409697339947</v>
      </c>
      <c r="CG36" s="223">
        <f t="shared" si="19"/>
        <v>0</v>
      </c>
      <c r="CH36" s="223">
        <f t="shared" si="20"/>
        <v>0</v>
      </c>
      <c r="CI36" s="223">
        <f t="shared" si="12"/>
        <v>2.5836148014931095</v>
      </c>
      <c r="CK36" s="18" t="str">
        <f t="shared" si="13"/>
        <v>01222</v>
      </c>
      <c r="CL36" s="18" t="str">
        <f t="shared" si="14"/>
        <v>三笠市</v>
      </c>
      <c r="CM36" s="18">
        <f>VLOOKUP($CK36&amp;"_"&amp;$AZ$7,データシート1!$A:$BT,MATCH("ca_太陽光発電（10kW未満）",データシート1!$A$1:$BT$1,0),0)</f>
        <v>24</v>
      </c>
      <c r="CN36" s="18">
        <f>VLOOKUP($CK36&amp;"_"&amp;$AZ$5,データシート1!$A:$BT,MATCH("ab_家庭",データシート1!$A$1:$BT$1,0),0)</f>
        <v>4564</v>
      </c>
      <c r="CO36" s="223">
        <f t="shared" si="15"/>
        <v>5.2585451358457495E-3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42321</v>
      </c>
      <c r="AY37" s="18" t="str">
        <f>IF(IFERROR(比較地域マスタ!$Z30,"")=0,"",IFERROR(比較地域マスタ!$Z30,""))</f>
        <v>東彼杵町</v>
      </c>
      <c r="BC37" s="844" t="str">
        <f t="shared" si="0"/>
        <v>42321</v>
      </c>
      <c r="BD37" s="1031" t="str">
        <f t="shared" si="2"/>
        <v>東彼杵町</v>
      </c>
      <c r="BE37" s="34">
        <f>VLOOKUP($BC37&amp;"_"&amp;$AZ$7,データシート1!$A:$BT,MATCH("cb_"&amp;BE$12,データシート1!$A$1:$BT$1,0),0)</f>
        <v>1627.8099999999995</v>
      </c>
      <c r="BF37" s="34">
        <f>VLOOKUP($BC37&amp;"_"&amp;$AZ$7,データシート1!$A:$BT,MATCH("cb_"&amp;BF$12,データシート1!$A$1:$BT$1,0),0)</f>
        <v>12275.700000000003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13903.510000000002</v>
      </c>
      <c r="BL37" s="36"/>
      <c r="BM37" s="844" t="str">
        <f t="shared" si="4"/>
        <v>42321</v>
      </c>
      <c r="BN37" s="1031" t="str">
        <f t="shared" si="5"/>
        <v>東彼杵町</v>
      </c>
      <c r="BO37" s="34">
        <f>BE37*VLOOKUP(BO$12,別紙!$B$4:$E$10,MATCH("設備利用率",別紙!$B$4:$E$4,0),0)/100*8760/10^3</f>
        <v>1953.5673371999992</v>
      </c>
      <c r="BP37" s="34">
        <f>BF37*VLOOKUP(BP$12,別紙!$B$4:$E$10,MATCH("設備利用率",別紙!$B$4:$E$4,0),0)/100*8760/10^3</f>
        <v>16237.804932000005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18191.372269200005</v>
      </c>
      <c r="BV37" s="36"/>
      <c r="BW37" s="33" t="str">
        <f t="shared" si="7"/>
        <v>42321</v>
      </c>
      <c r="BX37" s="33" t="str">
        <f t="shared" si="8"/>
        <v>東彼杵町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44510.846416919376</v>
      </c>
      <c r="BZ37" s="36"/>
      <c r="CA37" s="33" t="str">
        <f t="shared" si="9"/>
        <v>42321</v>
      </c>
      <c r="CB37" s="33" t="str">
        <f t="shared" si="10"/>
        <v>東彼杵町</v>
      </c>
      <c r="CC37" s="223">
        <f t="shared" si="11"/>
        <v>4.3889691939387902E-2</v>
      </c>
      <c r="CD37" s="223">
        <f t="shared" si="16"/>
        <v>0.36480557525025453</v>
      </c>
      <c r="CE37" s="223">
        <f t="shared" si="17"/>
        <v>0</v>
      </c>
      <c r="CF37" s="223">
        <f t="shared" si="18"/>
        <v>0</v>
      </c>
      <c r="CG37" s="223">
        <f t="shared" si="19"/>
        <v>0</v>
      </c>
      <c r="CH37" s="223">
        <f t="shared" si="20"/>
        <v>0</v>
      </c>
      <c r="CI37" s="223">
        <f t="shared" si="12"/>
        <v>0.4086952671896425</v>
      </c>
      <c r="CK37" s="18" t="str">
        <f t="shared" si="13"/>
        <v>42321</v>
      </c>
      <c r="CL37" s="18" t="str">
        <f t="shared" si="14"/>
        <v>東彼杵町</v>
      </c>
      <c r="CM37" s="18">
        <f>VLOOKUP($CK37&amp;"_"&amp;$AZ$7,データシート1!$A:$BT,MATCH("ca_太陽光発電（10kW未満）",データシート1!$A$1:$BT$1,0),0)</f>
        <v>322</v>
      </c>
      <c r="CN37" s="18">
        <f>VLOOKUP($CK37&amp;"_"&amp;$AZ$5,データシート1!$A:$BT,MATCH("ab_家庭",データシート1!$A$1:$BT$1,0),0)</f>
        <v>3190</v>
      </c>
      <c r="CO37" s="223">
        <f t="shared" si="15"/>
        <v>0.10094043887147336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25443</v>
      </c>
      <c r="AY38" s="18" t="str">
        <f>IF(IFERROR(比較地域マスタ!$Z31,"")=0,"",IFERROR(比較地域マスタ!$Z31,""))</f>
        <v>多賀町</v>
      </c>
      <c r="BC38" s="844" t="str">
        <f t="shared" si="0"/>
        <v>25443</v>
      </c>
      <c r="BD38" s="1031" t="str">
        <f t="shared" si="2"/>
        <v>多賀町</v>
      </c>
      <c r="BE38" s="34">
        <f>VLOOKUP($BC38&amp;"_"&amp;$AZ$7,データシート1!$A:$BT,MATCH("cb_"&amp;BE$12,データシート1!$A$1:$BT$1,0),0)</f>
        <v>1810.9</v>
      </c>
      <c r="BF38" s="34">
        <f>VLOOKUP($BC38&amp;"_"&amp;$AZ$7,データシート1!$A:$BT,MATCH("cb_"&amp;BF$12,データシート1!$A$1:$BT$1,0),0)</f>
        <v>10463.699999999997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12274.599999999997</v>
      </c>
      <c r="BL38" s="36"/>
      <c r="BM38" s="844" t="str">
        <f t="shared" si="4"/>
        <v>25443</v>
      </c>
      <c r="BN38" s="1031" t="str">
        <f t="shared" si="5"/>
        <v>多賀町</v>
      </c>
      <c r="BO38" s="34">
        <f>BE38*VLOOKUP(BO$12,別紙!$B$4:$E$10,MATCH("設備利用率",別紙!$B$4:$E$4,0),0)/100*8760/10^3</f>
        <v>2173.2973080000002</v>
      </c>
      <c r="BP38" s="34">
        <f>BF38*VLOOKUP(BP$12,別紙!$B$4:$E$10,MATCH("設備利用率",別紙!$B$4:$E$4,0),0)/100*8760/10^3</f>
        <v>13840.963811999996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16014.261119999996</v>
      </c>
      <c r="BV38" s="36"/>
      <c r="BW38" s="33" t="str">
        <f t="shared" si="7"/>
        <v>25443</v>
      </c>
      <c r="BX38" s="33" t="str">
        <f t="shared" si="8"/>
        <v>多賀町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158299.1185722354</v>
      </c>
      <c r="BZ38" s="36"/>
      <c r="CA38" s="33" t="str">
        <f t="shared" si="9"/>
        <v>25443</v>
      </c>
      <c r="CB38" s="33" t="str">
        <f t="shared" si="10"/>
        <v>多賀町</v>
      </c>
      <c r="CC38" s="223">
        <f t="shared" si="11"/>
        <v>1.3729055016868438E-2</v>
      </c>
      <c r="CD38" s="223">
        <f t="shared" si="16"/>
        <v>8.7435507770588491E-2</v>
      </c>
      <c r="CE38" s="223">
        <f t="shared" si="17"/>
        <v>0</v>
      </c>
      <c r="CF38" s="223">
        <f t="shared" si="18"/>
        <v>0</v>
      </c>
      <c r="CG38" s="223">
        <f t="shared" si="19"/>
        <v>0</v>
      </c>
      <c r="CH38" s="223">
        <f t="shared" si="20"/>
        <v>0</v>
      </c>
      <c r="CI38" s="223">
        <f t="shared" si="12"/>
        <v>0.10116456278745692</v>
      </c>
      <c r="CK38" s="18" t="str">
        <f t="shared" si="13"/>
        <v>25443</v>
      </c>
      <c r="CL38" s="18" t="str">
        <f t="shared" si="14"/>
        <v>多賀町</v>
      </c>
      <c r="CM38" s="18">
        <f>VLOOKUP($CK38&amp;"_"&amp;$AZ$7,データシート1!$A:$BT,MATCH("ca_太陽光発電（10kW未満）",データシート1!$A$1:$BT$1,0),0)</f>
        <v>353</v>
      </c>
      <c r="CN38" s="18">
        <f>VLOOKUP($CK38&amp;"_"&amp;$AZ$5,データシート1!$A:$BT,MATCH("ab_家庭",データシート1!$A$1:$BT$1,0),0)</f>
        <v>2913</v>
      </c>
      <c r="CO38" s="223">
        <f t="shared" si="15"/>
        <v>0.12118091314795743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24471</v>
      </c>
      <c r="AY39" s="18" t="str">
        <f>IF(IFERROR(比較地域マスタ!$Z32,"")=0,"",IFERROR(比較地域マスタ!$Z32,""))</f>
        <v>大紀町</v>
      </c>
      <c r="BC39" s="844" t="str">
        <f t="shared" si="0"/>
        <v>24471</v>
      </c>
      <c r="BD39" s="1031" t="str">
        <f t="shared" si="2"/>
        <v>大紀町</v>
      </c>
      <c r="BE39" s="34">
        <f>VLOOKUP($BC39&amp;"_"&amp;$AZ$7,データシート1!$A:$BT,MATCH("cb_"&amp;BE$12,データシート1!$A$1:$BT$1,0),0)</f>
        <v>847.69999999999982</v>
      </c>
      <c r="BF39" s="34">
        <f>VLOOKUP($BC39&amp;"_"&amp;$AZ$7,データシート1!$A:$BT,MATCH("cb_"&amp;BF$12,データシート1!$A$1:$BT$1,0),0)</f>
        <v>16742.5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17590.2</v>
      </c>
      <c r="BL39" s="36"/>
      <c r="BM39" s="844" t="str">
        <f t="shared" si="4"/>
        <v>24471</v>
      </c>
      <c r="BN39" s="1031" t="str">
        <f t="shared" si="5"/>
        <v>大紀町</v>
      </c>
      <c r="BO39" s="34">
        <f>BE39*VLOOKUP(BO$12,別紙!$B$4:$E$10,MATCH("設備利用率",別紙!$B$4:$E$4,0),0)/100*8760/10^3</f>
        <v>1017.3417239999997</v>
      </c>
      <c r="BP39" s="34">
        <f>BF39*VLOOKUP(BP$12,別紙!$B$4:$E$10,MATCH("設備利用率",別紙!$B$4:$E$4,0),0)/100*8760/10^3</f>
        <v>22146.309299999997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23163.651023999995</v>
      </c>
      <c r="BV39" s="36"/>
      <c r="BW39" s="33" t="str">
        <f t="shared" si="7"/>
        <v>24471</v>
      </c>
      <c r="BX39" s="33" t="str">
        <f t="shared" si="8"/>
        <v>大紀町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44320.200474543039</v>
      </c>
      <c r="BZ39" s="36"/>
      <c r="CA39" s="33" t="str">
        <f t="shared" si="9"/>
        <v>24471</v>
      </c>
      <c r="CB39" s="33" t="str">
        <f t="shared" si="10"/>
        <v>大紀町</v>
      </c>
      <c r="CC39" s="223">
        <f t="shared" si="11"/>
        <v>2.295435745116604E-2</v>
      </c>
      <c r="CD39" s="223">
        <f t="shared" si="16"/>
        <v>0.49968883405030073</v>
      </c>
      <c r="CE39" s="223">
        <f t="shared" si="17"/>
        <v>0</v>
      </c>
      <c r="CF39" s="223">
        <f t="shared" si="18"/>
        <v>0</v>
      </c>
      <c r="CG39" s="223">
        <f t="shared" si="19"/>
        <v>0</v>
      </c>
      <c r="CH39" s="223">
        <f t="shared" si="20"/>
        <v>0</v>
      </c>
      <c r="CI39" s="223">
        <f t="shared" si="12"/>
        <v>0.52264319150146676</v>
      </c>
      <c r="CK39" s="18" t="str">
        <f t="shared" si="13"/>
        <v>24471</v>
      </c>
      <c r="CL39" s="18" t="str">
        <f t="shared" si="14"/>
        <v>大紀町</v>
      </c>
      <c r="CM39" s="18">
        <f>VLOOKUP($CK39&amp;"_"&amp;$AZ$7,データシート1!$A:$BT,MATCH("ca_太陽光発電（10kW未満）",データシート1!$A$1:$BT$1,0),0)</f>
        <v>169</v>
      </c>
      <c r="CN39" s="18">
        <f>VLOOKUP($CK39&amp;"_"&amp;$AZ$5,データシート1!$A:$BT,MATCH("ab_家庭",データシート1!$A$1:$BT$1,0),0)</f>
        <v>3848</v>
      </c>
      <c r="CO39" s="223">
        <f t="shared" si="15"/>
        <v>4.3918918918918921E-2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02367</v>
      </c>
      <c r="AY40" s="18" t="str">
        <f>IF(IFERROR(比較地域マスタ!$Z33,"")=0,"",IFERROR(比較地域マスタ!$Z33,""))</f>
        <v>田舎館村</v>
      </c>
      <c r="BC40" s="844" t="str">
        <f t="shared" si="0"/>
        <v>02367</v>
      </c>
      <c r="BD40" s="1031" t="str">
        <f t="shared" si="2"/>
        <v>田舎館村</v>
      </c>
      <c r="BE40" s="34">
        <f>VLOOKUP($BC40&amp;"_"&amp;$AZ$7,データシート1!$A:$BT,MATCH("cb_"&amp;BE$12,データシート1!$A$1:$BT$1,0),0)</f>
        <v>468.39999999999986</v>
      </c>
      <c r="BF40" s="34">
        <f>VLOOKUP($BC40&amp;"_"&amp;$AZ$7,データシート1!$A:$BT,MATCH("cb_"&amp;BF$12,データシート1!$A$1:$BT$1,0),0)</f>
        <v>910.6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1379</v>
      </c>
      <c r="BL40" s="36"/>
      <c r="BM40" s="844" t="str">
        <f t="shared" si="4"/>
        <v>02367</v>
      </c>
      <c r="BN40" s="1031" t="str">
        <f t="shared" si="5"/>
        <v>田舎館村</v>
      </c>
      <c r="BO40" s="34">
        <f>BE40*VLOOKUP(BO$12,別紙!$B$4:$E$10,MATCH("設備利用率",別紙!$B$4:$E$4,0),0)/100*8760/10^3</f>
        <v>562.1362079999999</v>
      </c>
      <c r="BP40" s="34">
        <f>BF40*VLOOKUP(BP$12,別紙!$B$4:$E$10,MATCH("設備利用率",別紙!$B$4:$E$4,0),0)/100*8760/10^3</f>
        <v>1204.5052559999999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1766.6414639999998</v>
      </c>
      <c r="BV40" s="36"/>
      <c r="BW40" s="33" t="str">
        <f t="shared" si="7"/>
        <v>02367</v>
      </c>
      <c r="BX40" s="33" t="str">
        <f t="shared" si="8"/>
        <v>田舎館村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39409.35910790148</v>
      </c>
      <c r="BZ40" s="36"/>
      <c r="CA40" s="33" t="str">
        <f t="shared" si="9"/>
        <v>02367</v>
      </c>
      <c r="CB40" s="33" t="str">
        <f t="shared" si="10"/>
        <v>田舎館村</v>
      </c>
      <c r="CC40" s="223">
        <f t="shared" si="11"/>
        <v>1.4264028157902547E-2</v>
      </c>
      <c r="CD40" s="223">
        <f t="shared" si="16"/>
        <v>3.0563939207996396E-2</v>
      </c>
      <c r="CE40" s="223">
        <f t="shared" si="17"/>
        <v>0</v>
      </c>
      <c r="CF40" s="223">
        <f t="shared" si="18"/>
        <v>0</v>
      </c>
      <c r="CG40" s="223">
        <f t="shared" si="19"/>
        <v>0</v>
      </c>
      <c r="CH40" s="223">
        <f t="shared" si="20"/>
        <v>0</v>
      </c>
      <c r="CI40" s="223">
        <f t="shared" si="12"/>
        <v>4.4827967365898939E-2</v>
      </c>
      <c r="CK40" s="18" t="str">
        <f t="shared" si="13"/>
        <v>02367</v>
      </c>
      <c r="CL40" s="18" t="str">
        <f t="shared" si="14"/>
        <v>田舎館村</v>
      </c>
      <c r="CM40" s="18">
        <f>VLOOKUP($CK40&amp;"_"&amp;$AZ$7,データシート1!$A:$BT,MATCH("ca_太陽光発電（10kW未満）",データシート1!$A$1:$BT$1,0),0)</f>
        <v>98</v>
      </c>
      <c r="CN40" s="18">
        <f>VLOOKUP($CK40&amp;"_"&amp;$AZ$5,データシート1!$A:$BT,MATCH("ab_家庭",データシート1!$A$1:$BT$1,0),0)</f>
        <v>2835</v>
      </c>
      <c r="CO40" s="223">
        <f t="shared" si="15"/>
        <v>3.4567901234567898E-2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17461</v>
      </c>
      <c r="AY41" s="18" t="str">
        <f>IF(IFERROR(比較地域マスタ!$Z34,"")=0,"",IFERROR(比較地域マスタ!$Z34,""))</f>
        <v>穴水町</v>
      </c>
      <c r="BC41" s="844" t="str">
        <f t="shared" si="0"/>
        <v>17461</v>
      </c>
      <c r="BD41" s="1031" t="str">
        <f t="shared" si="2"/>
        <v>穴水町</v>
      </c>
      <c r="BE41" s="34">
        <f>VLOOKUP($BC41&amp;"_"&amp;$AZ$7,データシート1!$A:$BT,MATCH("cb_"&amp;BE$12,データシート1!$A$1:$BT$1,0),0)</f>
        <v>253.96000000000004</v>
      </c>
      <c r="BF41" s="34">
        <f>VLOOKUP($BC41&amp;"_"&amp;$AZ$7,データシート1!$A:$BT,MATCH("cb_"&amp;BF$12,データシート1!$A$1:$BT$1,0),0)</f>
        <v>64262.899999999994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64516.859999999993</v>
      </c>
      <c r="BL41" s="36"/>
      <c r="BM41" s="844" t="str">
        <f t="shared" si="4"/>
        <v>17461</v>
      </c>
      <c r="BN41" s="1031" t="str">
        <f t="shared" si="5"/>
        <v>穴水町</v>
      </c>
      <c r="BO41" s="34">
        <f>BE41*VLOOKUP(BO$12,別紙!$B$4:$E$10,MATCH("設備利用率",別紙!$B$4:$E$4,0),0)/100*8760/10^3</f>
        <v>304.78247520000002</v>
      </c>
      <c r="BP41" s="34">
        <f>BF41*VLOOKUP(BP$12,別紙!$B$4:$E$10,MATCH("設備利用率",別紙!$B$4:$E$4,0),0)/100*8760/10^3</f>
        <v>85004.393603999983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85309.176079199984</v>
      </c>
      <c r="BV41" s="36"/>
      <c r="BW41" s="33" t="str">
        <f t="shared" si="7"/>
        <v>17461</v>
      </c>
      <c r="BX41" s="33" t="str">
        <f t="shared" si="8"/>
        <v>穴水町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49740.077963310956</v>
      </c>
      <c r="BZ41" s="36"/>
      <c r="CA41" s="33" t="str">
        <f t="shared" si="9"/>
        <v>17461</v>
      </c>
      <c r="CB41" s="33" t="str">
        <f t="shared" si="10"/>
        <v>穴水町</v>
      </c>
      <c r="CC41" s="223">
        <f t="shared" si="11"/>
        <v>6.1275029650096702E-3</v>
      </c>
      <c r="CD41" s="223">
        <f t="shared" si="16"/>
        <v>1.7089718610151863</v>
      </c>
      <c r="CE41" s="223">
        <f t="shared" si="17"/>
        <v>0</v>
      </c>
      <c r="CF41" s="223">
        <f t="shared" si="18"/>
        <v>0</v>
      </c>
      <c r="CG41" s="223">
        <f t="shared" si="19"/>
        <v>0</v>
      </c>
      <c r="CH41" s="223">
        <f t="shared" si="20"/>
        <v>0</v>
      </c>
      <c r="CI41" s="223">
        <f t="shared" si="12"/>
        <v>1.7150993639801959</v>
      </c>
      <c r="CK41" s="18" t="str">
        <f t="shared" si="13"/>
        <v>17461</v>
      </c>
      <c r="CL41" s="18" t="str">
        <f t="shared" si="14"/>
        <v>穴水町</v>
      </c>
      <c r="CM41" s="18">
        <f>VLOOKUP($CK41&amp;"_"&amp;$AZ$7,データシート1!$A:$BT,MATCH("ca_太陽光発電（10kW未満）",データシート1!$A$1:$BT$1,0),0)</f>
        <v>52</v>
      </c>
      <c r="CN41" s="18">
        <f>VLOOKUP($CK41&amp;"_"&amp;$AZ$5,データシート1!$A:$BT,MATCH("ab_家庭",データシート1!$A$1:$BT$1,0),0)</f>
        <v>3635</v>
      </c>
      <c r="CO41" s="223">
        <f t="shared" si="15"/>
        <v>1.4305364511691884E-2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横瀬町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11361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7</v>
      </c>
      <c r="H7" s="701">
        <f t="shared" si="0"/>
        <v>7</v>
      </c>
      <c r="I7" s="701">
        <f t="shared" si="0"/>
        <v>7</v>
      </c>
      <c r="J7" s="701">
        <f t="shared" si="0"/>
        <v>6</v>
      </c>
      <c r="K7" s="702">
        <f t="shared" si="0"/>
        <v>6</v>
      </c>
      <c r="L7" s="702">
        <f t="shared" si="0"/>
        <v>6</v>
      </c>
      <c r="M7" s="702">
        <f t="shared" si="0"/>
        <v>6</v>
      </c>
      <c r="N7" s="702">
        <f t="shared" si="0"/>
        <v>6</v>
      </c>
      <c r="O7" s="702">
        <f>SUM(O8:O13)</f>
        <v>6</v>
      </c>
      <c r="P7" s="702">
        <f t="shared" si="0"/>
        <v>6</v>
      </c>
      <c r="Q7" s="703">
        <f>SUM(Q8:Q13)</f>
        <v>6</v>
      </c>
      <c r="R7" s="909">
        <f t="shared" si="0"/>
        <v>1404.96</v>
      </c>
      <c r="S7" s="910">
        <f t="shared" si="0"/>
        <v>1432.1970000000001</v>
      </c>
      <c r="T7" s="910">
        <f t="shared" si="0"/>
        <v>1473.82</v>
      </c>
      <c r="U7" s="910">
        <f t="shared" si="0"/>
        <v>1467.8220000000001</v>
      </c>
      <c r="V7" s="910">
        <f t="shared" si="0"/>
        <v>1371.079</v>
      </c>
      <c r="W7" s="910">
        <f t="shared" si="0"/>
        <v>1389.423</v>
      </c>
      <c r="X7" s="910">
        <f t="shared" si="0"/>
        <v>1358.364</v>
      </c>
      <c r="Y7" s="910">
        <f t="shared" si="0"/>
        <v>1350.9109999999998</v>
      </c>
      <c r="Z7" s="910">
        <f>SUM(Z8:Z13)</f>
        <v>1069.3719999999998</v>
      </c>
      <c r="AA7" s="910">
        <f>SUM(AA8:AA13)</f>
        <v>1208.9349999999999</v>
      </c>
      <c r="AB7" s="911">
        <f t="shared" si="0"/>
        <v>1208.7139999999999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2</v>
      </c>
      <c r="H9" s="714">
        <f>VLOOKUP($D$3&amp;"_"&amp;H$3,データシート1!$A:$BU,MATCH($G$2&amp;"_"&amp;$C9,データシート1!$A$1:$BU$1,0),0)</f>
        <v>2</v>
      </c>
      <c r="I9" s="714">
        <f>VLOOKUP($D$3&amp;"_"&amp;I$3,データシート1!$A:$BU,MATCH($G$2&amp;"_"&amp;$C9,データシート1!$A$1:$BU$1,0),0)</f>
        <v>2</v>
      </c>
      <c r="J9" s="714">
        <f>VLOOKUP($D$3&amp;"_"&amp;J$3,データシート1!$A:$BU,MATCH($G$2&amp;"_"&amp;$C9,データシート1!$A$1:$BU$1,0),0)</f>
        <v>2</v>
      </c>
      <c r="K9" s="715">
        <f>VLOOKUP($D$3&amp;"_"&amp;K$3,データシート1!$A:$BU,MATCH($G$2&amp;"_"&amp;$C9,データシート1!$A$1:$BU$1,0),0)</f>
        <v>2</v>
      </c>
      <c r="L9" s="715">
        <f>VLOOKUP($D$3&amp;"_"&amp;L$3,データシート1!$A:$BU,MATCH($G$2&amp;"_"&amp;$C9,データシート1!$A$1:$BU$1,0),0)</f>
        <v>2</v>
      </c>
      <c r="M9" s="715">
        <f>VLOOKUP($D$3&amp;"_"&amp;M$3,データシート1!$A:$BU,MATCH($G$2&amp;"_"&amp;$C9,データシート1!$A$1:$BU$1,0),0)</f>
        <v>2</v>
      </c>
      <c r="N9" s="715">
        <f>VLOOKUP($D$3&amp;"_"&amp;N$3,データシート1!$A:$BU,MATCH($G$2&amp;"_"&amp;$C9,データシート1!$A$1:$BU$1,0),0)</f>
        <v>2</v>
      </c>
      <c r="O9" s="715">
        <f>VLOOKUP($D$3&amp;"_"&amp;O$3,データシート1!$A:$BU,MATCH($G$2&amp;"_"&amp;$C9,データシート1!$A$1:$BU$1,0),0)</f>
        <v>2</v>
      </c>
      <c r="P9" s="715">
        <f>VLOOKUP($D$3&amp;"_"&amp;P$3,データシート1!$A:$BU,MATCH($G$2&amp;"_"&amp;$C9,データシート1!$A$1:$BU$1,0),0)</f>
        <v>2</v>
      </c>
      <c r="Q9" s="716">
        <f>VLOOKUP($D$3&amp;"_"&amp;Q$3,データシート1!$A:$BU,MATCH($G$2&amp;"_"&amp;$C9,データシート1!$A$1:$BU$1,0),0)</f>
        <v>2</v>
      </c>
      <c r="R9" s="915">
        <f>VLOOKUP($D$3&amp;"_"&amp;R$3,データシート1!$A:$BU,MATCH($R$2&amp;"_"&amp;$C9,データシート1!$A$1:$BU$1,0),0)</f>
        <v>10.82</v>
      </c>
      <c r="S9" s="916">
        <f>VLOOKUP($D$3&amp;"_"&amp;S$3,データシート1!$A:$BU,MATCH($R$2&amp;"_"&amp;$C9,データシート1!$A$1:$BU$1,0),0)</f>
        <v>12.057</v>
      </c>
      <c r="T9" s="916">
        <f>VLOOKUP($D$3&amp;"_"&amp;T$3,データシート1!$A:$BU,MATCH($R$2&amp;"_"&amp;$C9,データシート1!$A$1:$BU$1,0),0)</f>
        <v>13.522</v>
      </c>
      <c r="U9" s="916">
        <f>VLOOKUP($D$3&amp;"_"&amp;U$3,データシート1!$A:$BU,MATCH($R$2&amp;"_"&amp;$C9,データシート1!$A$1:$BU$1,0),0)</f>
        <v>14.307</v>
      </c>
      <c r="V9" s="916">
        <f>VLOOKUP($D$3&amp;"_"&amp;V$3,データシート1!$A:$BU,MATCH($R$2&amp;"_"&amp;$C9,データシート1!$A$1:$BU$1,0),0)</f>
        <v>13.634</v>
      </c>
      <c r="W9" s="916">
        <f>VLOOKUP($D$3&amp;"_"&amp;W$3,データシート1!$A:$BU,MATCH($R$2&amp;"_"&amp;$C9,データシート1!$A$1:$BU$1,0),0)</f>
        <v>13.627000000000001</v>
      </c>
      <c r="X9" s="916">
        <f>VLOOKUP($D$3&amp;"_"&amp;X$3,データシート1!$A:$BU,MATCH($R$2&amp;"_"&amp;$C9,データシート1!$A$1:$BU$1,0),0)</f>
        <v>12.669</v>
      </c>
      <c r="Y9" s="916">
        <f>VLOOKUP($D$3&amp;"_"&amp;Y$3,データシート1!$A:$BU,MATCH($R$2&amp;"_"&amp;$C9,データシート1!$A$1:$BU$1,0),0)</f>
        <v>12.494</v>
      </c>
      <c r="Z9" s="916">
        <f>VLOOKUP($D$3&amp;"_"&amp;Z$3,データシート1!$A:$BU,MATCH($R$2&amp;"_"&amp;$C9,データシート1!$A$1:$BU$1,0),0)</f>
        <v>11.946</v>
      </c>
      <c r="AA9" s="916">
        <f>VLOOKUP($D$3&amp;"_"&amp;AA$3,データシート1!$A:$BU,MATCH($R$2&amp;"_"&amp;$C9,データシート1!$A$1:$BU$1,0),0)</f>
        <v>11.567</v>
      </c>
      <c r="AB9" s="917">
        <f>VLOOKUP($D$3&amp;"_"&amp;AB$3,データシート1!$A:$BU,MATCH($R$2&amp;"_"&amp;$C9,データシート1!$A$1:$BU$1,0),0)</f>
        <v>10.893000000000001</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5</v>
      </c>
      <c r="I10" s="714">
        <f>VLOOKUP($D$3&amp;"_"&amp;I$3,データシート1!$A:$BU,MATCH($G$2&amp;"_"&amp;$C10,データシート1!$A$1:$BU$1,0),0)</f>
        <v>5</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1394.14</v>
      </c>
      <c r="S10" s="916">
        <f>VLOOKUP($D$3&amp;"_"&amp;S$3,データシート1!$A:$BU,MATCH($R$2&amp;"_"&amp;$C10,データシート1!$A$1:$BU$1,0),0)</f>
        <v>1420.14</v>
      </c>
      <c r="T10" s="916">
        <f>VLOOKUP($D$3&amp;"_"&amp;T$3,データシート1!$A:$BU,MATCH($R$2&amp;"_"&amp;$C10,データシート1!$A$1:$BU$1,0),0)</f>
        <v>1460.298</v>
      </c>
      <c r="U10" s="916">
        <f>VLOOKUP($D$3&amp;"_"&amp;U$3,データシート1!$A:$BU,MATCH($R$2&amp;"_"&amp;$C10,データシート1!$A$1:$BU$1,0),0)</f>
        <v>1453.5150000000001</v>
      </c>
      <c r="V10" s="916">
        <f>VLOOKUP($D$3&amp;"_"&amp;V$3,データシート1!$A:$BU,MATCH($R$2&amp;"_"&amp;$C10,データシート1!$A$1:$BU$1,0),0)</f>
        <v>1357.4449999999999</v>
      </c>
      <c r="W10" s="916">
        <f>VLOOKUP($D$3&amp;"_"&amp;W$3,データシート1!$A:$BU,MATCH($R$2&amp;"_"&amp;$C10,データシート1!$A$1:$BU$1,0),0)</f>
        <v>1375.796</v>
      </c>
      <c r="X10" s="916">
        <f>VLOOKUP($D$3&amp;"_"&amp;X$3,データシート1!$A:$BU,MATCH($R$2&amp;"_"&amp;$C10,データシート1!$A$1:$BU$1,0),0)</f>
        <v>1345.6949999999999</v>
      </c>
      <c r="Y10" s="916">
        <f>VLOOKUP($D$3&amp;"_"&amp;Y$3,データシート1!$A:$BU,MATCH($R$2&amp;"_"&amp;$C10,データシート1!$A$1:$BU$1,0),0)</f>
        <v>1338.4169999999999</v>
      </c>
      <c r="Z10" s="916">
        <f>VLOOKUP($D$3&amp;"_"&amp;Z$3,データシート1!$A:$BU,MATCH($R$2&amp;"_"&amp;$C10,データシート1!$A$1:$BU$1,0),0)</f>
        <v>1057.4259999999999</v>
      </c>
      <c r="AA10" s="916">
        <f>VLOOKUP($D$3&amp;"_"&amp;AA$3,データシート1!$A:$BU,MATCH($R$2&amp;"_"&amp;$C10,データシート1!$A$1:$BU$1,0),0)</f>
        <v>1197.3679999999999</v>
      </c>
      <c r="AB10" s="917">
        <f>VLOOKUP($D$3&amp;"_"&amp;AB$3,データシート1!$A:$BU,MATCH($R$2&amp;"_"&amp;$C10,データシート1!$A$1:$BU$1,0),0)</f>
        <v>1197.8209999999999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2</v>
      </c>
      <c r="H20" s="734">
        <f>VLOOKUP($D$3&amp;"_"&amp;H$3,データシート2!$A:$SI,MATCH($G$2&amp;"_"&amp;$B20,データシート2!$A$1:$SI$1,0),0)</f>
        <v>2</v>
      </c>
      <c r="I20" s="734">
        <f>VLOOKUP($D$3&amp;"_"&amp;I$3,データシート2!$A:$SI,MATCH($G$2&amp;"_"&amp;$B20,データシート2!$A$1:$SI$1,0),0)</f>
        <v>2</v>
      </c>
      <c r="J20" s="734">
        <f>VLOOKUP($D$3&amp;"_"&amp;J$3,データシート2!$A:$SI,MATCH($G$2&amp;"_"&amp;$B20,データシート2!$A$1:$SI$1,0),0)</f>
        <v>2</v>
      </c>
      <c r="K20" s="735">
        <f>VLOOKUP($D$3&amp;"_"&amp;K$3,データシート2!$A:$SI,MATCH($G$2&amp;"_"&amp;$B20,データシート2!$A$1:$SI$1,0),0)</f>
        <v>2</v>
      </c>
      <c r="L20" s="735">
        <f>VLOOKUP($D$3&amp;"_"&amp;L$3,データシート2!$A:$SI,MATCH($G$2&amp;"_"&amp;$B20,データシート2!$A$1:$SI$1,0),0)</f>
        <v>2</v>
      </c>
      <c r="M20" s="735">
        <f>VLOOKUP($D$3&amp;"_"&amp;M$3,データシート2!$A:$SI,MATCH($G$2&amp;"_"&amp;$B20,データシート2!$A$1:$SI$1,0),0)</f>
        <v>2</v>
      </c>
      <c r="N20" s="735">
        <f>VLOOKUP($D$3&amp;"_"&amp;N$3,データシート2!$A:$SI,MATCH($G$2&amp;"_"&amp;$B20,データシート2!$A$1:$SI$1,0),0)</f>
        <v>2</v>
      </c>
      <c r="O20" s="735">
        <f>VLOOKUP($D$3&amp;"_"&amp;O$3,データシート2!$A:$SI,MATCH($G$2&amp;"_"&amp;$B20,データシート2!$A$1:$SI$1,0),0)</f>
        <v>2</v>
      </c>
      <c r="P20" s="735">
        <f>VLOOKUP($D$3&amp;"_"&amp;P$3,データシート2!$A:$SI,MATCH($G$2&amp;"_"&amp;$B20,データシート2!$A$1:$SI$1,0),0)</f>
        <v>2</v>
      </c>
      <c r="Q20" s="736">
        <f>VLOOKUP($D$3&amp;"_"&amp;Q$3,データシート2!$A:$SI,MATCH($G$2&amp;"_"&amp;$B20,データシート2!$A$1:$SI$1,0),0)</f>
        <v>2</v>
      </c>
      <c r="R20" s="924">
        <f>VLOOKUP($D$3&amp;"_"&amp;R$3,データシート2!$A:$SI,MATCH($R$2&amp;"_"&amp;$B20,データシート2!$A$1:$SI$1,0),0)</f>
        <v>10.82</v>
      </c>
      <c r="S20" s="925">
        <f>VLOOKUP($D$3&amp;"_"&amp;S$3,データシート2!$A:$SI,MATCH($R$2&amp;"_"&amp;$B20,データシート2!$A$1:$SI$1,0),0)</f>
        <v>12.057</v>
      </c>
      <c r="T20" s="925">
        <f>VLOOKUP($D$3&amp;"_"&amp;T$3,データシート2!$A:$SI,MATCH($R$2&amp;"_"&amp;$B20,データシート2!$A$1:$SI$1,0),0)</f>
        <v>13.522</v>
      </c>
      <c r="U20" s="925">
        <f>VLOOKUP($D$3&amp;"_"&amp;U$3,データシート2!$A:$SI,MATCH($R$2&amp;"_"&amp;$B20,データシート2!$A$1:$SI$1,0),0)</f>
        <v>14.307</v>
      </c>
      <c r="V20" s="925">
        <f>VLOOKUP($D$3&amp;"_"&amp;V$3,データシート2!$A:$SI,MATCH($R$2&amp;"_"&amp;$B20,データシート2!$A$1:$SI$1,0),0)</f>
        <v>13.634</v>
      </c>
      <c r="W20" s="925">
        <f>VLOOKUP($D$3&amp;"_"&amp;W$3,データシート2!$A:$SI,MATCH($R$2&amp;"_"&amp;$B20,データシート2!$A$1:$SI$1,0),0)</f>
        <v>13.627000000000001</v>
      </c>
      <c r="X20" s="925">
        <f>VLOOKUP($D$3&amp;"_"&amp;X$3,データシート2!$A:$SI,MATCH($R$2&amp;"_"&amp;$B20,データシート2!$A$1:$SI$1,0),0)</f>
        <v>12.669</v>
      </c>
      <c r="Y20" s="925">
        <f>VLOOKUP($D$3&amp;"_"&amp;Y$3,データシート2!$A:$SI,MATCH($R$2&amp;"_"&amp;$B20,データシート2!$A$1:$SI$1,0),0)</f>
        <v>12.494</v>
      </c>
      <c r="Z20" s="925">
        <f>VLOOKUP($D$3&amp;"_"&amp;Z$3,データシート2!$A:$SI,MATCH($R$2&amp;"_"&amp;$B20,データシート2!$A$1:$SI$1,0),0)</f>
        <v>11.946</v>
      </c>
      <c r="AA20" s="925">
        <f>VLOOKUP($D$3&amp;"_"&amp;AA$3,データシート2!$A:$SI,MATCH($R$2&amp;"_"&amp;$B20,データシート2!$A$1:$SI$1,0),0)</f>
        <v>11.567</v>
      </c>
      <c r="AB20" s="926">
        <f>VLOOKUP($D$3&amp;"_"&amp;AB$3,データシート2!$A:$SI,MATCH($R$2&amp;"_"&amp;$B20,データシート2!$A$1:$SI$1,0),0)</f>
        <v>10.893000000000001</v>
      </c>
    </row>
    <row r="21" spans="2:29" s="745" customFormat="1" ht="16.5" customHeight="1">
      <c r="B21" s="746"/>
      <c r="C21" s="755">
        <v>5</v>
      </c>
      <c r="D21" s="756" t="s">
        <v>532</v>
      </c>
      <c r="E21" s="755"/>
      <c r="F21" s="757"/>
      <c r="G21" s="758">
        <f>VLOOKUP($D$3&amp;"_"&amp;G$3,データシート2!$A:$SI,MATCH($G$2&amp;"_"&amp;$C21,データシート2!$A$1:$SI$1,0),0)</f>
        <v>2</v>
      </c>
      <c r="H21" s="759">
        <f>VLOOKUP($D$3&amp;"_"&amp;H$3,データシート2!$A:$SI,MATCH($G$2&amp;"_"&amp;$C21,データシート2!$A$1:$SI$1,0),0)</f>
        <v>2</v>
      </c>
      <c r="I21" s="759">
        <f>VLOOKUP($D$3&amp;"_"&amp;I$3,データシート2!$A:$SI,MATCH($G$2&amp;"_"&amp;$C21,データシート2!$A$1:$SI$1,0),0)</f>
        <v>2</v>
      </c>
      <c r="J21" s="759">
        <f>VLOOKUP($D$3&amp;"_"&amp;J$3,データシート2!$A:$SI,MATCH($G$2&amp;"_"&amp;$C21,データシート2!$A$1:$SI$1,0),0)</f>
        <v>2</v>
      </c>
      <c r="K21" s="760">
        <f>VLOOKUP($D$3&amp;"_"&amp;K$3,データシート2!$A:$SI,MATCH($G$2&amp;"_"&amp;$C21,データシート2!$A$1:$SI$1,0),0)</f>
        <v>2</v>
      </c>
      <c r="L21" s="760">
        <f>VLOOKUP($D$3&amp;"_"&amp;L$3,データシート2!$A:$SI,MATCH($G$2&amp;"_"&amp;$C21,データシート2!$A$1:$SI$1,0),0)</f>
        <v>2</v>
      </c>
      <c r="M21" s="760">
        <f>VLOOKUP($D$3&amp;"_"&amp;M$3,データシート2!$A:$SI,MATCH($G$2&amp;"_"&amp;$C21,データシート2!$A$1:$SI$1,0),0)</f>
        <v>2</v>
      </c>
      <c r="N21" s="760">
        <f>VLOOKUP($D$3&amp;"_"&amp;N$3,データシート2!$A:$SI,MATCH($G$2&amp;"_"&amp;$C21,データシート2!$A$1:$SI$1,0),0)</f>
        <v>2</v>
      </c>
      <c r="O21" s="760">
        <f>VLOOKUP($D$3&amp;"_"&amp;O$3,データシート2!$A:$SI,MATCH($G$2&amp;"_"&amp;$C21,データシート2!$A$1:$SI$1,0),0)</f>
        <v>2</v>
      </c>
      <c r="P21" s="760">
        <f>VLOOKUP($D$3&amp;"_"&amp;P$3,データシート2!$A:$SI,MATCH($G$2&amp;"_"&amp;$C21,データシート2!$A$1:$SI$1,0),0)</f>
        <v>2</v>
      </c>
      <c r="Q21" s="761">
        <f>VLOOKUP($D$3&amp;"_"&amp;Q$3,データシート2!$A:$SI,MATCH($G$2&amp;"_"&amp;$C21,データシート2!$A$1:$SI$1,0),0)</f>
        <v>2</v>
      </c>
      <c r="R21" s="934">
        <f>VLOOKUP($D$3&amp;"_"&amp;R$3,データシート2!$A:$SI,MATCH($R$2&amp;"_"&amp;$C21,データシート2!$A$1:$SI$1,0),0)</f>
        <v>10.82</v>
      </c>
      <c r="S21" s="935">
        <f>VLOOKUP($D$3&amp;"_"&amp;S$3,データシート2!$A:$SI,MATCH($R$2&amp;"_"&amp;$C21,データシート2!$A$1:$SI$1,0),0)</f>
        <v>12.057</v>
      </c>
      <c r="T21" s="935">
        <f>VLOOKUP($D$3&amp;"_"&amp;T$3,データシート2!$A:$SI,MATCH($R$2&amp;"_"&amp;$C21,データシート2!$A$1:$SI$1,0),0)</f>
        <v>13.522</v>
      </c>
      <c r="U21" s="935">
        <f>VLOOKUP($D$3&amp;"_"&amp;U$3,データシート2!$A:$SI,MATCH($R$2&amp;"_"&amp;$C21,データシート2!$A$1:$SI$1,0),0)</f>
        <v>14.307</v>
      </c>
      <c r="V21" s="935">
        <f>VLOOKUP($D$3&amp;"_"&amp;V$3,データシート2!$A:$SI,MATCH($R$2&amp;"_"&amp;$C21,データシート2!$A$1:$SI$1,0),0)</f>
        <v>13.634</v>
      </c>
      <c r="W21" s="935">
        <f>VLOOKUP($D$3&amp;"_"&amp;W$3,データシート2!$A:$SI,MATCH($R$2&amp;"_"&amp;$C21,データシート2!$A$1:$SI$1,0),0)</f>
        <v>13.627000000000001</v>
      </c>
      <c r="X21" s="935">
        <f>VLOOKUP($D$3&amp;"_"&amp;X$3,データシート2!$A:$SI,MATCH($R$2&amp;"_"&amp;$C21,データシート2!$A$1:$SI$1,0),0)</f>
        <v>12.669</v>
      </c>
      <c r="Y21" s="935">
        <f>VLOOKUP($D$3&amp;"_"&amp;Y$3,データシート2!$A:$SI,MATCH($R$2&amp;"_"&amp;$C21,データシート2!$A$1:$SI$1,0),0)</f>
        <v>12.494</v>
      </c>
      <c r="Z21" s="935">
        <f>VLOOKUP($D$3&amp;"_"&amp;Z$3,データシート2!$A:$SI,MATCH($R$2&amp;"_"&amp;$C21,データシート2!$A$1:$SI$1,0),0)</f>
        <v>11.946</v>
      </c>
      <c r="AA21" s="935">
        <f>VLOOKUP($D$3&amp;"_"&amp;AA$3,データシート2!$A:$SI,MATCH($R$2&amp;"_"&amp;$C21,データシート2!$A$1:$SI$1,0),0)</f>
        <v>11.567</v>
      </c>
      <c r="AB21" s="936">
        <f>VLOOKUP($D$3&amp;"_"&amp;AB$3,データシート2!$A:$SI,MATCH($R$2&amp;"_"&amp;$C21,データシート2!$A$1:$SI$1,0),0)</f>
        <v>10.893000000000001</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5</v>
      </c>
      <c r="I26" s="734">
        <f>VLOOKUP($D$3&amp;"_"&amp;I$3,データシート2!$A:$SI,MATCH($G$2&amp;"_"&amp;$B26,データシート2!$A$1:$SI$1,0),0)</f>
        <v>5</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1394.14</v>
      </c>
      <c r="S26" s="925">
        <f>VLOOKUP($D$3&amp;"_"&amp;S$3,データシート2!$A:$SI,MATCH($R$2&amp;"_"&amp;$B26,データシート2!$A$1:$SI$1,0),0)</f>
        <v>1420.14</v>
      </c>
      <c r="T26" s="925">
        <f>VLOOKUP($D$3&amp;"_"&amp;T$3,データシート2!$A:$SI,MATCH($R$2&amp;"_"&amp;$B26,データシート2!$A$1:$SI$1,0),0)</f>
        <v>1460.298</v>
      </c>
      <c r="U26" s="925">
        <f>VLOOKUP($D$3&amp;"_"&amp;U$3,データシート2!$A:$SI,MATCH($R$2&amp;"_"&amp;$B26,データシート2!$A$1:$SI$1,0),0)</f>
        <v>1453.5150000000001</v>
      </c>
      <c r="V26" s="925">
        <f>VLOOKUP($D$3&amp;"_"&amp;V$3,データシート2!$A:$SI,MATCH($R$2&amp;"_"&amp;$B26,データシート2!$A$1:$SI$1,0),0)</f>
        <v>1357.4449999999999</v>
      </c>
      <c r="W26" s="925">
        <f>VLOOKUP($D$3&amp;"_"&amp;W$3,データシート2!$A:$SI,MATCH($R$2&amp;"_"&amp;$B26,データシート2!$A$1:$SI$1,0),0)</f>
        <v>1375.796</v>
      </c>
      <c r="X26" s="925">
        <f>VLOOKUP($D$3&amp;"_"&amp;X$3,データシート2!$A:$SI,MATCH($R$2&amp;"_"&amp;$B26,データシート2!$A$1:$SI$1,0),0)</f>
        <v>1345.6949999999999</v>
      </c>
      <c r="Y26" s="925">
        <f>VLOOKUP($D$3&amp;"_"&amp;Y$3,データシート2!$A:$SI,MATCH($R$2&amp;"_"&amp;$B26,データシート2!$A$1:$SI$1,0),0)</f>
        <v>1338.4169999999999</v>
      </c>
      <c r="Z26" s="925">
        <f>VLOOKUP($D$3&amp;"_"&amp;Z$3,データシート2!$A:$SI,MATCH($R$2&amp;"_"&amp;$B26,データシート2!$A$1:$SI$1,0),0)</f>
        <v>1057.4259999999999</v>
      </c>
      <c r="AA26" s="925">
        <f>VLOOKUP($D$3&amp;"_"&amp;AA$3,データシート2!$A:$SI,MATCH($R$2&amp;"_"&amp;$B26,データシート2!$A$1:$SI$1,0),0)</f>
        <v>1197.3679999999999</v>
      </c>
      <c r="AB26" s="926">
        <f>VLOOKUP($D$3&amp;"_"&amp;AB$3,データシート2!$A:$SI,MATCH($R$2&amp;"_"&amp;$B26,データシート2!$A$1:$SI$1,0),0)</f>
        <v>1197.8209999999999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4</v>
      </c>
      <c r="H41" s="766">
        <f>VLOOKUP($D$3&amp;"_"&amp;H$3,データシート2!$A:$SI,MATCH($G$2&amp;"_"&amp;$C41,データシート2!$A$1:$SI$1,0),0)</f>
        <v>4</v>
      </c>
      <c r="I41" s="766">
        <f>VLOOKUP($D$3&amp;"_"&amp;I$3,データシート2!$A:$SI,MATCH($G$2&amp;"_"&amp;$C41,データシート2!$A$1:$SI$1,0),0)</f>
        <v>4</v>
      </c>
      <c r="J41" s="766">
        <f>VLOOKUP($D$3&amp;"_"&amp;J$3,データシート2!$A:$SI,MATCH($G$2&amp;"_"&amp;$C41,データシート2!$A$1:$SI$1,0),0)</f>
        <v>4</v>
      </c>
      <c r="K41" s="767">
        <f>VLOOKUP($D$3&amp;"_"&amp;K$3,データシート2!$A:$SI,MATCH($G$2&amp;"_"&amp;$C41,データシート2!$A$1:$SI$1,0),0)</f>
        <v>4</v>
      </c>
      <c r="L41" s="767">
        <f>VLOOKUP($D$3&amp;"_"&amp;L$3,データシート2!$A:$SI,MATCH($G$2&amp;"_"&amp;$C41,データシート2!$A$1:$SI$1,0),0)</f>
        <v>4</v>
      </c>
      <c r="M41" s="767">
        <f>VLOOKUP($D$3&amp;"_"&amp;M$3,データシート2!$A:$SI,MATCH($G$2&amp;"_"&amp;$C41,データシート2!$A$1:$SI$1,0),0)</f>
        <v>4</v>
      </c>
      <c r="N41" s="767">
        <f>VLOOKUP($D$3&amp;"_"&amp;N$3,データシート2!$A:$SI,MATCH($G$2&amp;"_"&amp;$C41,データシート2!$A$1:$SI$1,0),0)</f>
        <v>4</v>
      </c>
      <c r="O41" s="767">
        <f>VLOOKUP($D$3&amp;"_"&amp;O$3,データシート2!$A:$SI,MATCH($G$2&amp;"_"&amp;$C41,データシート2!$A$1:$SI$1,0),0)</f>
        <v>4</v>
      </c>
      <c r="P41" s="767">
        <f>VLOOKUP($D$3&amp;"_"&amp;P$3,データシート2!$A:$SI,MATCH($G$2&amp;"_"&amp;$C41,データシート2!$A$1:$SI$1,0),0)</f>
        <v>4</v>
      </c>
      <c r="Q41" s="768">
        <f>VLOOKUP($D$3&amp;"_"&amp;Q$3,データシート2!$A:$SI,MATCH($G$2&amp;"_"&amp;$C41,データシート2!$A$1:$SI$1,0),0)</f>
        <v>4</v>
      </c>
      <c r="R41" s="937">
        <f>VLOOKUP($D$3&amp;"_"&amp;R$3,データシート2!$A:$SI,MATCH($R$2&amp;"_"&amp;$C41,データシート2!$A$1:$SI$1,0),0)</f>
        <v>1391.511</v>
      </c>
      <c r="S41" s="938">
        <f>VLOOKUP($D$3&amp;"_"&amp;S$3,データシート2!$A:$SI,MATCH($R$2&amp;"_"&amp;$C41,データシート2!$A$1:$SI$1,0),0)</f>
        <v>1417.09</v>
      </c>
      <c r="T41" s="938">
        <f>VLOOKUP($D$3&amp;"_"&amp;T$3,データシート2!$A:$SI,MATCH($R$2&amp;"_"&amp;$C41,データシート2!$A$1:$SI$1,0),0)</f>
        <v>1457.857</v>
      </c>
      <c r="U41" s="938">
        <f>VLOOKUP($D$3&amp;"_"&amp;U$3,データシート2!$A:$SI,MATCH($R$2&amp;"_"&amp;$C41,データシート2!$A$1:$SI$1,0),0)</f>
        <v>1453.5150000000001</v>
      </c>
      <c r="V41" s="938">
        <f>VLOOKUP($D$3&amp;"_"&amp;V$3,データシート2!$A:$SI,MATCH($R$2&amp;"_"&amp;$C41,データシート2!$A$1:$SI$1,0),0)</f>
        <v>1357.4449999999999</v>
      </c>
      <c r="W41" s="938">
        <f>VLOOKUP($D$3&amp;"_"&amp;W$3,データシート2!$A:$SI,MATCH($R$2&amp;"_"&amp;$C41,データシート2!$A$1:$SI$1,0),0)</f>
        <v>1375.796</v>
      </c>
      <c r="X41" s="938">
        <f>VLOOKUP($D$3&amp;"_"&amp;X$3,データシート2!$A:$SI,MATCH($R$2&amp;"_"&amp;$C41,データシート2!$A$1:$SI$1,0),0)</f>
        <v>1345.6949999999999</v>
      </c>
      <c r="Y41" s="938">
        <f>VLOOKUP($D$3&amp;"_"&amp;Y$3,データシート2!$A:$SI,MATCH($R$2&amp;"_"&amp;$C41,データシート2!$A$1:$SI$1,0),0)</f>
        <v>1338.4169999999999</v>
      </c>
      <c r="Z41" s="938">
        <f>VLOOKUP($D$3&amp;"_"&amp;Z$3,データシート2!$A:$SI,MATCH($R$2&amp;"_"&amp;$C41,データシート2!$A$1:$SI$1,0),0)</f>
        <v>1057.4259999999999</v>
      </c>
      <c r="AA41" s="938">
        <f>VLOOKUP($D$3&amp;"_"&amp;AA$3,データシート2!$A:$SI,MATCH($R$2&amp;"_"&amp;$C41,データシート2!$A$1:$SI$1,0),0)</f>
        <v>1197.3679999999999</v>
      </c>
      <c r="AB41" s="939">
        <f>VLOOKUP($D$3&amp;"_"&amp;AB$3,データシート2!$A:$SI,MATCH($R$2&amp;"_"&amp;$C41,データシート2!$A$1:$SI$1,0),0)</f>
        <v>1197.8209999999999</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2.629</v>
      </c>
      <c r="S48" s="938">
        <f>VLOOKUP($D$3&amp;"_"&amp;S$3,データシート2!$A:$SI,MATCH($R$2&amp;"_"&amp;$C48,データシート2!$A$1:$SI$1,0),0)</f>
        <v>3.05</v>
      </c>
      <c r="T48" s="938">
        <f>VLOOKUP($D$3&amp;"_"&amp;T$3,データシート2!$A:$SI,MATCH($R$2&amp;"_"&amp;$C48,データシート2!$A$1:$SI$1,0),0)</f>
        <v>2.4409999999999998</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2025-03-04T09:25:51Z</dcterms:created>
  <dcterms:modified xsi:type="dcterms:W3CDTF">2025-03-04T09:25:52Z</dcterms:modified>
  <cp:category/>
  <cp:contentStatus/>
</cp:coreProperties>
</file>