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C6765E-0AB0-4B62-9200-E2B3FC66A61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<sst xmlns="http://schemas.openxmlformats.org/spreadsheetml/2006/main" count="16799" uniqueCount="2568">
  <si>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</si>
  <si>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</si>
  <si>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</si>
  <si>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</si>
  <si>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</si>
  <si>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</si>
  <si>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</si>
  <si>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</si>
  <si>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</si>
  <si>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</si>
  <si>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</si>
  <si>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</si>
  <si>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</si>
  <si>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</si>
  <si>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</si>
  <si>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</si>
  <si>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</si>
  <si>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</si>
  <si>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</si>
  <si>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</si>
  <si>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</si>
  <si>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</si>
  <si>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</si>
  <si>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</si>
  <si>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</si>
  <si>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</si>
  <si>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</si>
  <si>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</si>
  <si>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</si>
  <si>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</si>
  <si>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</si>
  <si>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</si>
  <si>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</si>
  <si>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</si>
  <si>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</si>
  <si>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</si>
  <si>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</si>
  <si>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</si>
  <si>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</si>
  <si>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</si>
  <si>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</si>
  <si>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</si>
  <si>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</si>
  <si>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</si>
  <si>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</si>
  <si>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</si>
  <si>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</si>
  <si>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</si>
  <si>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</si>
  <si>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</si>
  <si>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</si>
  <si>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</si>
  <si>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</si>
  <si>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</si>
  <si>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</si>
  <si>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</si>
  <si>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</si>
  <si>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</si>
  <si>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</si>
  <si>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</si>
  <si>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</si>
  <si>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</si>
  <si>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</si>
  <si>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</si>
  <si>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</si>
  <si>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</si>
  <si>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</si>
  <si>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</si>
  <si>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</si>
  <si>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</si>
  <si>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</si>
  <si>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</si>
  <si>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</si>
  <si>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</si>
  <si>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</si>
  <si>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</si>
  <si>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</si>
  <si>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</si>
  <si>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</si>
  <si>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</si>
  <si>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</si>
  <si>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</si>
  <si>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</si>
  <si>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</si>
  <si>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</si>
  <si>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</si>
  <si>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</si>
  <si>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</si>
  <si>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</si>
  <si>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</si>
  <si>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</si>
  <si>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</si>
  <si>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</si>
  <si>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</si>
  <si>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</si>
  <si>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</si>
  <si>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</si>
  <si>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</si>
  <si>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</si>
  <si>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</si>
  <si>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</si>
  <si>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</si>
  <si>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</si>
  <si>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</si>
  <si>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</si>
  <si>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</si>
  <si>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</si>
  <si>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</si>
  <si>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</si>
  <si>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</si>
  <si>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</si>
  <si>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</si>
  <si>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</si>
  <si>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</si>
  <si>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</si>
  <si>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</si>
  <si>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</si>
  <si>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</si>
  <si>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</si>
  <si>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</si>
  <si>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</si>
  <si>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</si>
  <si>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</si>
  <si>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</si>
  <si>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</si>
  <si>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</si>
  <si>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</si>
  <si>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</si>
  <si>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</si>
  <si>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</si>
  <si>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</si>
  <si>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</si>
  <si>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</si>
  <si>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</si>
  <si>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</si>
  <si>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</si>
  <si>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</si>
  <si>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</si>
  <si>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</si>
  <si>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</si>
  <si>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</si>
  <si>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</si>
  <si>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</si>
  <si>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</si>
  <si>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</si>
  <si>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</si>
  <si>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</si>
  <si>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</si>
  <si>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</si>
  <si>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</si>
  <si>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</si>
  <si>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</si>
  <si>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</si>
  <si>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</si>
  <si>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</si>
  <si>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</si>
  <si>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</si>
  <si>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</si>
  <si>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</si>
  <si>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</si>
  <si>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</si>
  <si>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</si>
  <si>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</si>
  <si>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</si>
  <si>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</si>
  <si>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</si>
  <si>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</si>
  <si>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</si>
  <si>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</si>
  <si>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</si>
  <si>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</si>
  <si>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</si>
  <si>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</si>
  <si>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</si>
  <si>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</si>
  <si>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</si>
  <si>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</si>
  <si>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</si>
  <si>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</si>
  <si>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</si>
  <si>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</si>
  <si>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</si>
  <si>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</si>
  <si>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</si>
  <si>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</si>
  <si>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</si>
  <si>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</si>
  <si>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</si>
  <si>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</si>
  <si>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</si>
  <si>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</si>
  <si>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</si>
  <si>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</si>
  <si>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</si>
  <si>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</si>
  <si>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</si>
  <si>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</si>
  <si>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</si>
  <si>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</si>
  <si>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</si>
  <si>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</si>
  <si>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</si>
  <si>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</si>
  <si>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</si>
  <si>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</si>
  <si>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</si>
  <si>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</si>
  <si>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</si>
  <si>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</si>
  <si>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</si>
  <si>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</si>
  <si>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</si>
  <si>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</si>
  <si>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</si>
  <si>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</si>
  <si>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</si>
  <si>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</si>
  <si>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</si>
  <si>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</si>
  <si>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</si>
  <si>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</si>
  <si>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</si>
  <si>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</si>
  <si>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</si>
  <si>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</si>
  <si>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</si>
  <si>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</si>
  <si>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</si>
  <si>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</si>
  <si>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</si>
  <si>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</si>
  <si>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</si>
  <si>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</si>
  <si>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</si>
  <si>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</si>
  <si>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</si>
  <si>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</si>
  <si>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</si>
  <si>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</si>
  <si>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</si>
  <si>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</si>
  <si>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</si>
  <si>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</si>
  <si>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</si>
  <si>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</si>
  <si>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</si>
  <si>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</si>
  <si>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</si>
  <si>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</si>
  <si>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</si>
  <si>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</si>
  <si>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</si>
  <si>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</si>
  <si>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</si>
  <si>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</si>
  <si>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</si>
  <si>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</si>
  <si>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</si>
  <si>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</si>
  <si>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</si>
  <si>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</si>
  <si>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</si>
  <si>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</si>
  <si>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</si>
  <si>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</si>
  <si>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</si>
  <si>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</si>
  <si>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</si>
  <si>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</si>
  <si>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</si>
  <si>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</si>
  <si>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</si>
  <si>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</si>
  <si>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</si>
  <si>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</si>
  <si>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</si>
  <si>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</si>
  <si>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</si>
  <si>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</si>
  <si>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</si>
  <si>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</si>
  <si>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</si>
  <si>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</si>
  <si>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</si>
  <si>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</si>
  <si>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</si>
  <si>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</si>
  <si>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</si>
  <si>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</si>
  <si>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</si>
  <si>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</si>
  <si>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</si>
  <si>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</si>
  <si>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</si>
  <si>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</si>
  <si>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</si>
  <si>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</si>
  <si>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</si>
  <si>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</si>
  <si>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</si>
  <si>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</si>
  <si>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</si>
  <si>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</si>
  <si>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</si>
  <si>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</si>
  <si>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</si>
  <si>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</si>
  <si>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</si>
  <si>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</si>
  <si>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</si>
  <si>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</si>
  <si>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</si>
  <si>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</si>
  <si>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</si>
  <si>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</si>
  <si>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</si>
  <si>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</si>
  <si>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</si>
  <si>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</si>
  <si>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</si>
  <si>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</si>
  <si>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</si>
  <si>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</si>
  <si>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</si>
  <si>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</si>
  <si>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</si>
  <si>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</si>
  <si>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</si>
  <si>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</si>
  <si>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</si>
  <si>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</si>
  <si>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</si>
  <si>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</si>
  <si>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</si>
  <si>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</si>
  <si>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</si>
  <si>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</si>
  <si>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</si>
  <si>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</si>
  <si>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</si>
  <si>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</si>
  <si>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</si>
  <si>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</si>
  <si>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</si>
  <si>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</si>
  <si>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</si>
  <si>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</si>
  <si>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</si>
  <si>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</si>
  <si>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</si>
  <si>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</si>
  <si>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</si>
  <si>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</si>
  <si>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</si>
  <si>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</si>
  <si>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</si>
  <si>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</si>
  <si>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</si>
  <si>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</si>
  <si>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</si>
  <si>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</si>
  <si>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</si>
  <si>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</si>
  <si>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</si>
  <si>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</si>
  <si>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</si>
  <si>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</si>
  <si>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</si>
  <si>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</si>
  <si>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</si>
  <si>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</si>
  <si>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</si>
  <si>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</si>
  <si>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</si>
  <si>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</si>
  <si>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</si>
  <si>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</si>
  <si>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</si>
  <si>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</si>
  <si>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</si>
  <si>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</si>
  <si>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</si>
  <si>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</si>
  <si>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</si>
  <si>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</si>
  <si>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</si>
  <si>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</si>
  <si>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</si>
  <si>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</si>
  <si>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</si>
  <si>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</si>
  <si>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</si>
  <si>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</si>
  <si>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</si>
  <si>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</si>
  <si>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</si>
  <si>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</si>
  <si>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</si>
  <si>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</si>
  <si>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</si>
  <si>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</si>
  <si>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</si>
  <si>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</si>
  <si>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</si>
  <si>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</si>
  <si>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</si>
  <si>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</si>
  <si>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</si>
  <si>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</si>
  <si>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</si>
  <si>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</si>
  <si>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</si>
  <si>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</si>
  <si>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</si>
  <si>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</si>
  <si>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</si>
  <si>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</si>
  <si>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</si>
  <si>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</si>
  <si>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</si>
  <si>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</si>
  <si>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</si>
  <si>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</si>
  <si>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</si>
  <si>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</si>
  <si>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</si>
  <si>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</si>
  <si>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</si>
  <si>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</si>
  <si>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</si>
  <si>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</si>
  <si>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</si>
  <si>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</si>
  <si>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</si>
  <si>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</si>
  <si>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</si>
  <si>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</si>
  <si>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</si>
  <si>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</si>
  <si>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</si>
  <si>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</si>
  <si>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</si>
  <si>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</si>
  <si>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</si>
  <si>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</si>
  <si>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</si>
  <si>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</si>
  <si>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</si>
  <si>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</si>
  <si>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</si>
  <si>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</si>
  <si>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</si>
  <si>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</si>
  <si>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</si>
  <si>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</si>
  <si>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</si>
  <si>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</si>
  <si>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</si>
  <si>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</si>
  <si>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</si>
  <si>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</si>
  <si>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</si>
  <si>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</si>
  <si>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</si>
  <si>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</si>
  <si>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</si>
  <si>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</si>
  <si>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</si>
  <si>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</si>
  <si>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</si>
  <si>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</si>
  <si>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</si>
  <si>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</si>
  <si>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</si>
  <si>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</si>
  <si>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</si>
  <si>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</si>
  <si>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</si>
  <si>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</si>
  <si>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</si>
  <si>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</si>
  <si>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</si>
  <si>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</si>
  <si>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</si>
  <si>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</si>
  <si>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</si>
  <si>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</si>
  <si>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</si>
  <si>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</si>
  <si>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</si>
  <si>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</si>
  <si>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</si>
  <si>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</si>
  <si>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</si>
  <si>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</si>
  <si>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</si>
  <si>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</si>
  <si>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</si>
  <si>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</si>
  <si>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</si>
  <si>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</si>
  <si>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</si>
  <si>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</si>
  <si>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</si>
  <si>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</si>
  <si>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</si>
  <si>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</si>
  <si>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</si>
  <si>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</si>
  <si>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</si>
  <si>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</si>
  <si>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</si>
  <si>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</si>
  <si>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</si>
  <si>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</si>
  <si>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</si>
  <si>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</si>
  <si>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</si>
  <si>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</si>
  <si>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</si>
  <si>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</si>
  <si>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</si>
  <si>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</si>
  <si>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</si>
  <si>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</si>
  <si>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</si>
  <si>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</si>
  <si>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</si>
  <si>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</si>
  <si>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</si>
  <si>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</si>
  <si>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</si>
  <si>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</si>
  <si>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</si>
  <si>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</si>
  <si>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</si>
  <si>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</si>
  <si>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</si>
  <si>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</si>
  <si>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</si>
  <si>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</si>
  <si>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</si>
  <si>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</si>
  <si>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</si>
  <si>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</si>
  <si>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</si>
  <si>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</si>
  <si>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</si>
  <si>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</si>
  <si>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</si>
  <si>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</si>
  <si>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</si>
  <si>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</si>
  <si>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</si>
  <si>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</si>
  <si>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</si>
  <si>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</si>
  <si>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</si>
  <si>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</si>
  <si>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</si>
  <si>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</si>
  <si>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</si>
  <si>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</si>
  <si>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</si>
  <si>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</si>
  <si>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</si>
  <si>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</si>
  <si>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</si>
  <si>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</si>
  <si>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</si>
  <si>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</si>
  <si>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</si>
  <si>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</si>
  <si>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</si>
  <si>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</si>
  <si>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</si>
  <si>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</si>
  <si>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</si>
  <si>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</si>
  <si>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</si>
  <si>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</si>
  <si>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</si>
  <si>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</si>
  <si>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</si>
  <si>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</si>
  <si>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</si>
  <si>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</si>
  <si>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</si>
  <si>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</si>
  <si>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</si>
  <si>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</si>
  <si>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</si>
  <si>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</si>
  <si>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</si>
  <si>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</si>
  <si>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</si>
  <si>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</si>
  <si>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</si>
  <si>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</si>
  <si>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</si>
  <si>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</si>
  <si>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</si>
  <si>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</si>
  <si>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</si>
  <si>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</si>
  <si>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</si>
  <si>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</si>
  <si>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</si>
  <si>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</si>
  <si>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</si>
  <si>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</si>
  <si>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</si>
  <si>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</si>
  <si>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</si>
  <si>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</si>
  <si>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</si>
  <si>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</si>
  <si>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</si>
  <si>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</si>
  <si>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</si>
  <si>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</si>
  <si>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</si>
  <si>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</si>
  <si>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</si>
  <si>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</si>
  <si>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</si>
  <si>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</si>
  <si>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</si>
  <si>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</si>
  <si>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</si>
  <si>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</si>
  <si>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</si>
  <si>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</si>
  <si>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</si>
  <si>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</si>
  <si>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</si>
  <si>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</si>
  <si>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</si>
  <si>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</si>
  <si>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</si>
  <si>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</si>
  <si>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</si>
  <si>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</si>
  <si>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</si>
  <si>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</si>
  <si>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</si>
  <si>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</si>
  <si>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</si>
  <si>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</si>
  <si>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</si>
  <si>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</si>
  <si>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</si>
  <si>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</si>
  <si>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</si>
  <si>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</si>
  <si>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</si>
  <si>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</si>
  <si>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</si>
  <si>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</si>
  <si>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</si>
  <si>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</si>
  <si>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</si>
  <si>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</si>
  <si>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</si>
  <si>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</si>
  <si>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</si>
  <si>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</si>
  <si>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</si>
  <si>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</si>
  <si>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</si>
  <si>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</si>
  <si>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</si>
  <si>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</si>
  <si>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</si>
  <si>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</si>
  <si>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</si>
  <si>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</si>
  <si>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</si>
  <si>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</si>
  <si>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</si>
  <si>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</si>
  <si>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</si>
  <si>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</si>
  <si>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</si>
  <si>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</si>
  <si>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</si>
  <si>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</si>
  <si>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</si>
  <si>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</si>
  <si>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</si>
  <si>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</si>
  <si>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</si>
  <si>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</si>
  <si>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</si>
  <si>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</si>
  <si>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</si>
  <si>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</si>
  <si>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</si>
  <si>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</si>
  <si>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</si>
  <si>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</si>
  <si>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</si>
  <si>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</si>
  <si>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</si>
  <si>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</si>
  <si>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</si>
  <si>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</si>
  <si>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</si>
  <si>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</si>
  <si>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</si>
  <si>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</si>
  <si>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</si>
  <si>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</si>
  <si>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</si>
  <si>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</si>
  <si>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</si>
  <si>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</si>
  <si>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</si>
  <si>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</si>
  <si>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</si>
  <si>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</si>
  <si>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</si>
  <si>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</si>
  <si>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</si>
  <si>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</si>
  <si>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</si>
  <si>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</si>
  <si>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</si>
  <si>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</si>
  <si>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</si>
  <si>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</si>
  <si>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</si>
  <si>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</si>
  <si>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</si>
  <si>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</si>
  <si>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</si>
  <si>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</si>
  <si>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</si>
  <si>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</si>
  <si>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</si>
  <si>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</si>
  <si>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</si>
  <si>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</si>
  <si>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</si>
  <si>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</si>
  <si>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</si>
  <si>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</si>
  <si>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</si>
  <si>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</si>
  <si>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</si>
  <si>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</si>
  <si>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</si>
  <si>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</si>
  <si>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</si>
  <si>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</si>
  <si>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</si>
  <si>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</si>
  <si>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</si>
  <si>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</si>
  <si>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</si>
  <si>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</si>
  <si>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</si>
  <si>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</si>
  <si>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</si>
  <si>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</si>
  <si>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</si>
  <si>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</si>
  <si>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</si>
  <si>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</si>
  <si>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</si>
  <si>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</si>
  <si>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</si>
  <si>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</si>
  <si>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</si>
  <si>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</si>
  <si>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</si>
  <si>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</si>
  <si>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</si>
  <si>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</si>
  <si>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</si>
  <si>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</si>
  <si>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</si>
  <si>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</si>
  <si>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</si>
  <si>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</si>
  <si>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</si>
  <si>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</si>
  <si>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</si>
  <si>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</si>
  <si>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</si>
  <si>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</si>
  <si>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</si>
  <si>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</si>
  <si>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</si>
  <si>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</si>
  <si>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</si>
  <si>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</si>
  <si>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</si>
  <si>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</si>
  <si>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</si>
  <si>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</si>
  <si>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</si>
  <si>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</si>
  <si>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</si>
  <si>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</si>
  <si>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</si>
  <si>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</si>
  <si>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</si>
  <si>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</si>
  <si>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</si>
  <si>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</si>
  <si>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</si>
  <si>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</si>
  <si>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</si>
  <si>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</si>
  <si>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</si>
  <si>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</si>
  <si>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</si>
  <si>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</si>
  <si>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</si>
  <si>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</si>
  <si>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</si>
  <si>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</si>
  <si>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</si>
  <si>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</si>
  <si>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</si>
  <si>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</si>
  <si>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</si>
  <si>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</si>
  <si>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</si>
  <si>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</si>
  <si>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</si>
  <si>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</si>
  <si>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</si>
  <si>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</si>
  <si>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</si>
  <si>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</si>
  <si>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</si>
  <si>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</si>
  <si>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</si>
  <si>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</si>
  <si>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</si>
  <si>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</si>
  <si>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</si>
  <si>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</si>
  <si>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</si>
  <si>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</si>
  <si>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</si>
  <si>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</si>
  <si>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</si>
  <si>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</si>
  <si>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</si>
  <si>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</si>
  <si>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</si>
  <si>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</si>
  <si>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</si>
  <si>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</si>
  <si>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</si>
  <si>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</si>
  <si>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</si>
  <si>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</si>
  <si>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</si>
  <si>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</si>
  <si>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</si>
  <si>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</si>
  <si>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</si>
  <si>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</si>
  <si>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</si>
  <si>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</si>
  <si>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</si>
  <si>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</si>
  <si>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</si>
  <si>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</si>
  <si>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</si>
  <si>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</si>
  <si>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</si>
  <si>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</si>
  <si>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</si>
  <si>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</si>
  <si>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</si>
  <si>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</si>
  <si>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</si>
  <si>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</si>
  <si>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</si>
  <si>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</si>
  <si>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</si>
  <si>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</si>
  <si>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</si>
  <si>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</si>
  <si>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</si>
  <si>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</si>
  <si>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</si>
  <si>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</si>
  <si>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</si>
  <si>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</si>
  <si>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</si>
  <si>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</si>
  <si>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</si>
  <si>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</si>
  <si>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</si>
  <si>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</si>
  <si>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</si>
  <si>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</si>
  <si>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</si>
  <si>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</si>
  <si>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</si>
  <si>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</si>
  <si>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</si>
  <si>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</si>
  <si>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</si>
  <si>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</si>
  <si>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</si>
  <si>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</si>
  <si>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</si>
  <si>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</si>
  <si>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</si>
  <si>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</si>
  <si>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</si>
  <si>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</si>
  <si>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</si>
  <si>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</si>
  <si>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</si>
  <si>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</si>
  <si>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</si>
  <si>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</si>
  <si>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</si>
  <si>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</si>
  <si>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</si>
  <si>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</si>
  <si>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</si>
  <si>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</si>
  <si>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</si>
  <si>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</si>
  <si>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</si>
  <si>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</si>
  <si>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</si>
  <si>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</si>
  <si>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</si>
  <si>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</si>
  <si>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</si>
  <si>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</si>
  <si>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</si>
  <si>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</si>
  <si>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</si>
  <si>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</si>
  <si>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</si>
  <si>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</si>
  <si>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</si>
  <si>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</si>
  <si>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</si>
  <si>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</si>
  <si>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</si>
  <si>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</si>
  <si>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</si>
  <si>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</si>
  <si>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</si>
  <si>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</si>
  <si>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</si>
  <si>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</si>
  <si>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</si>
  <si>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</si>
  <si>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</si>
  <si>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</si>
  <si>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</si>
  <si>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</si>
  <si>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</si>
  <si>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</si>
  <si>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</si>
  <si>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</si>
  <si>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</si>
  <si>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</si>
  <si>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</si>
  <si>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</si>
  <si>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</si>
  <si>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</si>
  <si>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</si>
  <si>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</si>
  <si>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</si>
  <si>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</si>
  <si>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</si>
  <si>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</si>
  <si>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</si>
  <si>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</si>
  <si>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</si>
  <si>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</si>
  <si>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</si>
  <si>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</si>
  <si>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</si>
  <si>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</si>
  <si>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</si>
  <si>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</si>
  <si>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</si>
  <si>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</si>
  <si>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</si>
  <si>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</si>
  <si>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</si>
  <si>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</si>
  <si>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</si>
  <si>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</si>
  <si>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</si>
  <si>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</si>
  <si>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</si>
  <si>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</si>
  <si>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</si>
  <si>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</si>
  <si>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</si>
  <si>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</si>
  <si>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</si>
  <si>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</si>
  <si>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</si>
  <si>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</si>
  <si>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</si>
  <si>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</si>
  <si>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</si>
  <si>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</si>
  <si>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</si>
  <si>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</si>
  <si>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</si>
  <si>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</si>
  <si>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</si>
  <si>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</si>
  <si>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</si>
  <si>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</si>
  <si>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</si>
  <si>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</si>
  <si>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</si>
  <si>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</si>
  <si>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</si>
  <si>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</si>
  <si>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</si>
  <si>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</si>
  <si>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</si>
  <si>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</si>
  <si>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</si>
  <si>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</si>
  <si>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</si>
  <si>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</si>
  <si>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</si>
  <si>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</si>
  <si>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</si>
  <si>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</si>
  <si>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</si>
  <si>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</si>
  <si>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</si>
  <si>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</si>
  <si>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</si>
  <si>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</si>
  <si>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</si>
  <si>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</si>
  <si>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</si>
  <si>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</si>
  <si>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</si>
  <si>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</si>
  <si>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</si>
  <si>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</si>
  <si>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</si>
  <si>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</si>
  <si>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</si>
  <si>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</si>
  <si>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</si>
  <si>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</si>
  <si>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</si>
  <si>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</si>
  <si>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</si>
  <si>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</si>
  <si>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</si>
  <si>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</si>
  <si>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</si>
  <si>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</si>
  <si>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</si>
  <si>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</si>
  <si>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</si>
  <si>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</si>
  <si>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</si>
  <si>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</si>
  <si>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</si>
  <si>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</si>
  <si>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</si>
  <si>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</si>
  <si>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</si>
  <si>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</si>
  <si>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</si>
  <si>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</si>
  <si>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</si>
  <si>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</si>
  <si>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</si>
  <si>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</si>
  <si>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</si>
  <si>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</si>
  <si>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</si>
  <si>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</si>
  <si>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</si>
  <si>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</si>
  <si>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</si>
  <si>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</si>
  <si>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</si>
  <si>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</si>
  <si>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</si>
  <si>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</si>
  <si>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</si>
  <si>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</si>
  <si>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</si>
  <si>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</si>
  <si>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</si>
  <si>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</si>
  <si>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</si>
  <si>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</si>
  <si>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</si>
  <si>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</si>
  <si>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</si>
  <si>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</si>
  <si>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</si>
  <si>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</si>
  <si>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</si>
  <si>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</si>
  <si>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</si>
  <si>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</si>
  <si>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</si>
  <si>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</si>
  <si>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</si>
  <si>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</si>
  <si>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</si>
  <si>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</si>
  <si>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</si>
  <si>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</si>
  <si>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</si>
  <si>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</si>
  <si>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</si>
  <si>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</si>
  <si>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</si>
  <si>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</si>
  <si>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</si>
  <si>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</si>
  <si>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</si>
  <si>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</si>
  <si>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</si>
  <si>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</si>
  <si>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</si>
  <si>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</si>
  <si>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</si>
  <si>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</si>
  <si>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</si>
  <si>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</si>
  <si>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</si>
  <si>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</si>
  <si>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</si>
  <si>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</si>
  <si>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</si>
  <si>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</si>
  <si>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</si>
  <si>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</si>
  <si>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</si>
  <si>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</si>
  <si>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</si>
  <si>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</si>
  <si>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</si>
  <si>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</si>
  <si>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</si>
  <si>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</si>
  <si>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</si>
  <si>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</si>
  <si>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</si>
  <si>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</si>
  <si>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</si>
  <si>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</si>
  <si>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</si>
  <si>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</si>
  <si>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</si>
  <si>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</si>
  <si>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</si>
  <si>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</si>
  <si>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</si>
  <si>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</si>
  <si>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</si>
  <si>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</si>
  <si>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</si>
  <si>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</si>
  <si>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</si>
  <si>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</si>
  <si>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</si>
  <si>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</si>
  <si>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</si>
  <si>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</si>
  <si>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</si>
  <si>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</si>
  <si>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</si>
  <si>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</si>
  <si>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</si>
  <si>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</si>
  <si>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</si>
  <si>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</si>
  <si>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</si>
  <si>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</si>
  <si>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</si>
  <si>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</si>
  <si>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</si>
  <si>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</si>
  <si>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</si>
  <si>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</si>
  <si>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</si>
  <si>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</si>
  <si>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</si>
  <si>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</si>
  <si>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</si>
  <si>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</si>
  <si>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</si>
  <si>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</si>
  <si>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</si>
  <si>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</si>
  <si>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</si>
  <si>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</si>
  <si>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</si>
  <si>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</si>
  <si>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</si>
  <si>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</si>
  <si>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</si>
  <si>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</si>
  <si>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</si>
  <si>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</si>
  <si>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</si>
  <si>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</si>
  <si>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</si>
  <si>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</si>
  <si>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</si>
  <si>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</si>
  <si>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</si>
  <si>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</si>
  <si>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</si>
  <si>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</si>
  <si>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</si>
  <si>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</si>
  <si>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</si>
  <si>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</si>
  <si>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</si>
  <si>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</si>
  <si>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</si>
  <si>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</si>
  <si>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</si>
  <si>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</si>
  <si>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</si>
  <si>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</si>
  <si>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</si>
  <si>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</si>
  <si>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</si>
  <si>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</si>
  <si>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</si>
  <si>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</si>
  <si>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</si>
  <si>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</si>
  <si>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</si>
  <si>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</si>
  <si>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</si>
  <si>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</si>
  <si>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</si>
  <si>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</si>
  <si>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</si>
  <si>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</si>
  <si>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</si>
  <si>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</si>
  <si>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</si>
  <si>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</si>
  <si>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</si>
  <si>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</si>
  <si>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</si>
  <si>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</si>
  <si>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</si>
  <si>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</si>
  <si>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</si>
  <si>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</si>
  <si>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</si>
  <si>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</si>
  <si>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</si>
  <si>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</si>
  <si>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</si>
  <si>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</si>
  <si>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</si>
  <si>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</si>
  <si>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</si>
  <si>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</si>
  <si>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</si>
  <si>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</si>
  <si>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</si>
  <si>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</si>
  <si>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</si>
  <si>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</si>
  <si>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</si>
  <si>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</si>
  <si>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</si>
  <si>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</si>
  <si>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</si>
  <si>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</si>
  <si>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</si>
  <si>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</si>
  <si>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</si>
  <si>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</si>
  <si>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</si>
  <si>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</si>
  <si>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</si>
  <si>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</si>
  <si>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</si>
  <si>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</si>
  <si>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</si>
  <si>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</si>
  <si>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</si>
  <si>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</si>
  <si>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</si>
  <si>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</si>
  <si>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</si>
  <si>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</si>
  <si>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</si>
  <si>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</si>
  <si>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</si>
  <si>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</si>
  <si>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</si>
  <si>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</si>
  <si>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</si>
  <si>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</si>
  <si>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</si>
  <si>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</si>
  <si>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</si>
  <si>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</si>
  <si>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</si>
  <si>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</si>
  <si>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</si>
  <si>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</si>
  <si>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</si>
  <si>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</si>
  <si>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</si>
  <si>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</si>
  <si>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</si>
  <si>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</si>
  <si>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</si>
  <si>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</si>
  <si>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</si>
  <si>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</si>
  <si>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</si>
  <si>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</si>
  <si>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</si>
  <si>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</si>
  <si>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</si>
  <si>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</si>
  <si>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</si>
  <si>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</si>
  <si>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</si>
  <si>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</si>
  <si>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</si>
  <si>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</si>
  <si>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</si>
  <si>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</si>
  <si>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</si>
  <si>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</si>
  <si>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</si>
  <si>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</si>
  <si>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</si>
  <si>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</si>
  <si>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</si>
  <si>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</si>
  <si>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</si>
  <si>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</si>
  <si>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</si>
  <si>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</si>
  <si>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</si>
  <si>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</si>
  <si>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</si>
  <si>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</si>
  <si>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</si>
  <si>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</si>
  <si>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</si>
  <si>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</si>
  <si>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</si>
  <si>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</si>
  <si>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</si>
  <si>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</si>
  <si>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</si>
  <si>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</si>
  <si>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</si>
  <si>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</si>
  <si>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</si>
  <si>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</si>
  <si>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</si>
  <si>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</si>
  <si>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</si>
  <si>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</si>
  <si>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</si>
  <si>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</si>
  <si>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</si>
  <si>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</si>
  <si>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</si>
  <si>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</si>
  <si>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</si>
  <si>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</si>
  <si>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</si>
  <si>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</si>
  <si>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</si>
  <si>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</si>
  <si>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</si>
  <si>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</si>
  <si>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</si>
  <si>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</si>
  <si>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</si>
  <si>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</si>
  <si>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</si>
  <si>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</si>
  <si>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</si>
  <si>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</si>
  <si>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</si>
  <si>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</si>
  <si>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</si>
  <si>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</si>
  <si>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</si>
  <si>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</si>
  <si>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</si>
  <si>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</si>
  <si>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</si>
  <si>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</si>
  <si>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</si>
  <si>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</si>
  <si>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</si>
  <si>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</si>
  <si>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</si>
  <si>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</si>
  <si>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</si>
  <si>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</si>
  <si>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</si>
  <si>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</si>
  <si>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</si>
  <si>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</si>
  <si>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</si>
  <si>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</si>
  <si>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</si>
  <si>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</si>
  <si>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</si>
  <si>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</si>
  <si>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</si>
  <si>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</si>
  <si>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</si>
  <si>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</si>
  <si>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</si>
  <si>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</si>
  <si>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</si>
  <si>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</si>
  <si>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</si>
  <si>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</si>
  <si>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</si>
  <si>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</si>
  <si>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</si>
  <si>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</si>
  <si>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</si>
  <si>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</si>
  <si>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</si>
  <si>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</si>
  <si>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</si>
  <si>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</si>
  <si>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</si>
  <si>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</si>
  <si>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</si>
  <si>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</si>
  <si>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</si>
  <si>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</si>
  <si>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</si>
  <si>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</si>
  <si>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</si>
  <si>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</si>
  <si>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</si>
  <si>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</si>
  <si>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</si>
  <si>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</si>
  <si>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</si>
  <si>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</si>
  <si>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</si>
  <si>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</si>
  <si>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</si>
  <si>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</si>
  <si>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</si>
  <si>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</si>
  <si>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</si>
  <si>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</si>
  <si>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</si>
  <si>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</si>
  <si>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</si>
  <si>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</si>
  <si>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</si>
  <si>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</si>
  <si>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</si>
  <si>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</si>
  <si>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</si>
  <si>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</si>
  <si>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</si>
  <si>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</si>
  <si>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</si>
  <si>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</si>
  <si>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</si>
  <si>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</si>
  <si>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</si>
  <si>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</si>
  <si>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</si>
  <si>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</si>
  <si>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</si>
  <si>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</si>
  <si>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</si>
  <si>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</si>
  <si>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</si>
  <si>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</si>
  <si>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</si>
  <si>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</si>
  <si>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</si>
  <si>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</si>
  <si>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</si>
  <si>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</si>
  <si>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</si>
  <si>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</si>
  <si>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</si>
  <si>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</si>
  <si>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</si>
  <si>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</si>
  <si>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</si>
  <si>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</si>
  <si>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</si>
  <si>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</si>
  <si>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</si>
  <si>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</si>
  <si>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</si>
  <si>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</si>
  <si>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</si>
  <si>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</si>
  <si>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</si>
  <si>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</si>
  <si>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</si>
  <si>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</si>
  <si>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</si>
  <si>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</si>
  <si>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</si>
  <si>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</si>
  <si>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</si>
  <si>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</si>
  <si>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</si>
  <si>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</si>
  <si>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</si>
  <si>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</si>
  <si>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</si>
  <si>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</si>
  <si>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</si>
  <si>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</si>
  <si>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</si>
  <si>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</si>
  <si>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</si>
  <si>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</si>
  <si>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</si>
  <si>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</si>
  <si>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</si>
  <si>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</si>
  <si>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</si>
  <si>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</si>
  <si>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</si>
  <si>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</si>
  <si>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</si>
  <si>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</si>
  <si>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</si>
  <si>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</si>
  <si>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</si>
  <si>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</si>
  <si>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</si>
  <si>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</si>
  <si>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</si>
  <si>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</si>
  <si>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</si>
  <si>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</si>
  <si>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</si>
  <si>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</si>
  <si>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</si>
  <si>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</si>
  <si>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</si>
  <si>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</si>
  <si>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</si>
  <si>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</si>
  <si>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</si>
  <si>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</si>
  <si>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</si>
  <si>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</si>
  <si>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</si>
  <si>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</si>
  <si>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</si>
  <si>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</si>
  <si>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</si>
  <si>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</si>
  <si>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</si>
  <si>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</si>
  <si>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</si>
  <si>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</si>
  <si>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</si>
  <si>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</si>
  <si>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</si>
  <si>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</si>
  <si>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</si>
  <si>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</si>
  <si>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</si>
  <si>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</si>
  <si>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</si>
  <si>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</si>
  <si>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</si>
  <si>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</si>
  <si>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</si>
  <si>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</si>
  <si>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</si>
  <si>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</si>
  <si>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</si>
  <si>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</si>
  <si>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</si>
  <si>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</si>
  <si>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</si>
  <si>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</si>
  <si>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</si>
  <si>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</si>
  <si>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</si>
  <si>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</si>
  <si>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</si>
  <si>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</si>
  <si>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</si>
  <si>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</si>
  <si>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</si>
  <si>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</si>
  <si>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</si>
  <si>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</si>
  <si>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</si>
  <si>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</si>
  <si>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</si>
  <si>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</si>
  <si>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</si>
  <si>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</si>
  <si>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</si>
  <si>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</si>
  <si>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</si>
  <si>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</si>
  <si>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</si>
  <si>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</si>
  <si>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</si>
  <si>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</si>
  <si>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</si>
  <si>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</si>
  <si>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</si>
  <si>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</si>
  <si>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</si>
  <si>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</si>
  <si>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</si>
  <si>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</si>
  <si>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</si>
  <si>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</si>
  <si>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</si>
  <si>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</si>
  <si>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</si>
  <si>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</si>
  <si>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</si>
  <si>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</si>
  <si>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</si>
  <si>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</si>
  <si>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</si>
  <si>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</si>
  <si>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</si>
  <si>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</si>
  <si>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</si>
  <si>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</si>
  <si>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</si>
  <si>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</si>
  <si>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</si>
  <si>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</si>
  <si>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</si>
  <si>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</si>
  <si>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</si>
  <si>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</si>
  <si>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</si>
  <si>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</si>
  <si>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</si>
  <si>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</si>
  <si>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</si>
  <si>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</si>
  <si>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</si>
  <si>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</si>
  <si>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</si>
  <si>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</si>
  <si>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</si>
  <si>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</si>
  <si>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</si>
  <si>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</si>
  <si>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</si>
  <si>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</si>
  <si>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</si>
  <si>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</si>
  <si>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</si>
  <si>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</si>
  <si>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</si>
  <si>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</si>
  <si>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</si>
  <si>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</si>
  <si>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</si>
  <si>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</si>
  <si>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</si>
  <si>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</si>
  <si>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</si>
  <si>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</si>
  <si>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</si>
  <si>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</si>
  <si>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</si>
  <si>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</si>
  <si>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</si>
  <si>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</si>
  <si>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</si>
  <si>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</si>
  <si>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</si>
  <si>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</si>
  <si>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</si>
  <si>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</si>
  <si>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</si>
  <si>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</si>
  <si>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</si>
  <si>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</si>
  <si>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</si>
  <si>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</si>
  <si>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</si>
  <si>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</si>
  <si>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</si>
  <si>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</si>
  <si>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</si>
  <si>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</si>
  <si>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</si>
  <si>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</si>
  <si>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</si>
  <si>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</si>
  <si>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</si>
  <si>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</si>
  <si>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</si>
  <si>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</si>
  <si>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</si>
  <si>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</si>
  <si>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</si>
  <si>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</si>
  <si>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</si>
  <si>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</si>
  <si>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</si>
  <si>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</si>
  <si>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</si>
  <si>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</si>
  <si>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</si>
  <si>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</si>
  <si>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</si>
  <si>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</si>
  <si>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</si>
  <si>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</si>
  <si>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</si>
  <si>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</si>
  <si>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</si>
  <si>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</si>
  <si>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</si>
  <si>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</si>
  <si>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</si>
  <si>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</si>
  <si>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</si>
  <si>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</si>
  <si>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</si>
  <si>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</si>
  <si>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</si>
  <si>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</si>
  <si>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</si>
  <si>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</si>
  <si>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</si>
  <si>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</si>
  <si>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</si>
  <si>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</si>
  <si>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</si>
  <si>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</si>
  <si>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</si>
  <si>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</si>
  <si>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</si>
  <si>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</si>
  <si>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</si>
  <si>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</si>
  <si>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</si>
  <si>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</si>
  <si>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</si>
  <si>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</si>
  <si>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</si>
  <si>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</si>
  <si>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</si>
  <si>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</si>
  <si>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</si>
  <si>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</si>
  <si>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</si>
  <si>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</si>
  <si>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</si>
  <si>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</si>
  <si>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</si>
  <si>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</si>
  <si>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</si>
  <si>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</si>
  <si>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</si>
  <si>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</si>
  <si>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</si>
  <si>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</si>
  <si>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</si>
  <si>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</si>
  <si>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</si>
  <si>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</si>
  <si>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</si>
  <si>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</si>
  <si>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</si>
  <si>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</si>
  <si>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</si>
  <si>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</si>
  <si>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</si>
  <si>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</si>
  <si>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</si>
  <si>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</si>
  <si>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</si>
  <si>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</si>
  <si>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</si>
  <si>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</si>
  <si>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</si>
  <si>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</si>
  <si>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</si>
  <si>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</si>
  <si>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</si>
  <si>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</si>
  <si>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</si>
  <si>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</si>
  <si>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</si>
  <si>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</si>
  <si>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</si>
  <si>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</si>
  <si>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</si>
  <si>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</si>
  <si>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</si>
  <si>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</si>
  <si>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</si>
  <si>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</si>
  <si>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</si>
  <si>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</si>
  <si>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</si>
  <si>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</si>
  <si>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</si>
  <si>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</si>
  <si>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</si>
  <si>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</si>
  <si>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</si>
  <si>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</si>
  <si>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</si>
  <si>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</si>
  <si>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</si>
  <si>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</si>
  <si>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</si>
  <si>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</si>
  <si>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</si>
  <si>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</si>
  <si>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</si>
  <si>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</si>
  <si>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</si>
  <si>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</si>
  <si>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</si>
  <si>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</si>
  <si>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</si>
  <si>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</si>
  <si>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</si>
  <si>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</si>
  <si>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</si>
  <si>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</si>
  <si>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</si>
  <si>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</si>
  <si>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</si>
  <si>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</si>
  <si>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</si>
  <si>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</si>
  <si>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</si>
  <si>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</si>
  <si>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</si>
  <si>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</si>
  <si>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</si>
  <si>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</si>
  <si>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</si>
  <si>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</si>
  <si>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</si>
  <si>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</si>
  <si>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</si>
  <si>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</si>
  <si>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</si>
  <si>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</si>
  <si>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</si>
  <si>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</si>
  <si>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</si>
  <si>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</si>
  <si>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</si>
  <si>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</si>
  <si>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</si>
  <si>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</si>
  <si>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</si>
  <si>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</si>
  <si>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</si>
  <si>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</si>
  <si>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</si>
  <si>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</si>
  <si>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</si>
  <si>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</si>
  <si>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</si>
  <si>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</si>
  <si>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</si>
  <si>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</si>
  <si>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</si>
  <si>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</si>
  <si>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</si>
  <si>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</si>
  <si>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</si>
  <si>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</si>
  <si>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</si>
  <si>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</si>
  <si>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</si>
  <si>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</si>
  <si>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</si>
  <si>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</si>
  <si>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</si>
  <si>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</si>
  <si>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</si>
  <si>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</si>
  <si>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</si>
  <si>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</si>
  <si>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</si>
  <si>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</si>
  <si>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</si>
  <si>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</si>
  <si>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</si>
  <si>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</si>
  <si>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</si>
  <si>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</si>
  <si>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</si>
  <si>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</si>
  <si>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</si>
  <si>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</si>
  <si>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</si>
  <si>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</si>
  <si>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</si>
  <si>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</si>
  <si>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</si>
  <si>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</si>
  <si>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</si>
  <si>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</si>
  <si>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</si>
  <si>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</si>
  <si>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</si>
  <si>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</si>
  <si>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</si>
  <si>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</si>
  <si>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</si>
  <si>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</si>
  <si>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</si>
  <si>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</si>
  <si>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</si>
  <si>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</si>
  <si>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</si>
  <si>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</si>
  <si>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</si>
  <si>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</si>
  <si>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</si>
  <si>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</si>
  <si>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</si>
  <si>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</si>
  <si>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</si>
  <si>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</si>
  <si>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</si>
  <si>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</si>
  <si>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</si>
  <si>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</si>
  <si>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</si>
  <si>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</si>
  <si>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</si>
  <si>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</si>
  <si>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</si>
  <si>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</si>
  <si>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</si>
  <si>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</si>
  <si>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</si>
  <si>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</si>
  <si>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</si>
  <si>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</si>
  <si>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</si>
  <si>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</si>
  <si>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</si>
  <si>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</si>
  <si>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</si>
  <si>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</si>
  <si>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</si>
  <si>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</si>
  <si>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</si>
  <si>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</si>
  <si>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</si>
  <si>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</si>
  <si>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</si>
  <si>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</si>
  <si>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</si>
  <si>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</si>
  <si>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</si>
  <si>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</si>
  <si>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</si>
  <si>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</si>
  <si>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</si>
  <si>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</si>
  <si>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</si>
  <si>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</si>
  <si>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</si>
  <si>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</si>
  <si>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</si>
  <si>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</si>
  <si>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</si>
  <si>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</si>
  <si>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</si>
  <si>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</si>
  <si>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</si>
  <si>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</si>
  <si>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</si>
  <si>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</si>
  <si>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</si>
  <si>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</si>
  <si>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</si>
  <si>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</si>
  <si>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</si>
  <si>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</si>
  <si>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</si>
  <si>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</si>
  <si>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</si>
  <si>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</si>
  <si>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</si>
  <si>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</si>
  <si>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</si>
  <si>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</si>
  <si>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</si>
  <si>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</si>
  <si>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</si>
  <si>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</si>
  <si>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</si>
  <si>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</si>
  <si>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</si>
  <si>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</si>
  <si>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</si>
  <si>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</si>
  <si>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</si>
  <si>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</si>
  <si>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</si>
  <si>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</si>
  <si>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</si>
  <si>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</si>
  <si>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</si>
  <si>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</si>
  <si>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</si>
  <si>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</si>
  <si>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</si>
  <si>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</si>
  <si>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</si>
  <si>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</si>
  <si>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</si>
  <si>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</si>
  <si>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</si>
  <si>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</si>
  <si>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</si>
  <si>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</si>
  <si>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</si>
  <si>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</si>
  <si>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</si>
  <si>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</si>
  <si>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</si>
  <si>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</si>
  <si>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</si>
  <si>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</si>
  <si>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</si>
  <si>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</si>
  <si>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</si>
  <si>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</si>
  <si>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</si>
  <si>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</si>
  <si>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</si>
  <si>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</si>
  <si>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</si>
  <si>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</si>
  <si>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</si>
  <si>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</si>
  <si>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</si>
  <si>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</si>
  <si>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</si>
  <si>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</si>
  <si>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</si>
  <si>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</si>
  <si>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</si>
  <si>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</si>
  <si>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</si>
  <si>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</si>
  <si>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</si>
  <si>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</si>
  <si>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</si>
  <si>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</si>
  <si>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</si>
  <si>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</si>
  <si>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</si>
  <si>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</si>
  <si>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</si>
  <si>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</si>
  <si>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</si>
  <si>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</si>
  <si>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</si>
  <si>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</si>
  <si>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</si>
  <si>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</si>
  <si>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</si>
  <si>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</si>
  <si>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</si>
  <si>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</si>
  <si>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</si>
  <si>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</si>
  <si>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</si>
  <si>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</si>
  <si>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</si>
  <si>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</si>
  <si>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</si>
  <si>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</si>
  <si>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</si>
  <si>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</si>
  <si>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</si>
  <si>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</si>
  <si>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</si>
  <si>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</si>
  <si>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</si>
  <si>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</si>
  <si>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</si>
  <si>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</si>
  <si>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</si>
  <si>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</si>
  <si>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</si>
  <si>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</si>
  <si>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</si>
  <si>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</si>
  <si>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</si>
  <si>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</si>
  <si>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</si>
  <si>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</si>
  <si>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</si>
  <si>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</si>
  <si>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</si>
  <si>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</si>
  <si>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</si>
  <si>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</si>
  <si>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</si>
  <si>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</si>
  <si>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</si>
  <si>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</si>
  <si>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</si>
  <si>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</si>
  <si>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</si>
  <si>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</si>
  <si>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</si>
  <si>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</si>
  <si>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</si>
  <si>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</si>
  <si>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</si>
  <si>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</si>
  <si>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</si>
  <si>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</si>
  <si>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</si>
  <si>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</si>
  <si>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</si>
  <si>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</si>
  <si>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</si>
  <si>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</si>
  <si>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</si>
  <si>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</si>
  <si>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</si>
  <si>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</si>
  <si>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</si>
  <si>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</si>
  <si>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</si>
  <si>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</si>
  <si>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</si>
  <si>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</si>
  <si>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</si>
  <si>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</si>
  <si>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</si>
  <si>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</si>
  <si>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</si>
  <si>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</si>
  <si>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</si>
  <si>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</si>
  <si>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</si>
  <si>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</si>
  <si>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</si>
  <si>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</si>
  <si>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</si>
  <si>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</si>
  <si>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</si>
  <si>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</si>
  <si>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</si>
  <si>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</si>
  <si>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</si>
  <si>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</si>
  <si>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</si>
  <si>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</si>
  <si>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</si>
  <si>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</si>
  <si>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</si>
  <si>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</si>
  <si>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</si>
  <si>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</si>
  <si>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</si>
  <si>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</si>
  <si>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</si>
  <si>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</si>
  <si>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</si>
  <si>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</si>
  <si>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</si>
  <si>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</si>
  <si>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</si>
  <si>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</si>
  <si>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</si>
  <si>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</si>
  <si>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</si>
  <si>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</si>
  <si>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</si>
  <si>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</si>
  <si>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</si>
  <si>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</si>
  <si>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</si>
  <si>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</si>
  <si>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</si>
  <si>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</si>
  <si>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</si>
  <si>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</si>
  <si>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</si>
  <si>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</si>
  <si>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</si>
  <si>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</si>
  <si>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</si>
  <si>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</si>
  <si>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</si>
  <si>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</si>
  <si>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</si>
  <si>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</si>
  <si>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</si>
  <si>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</si>
  <si>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</si>
  <si>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</si>
  <si>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</si>
  <si>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</si>
  <si>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</si>
  <si>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</si>
  <si>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</si>
  <si>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</si>
  <si>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</si>
  <si>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</si>
  <si>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</si>
  <si>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</si>
  <si>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</si>
  <si>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</si>
  <si>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</si>
  <si>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</si>
  <si>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</si>
  <si>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</si>
  <si>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</si>
  <si>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</si>
  <si>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</si>
  <si>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</si>
  <si>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</si>
  <si>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</si>
  <si>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</si>
  <si>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</si>
  <si>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</si>
  <si>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</si>
  <si>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</si>
  <si>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</si>
  <si>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</si>
  <si>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</si>
  <si>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</si>
  <si>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</si>
  <si>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</si>
  <si>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</si>
  <si>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</si>
  <si>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</si>
  <si>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</si>
  <si>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</si>
  <si>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</si>
  <si>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</si>
  <si>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</si>
  <si>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</si>
  <si>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</si>
  <si>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</si>
  <si>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</si>
  <si>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</si>
  <si>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</si>
  <si>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</si>
  <si>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</si>
  <si>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</si>
  <si>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</si>
  <si>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</si>
  <si>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</si>
  <si>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</si>
  <si>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</si>
  <si>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</si>
  <si>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</si>
  <si>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</si>
  <si>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</si>
  <si>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</si>
  <si>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</si>
  <si>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</si>
  <si>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</si>
  <si>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</si>
  <si>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</si>
  <si>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</si>
  <si>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</si>
  <si>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</si>
  <si>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</si>
  <si>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</si>
  <si>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</si>
  <si>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</si>
  <si>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</si>
  <si>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</si>
  <si>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</si>
  <si>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</si>
  <si>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</si>
  <si>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</si>
  <si>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</si>
  <si>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</si>
  <si>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</si>
  <si>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</si>
  <si>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</si>
  <si>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</si>
  <si>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</si>
  <si>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</si>
  <si>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</si>
  <si>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</si>
  <si>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</si>
  <si>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</si>
  <si>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</si>
  <si>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</si>
  <si>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</si>
  <si>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</si>
  <si>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</si>
  <si>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</si>
  <si>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</si>
  <si>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</si>
  <si>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</si>
  <si>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</si>
  <si>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</si>
  <si>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</si>
  <si>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</si>
  <si>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</si>
  <si>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</si>
  <si>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</si>
  <si>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</si>
  <si>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</si>
  <si>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</si>
  <si>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</si>
  <si>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</si>
  <si>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</si>
  <si>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</si>
  <si>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</si>
  <si>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</si>
  <si>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</si>
  <si>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</si>
  <si>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</si>
  <si>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</si>
  <si>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</si>
  <si>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</si>
  <si>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</si>
  <si>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</si>
  <si>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</si>
  <si>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</si>
  <si>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</si>
  <si>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</si>
  <si>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</si>
  <si>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</si>
  <si>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</si>
  <si>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</si>
  <si>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</si>
  <si>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</si>
  <si>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</si>
  <si>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</si>
  <si>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</si>
  <si>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</si>
  <si>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</si>
  <si>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</si>
  <si>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</si>
  <si>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</si>
  <si>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</si>
  <si>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</si>
  <si>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</si>
  <si>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</si>
  <si>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</si>
  <si>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</si>
  <si>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</si>
  <si>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</si>
  <si>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</si>
  <si>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</si>
  <si>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</si>
  <si>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</si>
  <si>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</si>
  <si>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</si>
  <si>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</si>
  <si>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</si>
  <si>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</si>
  <si>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</si>
  <si>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</si>
  <si>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</si>
  <si>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</si>
  <si>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</si>
  <si>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</si>
  <si>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</si>
  <si>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</si>
  <si>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</si>
  <si>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</si>
  <si>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</si>
  <si>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</si>
  <si>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</si>
  <si>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</si>
  <si>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</si>
  <si>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</si>
  <si>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</si>
  <si>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</si>
  <si>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</si>
  <si>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</si>
  <si>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</si>
  <si>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</si>
  <si>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</si>
  <si>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</si>
  <si>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</si>
  <si>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</si>
  <si>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</si>
  <si>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</si>
  <si>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</si>
  <si>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</si>
  <si>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</si>
  <si>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</si>
  <si>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</si>
  <si>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</si>
  <si>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</si>
  <si>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</si>
  <si>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</si>
  <si>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</si>
  <si>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</si>
  <si>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</si>
  <si>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</si>
  <si>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</si>
  <si>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</si>
  <si>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</si>
  <si>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</si>
  <si>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</si>
  <si>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</si>
  <si>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</si>
  <si>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</si>
  <si>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</si>
  <si>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</si>
  <si>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</si>
  <si>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</si>
  <si>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</si>
  <si>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</si>
  <si>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</si>
  <si>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</si>
  <si>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</si>
  <si>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</si>
  <si>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</si>
  <si>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</si>
  <si>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</si>
  <si>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</si>
  <si>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</si>
  <si>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</si>
  <si>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</si>
  <si>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</si>
  <si>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</si>
  <si>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</si>
  <si>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</si>
  <si>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</si>
  <si>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</si>
  <si>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</si>
  <si>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</si>
  <si>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</si>
  <si>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</si>
  <si>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</si>
  <si>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</si>
  <si>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</si>
  <si>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</si>
  <si>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</si>
  <si>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</si>
  <si>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</si>
  <si>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</si>
  <si>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</si>
  <si>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</si>
  <si>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</si>
  <si>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</si>
  <si>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</si>
  <si>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</si>
  <si>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</si>
  <si>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</si>
  <si>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</si>
  <si>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</si>
  <si>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</si>
  <si>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</si>
  <si>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</si>
  <si>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</si>
  <si>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</si>
  <si>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</si>
  <si>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</si>
  <si>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</si>
  <si>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</si>
  <si>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</si>
  <si>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</si>
  <si>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</si>
  <si>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</si>
  <si>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</si>
  <si>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</si>
  <si>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</si>
  <si>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</si>
  <si>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</si>
  <si>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</si>
  <si>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</si>
  <si>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</si>
  <si>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</si>
  <si>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</si>
  <si>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</si>
  <si>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</si>
  <si>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</si>
  <si>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</si>
  <si>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</si>
  <si>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</si>
  <si>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</si>
  <si>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</si>
  <si>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</si>
  <si>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</si>
  <si>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</si>
  <si>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</si>
  <si>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</si>
  <si>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</si>
  <si>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</si>
  <si>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</si>
  <si>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</si>
  <si>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</si>
  <si>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</si>
  <si>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</si>
  <si>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</si>
  <si>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</si>
  <si>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</si>
  <si>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</si>
  <si>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</si>
  <si>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</si>
  <si>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</si>
  <si>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</si>
  <si>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</si>
  <si>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</si>
  <si>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</si>
  <si>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</si>
  <si>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</si>
  <si>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</si>
  <si>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</si>
  <si>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</si>
  <si>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</si>
  <si>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</si>
  <si>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</si>
  <si>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</si>
  <si>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</si>
  <si>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</si>
  <si>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</si>
  <si>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</si>
  <si>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</si>
  <si>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</si>
  <si>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11203_令和7年度</t>
  </si>
  <si>
    <t>11203_令和8年度</t>
  </si>
  <si>
    <t>11203_令和9年度</t>
  </si>
  <si>
    <t>11203_令和10年度</t>
  </si>
  <si>
    <t>11203_令和11年度</t>
  </si>
  <si>
    <t>11203_令和12年度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</si>
</sst>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71.526417888500006</c:v>
                </c:pt>
                <c:pt idx="1">
                  <c:v>68.179371990429999</c:v>
                </c:pt>
                <c:pt idx="2">
                  <c:v>66.581579762960018</c:v>
                </c:pt>
                <c:pt idx="3">
                  <c:v>74.10663481024001</c:v>
                </c:pt>
                <c:pt idx="4">
                  <c:v>63.250637286540012</c:v>
                </c:pt>
                <c:pt idx="5">
                  <c:v>83.790034781119985</c:v>
                </c:pt>
                <c:pt idx="6">
                  <c:v>70.203234991770003</c:v>
                </c:pt>
                <c:pt idx="7">
                  <c:v>77.751073530650004</c:v>
                </c:pt>
                <c:pt idx="8">
                  <c:v>78.710419089989983</c:v>
                </c:pt>
                <c:pt idx="9">
                  <c:v>80.203628258060007</c:v>
                </c:pt>
                <c:pt idx="10">
                  <c:v>79.250117706799998</c:v>
                </c:pt>
                <c:pt idx="11">
                  <c:v>70.557460086751007</c:v>
                </c:pt>
                <c:pt idx="12">
                  <c:v>71.619247412047997</c:v>
                </c:pt>
                <c:pt idx="13">
                  <c:v>70.440799583594497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661.74789793580078</c:v>
                </c:pt>
                <c:pt idx="1">
                  <c:v>665.50377584726493</c:v>
                </c:pt>
                <c:pt idx="2">
                  <c:v>656.63212264106596</c:v>
                </c:pt>
                <c:pt idx="3">
                  <c:v>664.23718372208623</c:v>
                </c:pt>
                <c:pt idx="4">
                  <c:v>654.89147354686406</c:v>
                </c:pt>
                <c:pt idx="5">
                  <c:v>640.62187596072806</c:v>
                </c:pt>
                <c:pt idx="6">
                  <c:v>642.9368814233826</c:v>
                </c:pt>
                <c:pt idx="7">
                  <c:v>637.13620540518184</c:v>
                </c:pt>
                <c:pt idx="8">
                  <c:v>633.07065821945366</c:v>
                </c:pt>
                <c:pt idx="9">
                  <c:v>626.30576403167663</c:v>
                </c:pt>
                <c:pt idx="10">
                  <c:v>617.79509145415773</c:v>
                </c:pt>
                <c:pt idx="11">
                  <c:v>564.77552553232385</c:v>
                </c:pt>
                <c:pt idx="12">
                  <c:v>564.06622480829901</c:v>
                </c:pt>
                <c:pt idx="13">
                  <c:v>579.24511642635196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712.79653068587743</c:v>
                </c:pt>
                <c:pt idx="1">
                  <c:v>787.57114024598673</c:v>
                </c:pt>
                <c:pt idx="2">
                  <c:v>848.76501206484886</c:v>
                </c:pt>
                <c:pt idx="3">
                  <c:v>940.97269958327092</c:v>
                </c:pt>
                <c:pt idx="4">
                  <c:v>948.55959885007076</c:v>
                </c:pt>
                <c:pt idx="5">
                  <c:v>838.57164704276897</c:v>
                </c:pt>
                <c:pt idx="6">
                  <c:v>843.23237916868277</c:v>
                </c:pt>
                <c:pt idx="7">
                  <c:v>752.40694644371524</c:v>
                </c:pt>
                <c:pt idx="8">
                  <c:v>829.54110343362368</c:v>
                </c:pt>
                <c:pt idx="9">
                  <c:v>795.51915931211488</c:v>
                </c:pt>
                <c:pt idx="10">
                  <c:v>703.68612433886585</c:v>
                </c:pt>
                <c:pt idx="11">
                  <c:v>741.75258815416271</c:v>
                </c:pt>
                <c:pt idx="12">
                  <c:v>736.55712503402742</c:v>
                </c:pt>
                <c:pt idx="13">
                  <c:v>752.06943836000016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545.71913579106979</c:v>
                </c:pt>
                <c:pt idx="1">
                  <c:v>556.11107606389498</c:v>
                </c:pt>
                <c:pt idx="2">
                  <c:v>705.64373452896405</c:v>
                </c:pt>
                <c:pt idx="3">
                  <c:v>729.46998014108397</c:v>
                </c:pt>
                <c:pt idx="4">
                  <c:v>702.78528764192106</c:v>
                </c:pt>
                <c:pt idx="5">
                  <c:v>647.61358578012369</c:v>
                </c:pt>
                <c:pt idx="6">
                  <c:v>678.64119504319888</c:v>
                </c:pt>
                <c:pt idx="7">
                  <c:v>593.922803917696</c:v>
                </c:pt>
                <c:pt idx="8">
                  <c:v>572.86460614879513</c:v>
                </c:pt>
                <c:pt idx="9">
                  <c:v>566.37617519874402</c:v>
                </c:pt>
                <c:pt idx="10">
                  <c:v>536.274991249663</c:v>
                </c:pt>
                <c:pt idx="11">
                  <c:v>487.03805994969792</c:v>
                </c:pt>
                <c:pt idx="12">
                  <c:v>552.06860704048643</c:v>
                </c:pt>
                <c:pt idx="13">
                  <c:v>531.74380132057229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367.25987825413745</c:v>
                </c:pt>
                <c:pt idx="1">
                  <c:v>320.92412586455998</c:v>
                </c:pt>
                <c:pt idx="2">
                  <c:v>408.05189864672741</c:v>
                </c:pt>
                <c:pt idx="3">
                  <c:v>373.34623424971841</c:v>
                </c:pt>
                <c:pt idx="4">
                  <c:v>396.62097067351721</c:v>
                </c:pt>
                <c:pt idx="5">
                  <c:v>382.38612574954391</c:v>
                </c:pt>
                <c:pt idx="6">
                  <c:v>372.01469190714118</c:v>
                </c:pt>
                <c:pt idx="7">
                  <c:v>346.95059285580896</c:v>
                </c:pt>
                <c:pt idx="8">
                  <c:v>339.52587043827367</c:v>
                </c:pt>
                <c:pt idx="9">
                  <c:v>339.834279305758</c:v>
                </c:pt>
                <c:pt idx="10">
                  <c:v>316.88331361386457</c:v>
                </c:pt>
                <c:pt idx="11">
                  <c:v>308.89340881249984</c:v>
                </c:pt>
                <c:pt idx="12">
                  <c:v>302.73626548637537</c:v>
                </c:pt>
                <c:pt idx="13">
                  <c:v>293.38674612839458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193450</c:v>
                </c:pt>
                <c:pt idx="1">
                  <c:v>193357</c:v>
                </c:pt>
                <c:pt idx="2">
                  <c:v>193989</c:v>
                </c:pt>
                <c:pt idx="3">
                  <c:v>196077</c:v>
                </c:pt>
                <c:pt idx="4">
                  <c:v>198119</c:v>
                </c:pt>
                <c:pt idx="5">
                  <c:v>199900</c:v>
                </c:pt>
                <c:pt idx="6">
                  <c:v>201793</c:v>
                </c:pt>
                <c:pt idx="7">
                  <c:v>203636</c:v>
                </c:pt>
                <c:pt idx="8">
                  <c:v>204463</c:v>
                </c:pt>
                <c:pt idx="9">
                  <c:v>205102</c:v>
                </c:pt>
                <c:pt idx="10">
                  <c:v>205190</c:v>
                </c:pt>
                <c:pt idx="11">
                  <c:v>206188</c:v>
                </c:pt>
                <c:pt idx="12">
                  <c:v>207217</c:v>
                </c:pt>
                <c:pt idx="13">
                  <c:v>207641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49649</c:v>
                </c:pt>
                <c:pt idx="1">
                  <c:v>49236</c:v>
                </c:pt>
                <c:pt idx="2">
                  <c:v>49238</c:v>
                </c:pt>
                <c:pt idx="3">
                  <c:v>49237</c:v>
                </c:pt>
                <c:pt idx="4">
                  <c:v>49468</c:v>
                </c:pt>
                <c:pt idx="5">
                  <c:v>49691</c:v>
                </c:pt>
                <c:pt idx="6">
                  <c:v>50256</c:v>
                </c:pt>
                <c:pt idx="7">
                  <c:v>51214</c:v>
                </c:pt>
                <c:pt idx="8">
                  <c:v>51805</c:v>
                </c:pt>
                <c:pt idx="9">
                  <c:v>52603</c:v>
                </c:pt>
                <c:pt idx="10">
                  <c:v>52448</c:v>
                </c:pt>
                <c:pt idx="11">
                  <c:v>53061</c:v>
                </c:pt>
                <c:pt idx="12">
                  <c:v>53173</c:v>
                </c:pt>
                <c:pt idx="13">
                  <c:v>53883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242455</c:v>
                </c:pt>
                <c:pt idx="1">
                  <c:v>244709</c:v>
                </c:pt>
                <c:pt idx="2">
                  <c:v>246735</c:v>
                </c:pt>
                <c:pt idx="3">
                  <c:v>259860</c:v>
                </c:pt>
                <c:pt idx="4">
                  <c:v>262302</c:v>
                </c:pt>
                <c:pt idx="5">
                  <c:v>266902</c:v>
                </c:pt>
                <c:pt idx="6">
                  <c:v>270957</c:v>
                </c:pt>
                <c:pt idx="7">
                  <c:v>274870</c:v>
                </c:pt>
                <c:pt idx="8">
                  <c:v>280069</c:v>
                </c:pt>
                <c:pt idx="9">
                  <c:v>285043</c:v>
                </c:pt>
                <c:pt idx="10">
                  <c:v>290037</c:v>
                </c:pt>
                <c:pt idx="11">
                  <c:v>293582</c:v>
                </c:pt>
                <c:pt idx="12">
                  <c:v>295628</c:v>
                </c:pt>
                <c:pt idx="13">
                  <c:v>298203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227</c:v>
                </c:pt>
                <c:pt idx="1">
                  <c:v>227</c:v>
                </c:pt>
                <c:pt idx="2">
                  <c:v>227</c:v>
                </c:pt>
                <c:pt idx="3">
                  <c:v>227</c:v>
                </c:pt>
                <c:pt idx="4">
                  <c:v>227</c:v>
                </c:pt>
                <c:pt idx="5">
                  <c:v>259</c:v>
                </c:pt>
                <c:pt idx="6">
                  <c:v>259</c:v>
                </c:pt>
                <c:pt idx="7">
                  <c:v>259</c:v>
                </c:pt>
                <c:pt idx="8">
                  <c:v>259</c:v>
                </c:pt>
                <c:pt idx="9">
                  <c:v>259</c:v>
                </c:pt>
                <c:pt idx="10">
                  <c:v>259</c:v>
                </c:pt>
                <c:pt idx="11">
                  <c:v>337</c:v>
                </c:pt>
                <c:pt idx="12">
                  <c:v>337</c:v>
                </c:pt>
                <c:pt idx="13">
                  <c:v>337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19429</c:v>
                </c:pt>
                <c:pt idx="1">
                  <c:v>19429</c:v>
                </c:pt>
                <c:pt idx="2">
                  <c:v>19429</c:v>
                </c:pt>
                <c:pt idx="3">
                  <c:v>19429</c:v>
                </c:pt>
                <c:pt idx="4">
                  <c:v>19429</c:v>
                </c:pt>
                <c:pt idx="5">
                  <c:v>16403</c:v>
                </c:pt>
                <c:pt idx="6">
                  <c:v>16403</c:v>
                </c:pt>
                <c:pt idx="7">
                  <c:v>16403</c:v>
                </c:pt>
                <c:pt idx="8">
                  <c:v>16403</c:v>
                </c:pt>
                <c:pt idx="9">
                  <c:v>16403</c:v>
                </c:pt>
                <c:pt idx="10">
                  <c:v>16403</c:v>
                </c:pt>
                <c:pt idx="11">
                  <c:v>15885</c:v>
                </c:pt>
                <c:pt idx="12">
                  <c:v>15885</c:v>
                </c:pt>
                <c:pt idx="13">
                  <c:v>15885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4899.2061999999996</c:v>
                </c:pt>
                <c:pt idx="1">
                  <c:v>4475.1171000000004</c:v>
                </c:pt>
                <c:pt idx="2">
                  <c:v>5025.1628000000001</c:v>
                </c:pt>
                <c:pt idx="3">
                  <c:v>4348.4501</c:v>
                </c:pt>
                <c:pt idx="4">
                  <c:v>4393.3842999999997</c:v>
                </c:pt>
                <c:pt idx="5">
                  <c:v>4675.6629000000003</c:v>
                </c:pt>
                <c:pt idx="6">
                  <c:v>4872.2578000000003</c:v>
                </c:pt>
                <c:pt idx="7">
                  <c:v>4664.8670000000002</c:v>
                </c:pt>
                <c:pt idx="8">
                  <c:v>4950.0607</c:v>
                </c:pt>
                <c:pt idx="9">
                  <c:v>5328.1288000000004</c:v>
                </c:pt>
                <c:pt idx="10">
                  <c:v>5207.8334999999997</c:v>
                </c:pt>
                <c:pt idx="11">
                  <c:v>4657.3987999999999</c:v>
                </c:pt>
                <c:pt idx="12">
                  <c:v>5202.3702000000003</c:v>
                </c:pt>
                <c:pt idx="13">
                  <c:v>5478.4674999999997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69.977999999999994</c:v>
                </c:pt>
                <c:pt idx="1">
                  <c:v>81.613</c:v>
                </c:pt>
                <c:pt idx="2">
                  <c:v>67.131</c:v>
                </c:pt>
                <c:pt idx="3">
                  <c:v>88.218999999999994</c:v>
                </c:pt>
                <c:pt idx="4">
                  <c:v>89.43</c:v>
                </c:pt>
                <c:pt idx="5">
                  <c:v>84.822000000000003</c:v>
                </c:pt>
                <c:pt idx="6">
                  <c:v>80.031999999999996</c:v>
                </c:pt>
                <c:pt idx="7">
                  <c:v>85.105999999999995</c:v>
                </c:pt>
                <c:pt idx="8">
                  <c:v>82.617000000000004</c:v>
                </c:pt>
                <c:pt idx="9">
                  <c:v>77.649000000000001</c:v>
                </c:pt>
                <c:pt idx="10">
                  <c:v>81.968000000000004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194.19499999999999</c:v>
                </c:pt>
                <c:pt idx="1">
                  <c:v>264.71899999999999</c:v>
                </c:pt>
                <c:pt idx="2">
                  <c:v>281.98099999999999</c:v>
                </c:pt>
                <c:pt idx="3">
                  <c:v>280.73599999999999</c:v>
                </c:pt>
                <c:pt idx="4">
                  <c:v>256.815</c:v>
                </c:pt>
                <c:pt idx="5">
                  <c:v>259.92899999999997</c:v>
                </c:pt>
                <c:pt idx="6">
                  <c:v>267.072</c:v>
                </c:pt>
                <c:pt idx="7">
                  <c:v>259.13</c:v>
                </c:pt>
                <c:pt idx="8">
                  <c:v>259.14400000000001</c:v>
                </c:pt>
                <c:pt idx="9">
                  <c:v>226.09100000000001</c:v>
                </c:pt>
                <c:pt idx="10">
                  <c:v>228.05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120.705</c:v>
                </c:pt>
                <c:pt idx="1">
                  <c:v>131.274</c:v>
                </c:pt>
                <c:pt idx="2">
                  <c:v>121.45100000000001</c:v>
                </c:pt>
                <c:pt idx="3">
                  <c:v>142.369</c:v>
                </c:pt>
                <c:pt idx="4">
                  <c:v>139.96600000000001</c:v>
                </c:pt>
                <c:pt idx="5">
                  <c:v>140.554</c:v>
                </c:pt>
                <c:pt idx="6">
                  <c:v>134.626</c:v>
                </c:pt>
                <c:pt idx="7">
                  <c:v>137.56799999999998</c:v>
                </c:pt>
                <c:pt idx="8">
                  <c:v>136.376</c:v>
                </c:pt>
                <c:pt idx="9">
                  <c:v>112.642</c:v>
                </c:pt>
                <c:pt idx="10">
                  <c:v>117.542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143.46799999999999</c:v>
                </c:pt>
                <c:pt idx="1">
                  <c:v>215.05799999999999</c:v>
                </c:pt>
                <c:pt idx="2">
                  <c:v>227.661</c:v>
                </c:pt>
                <c:pt idx="3">
                  <c:v>226.58600000000001</c:v>
                </c:pt>
                <c:pt idx="4">
                  <c:v>206.279</c:v>
                </c:pt>
                <c:pt idx="5">
                  <c:v>204.197</c:v>
                </c:pt>
                <c:pt idx="6">
                  <c:v>212.47800000000001</c:v>
                </c:pt>
                <c:pt idx="7">
                  <c:v>206.66800000000001</c:v>
                </c:pt>
                <c:pt idx="8">
                  <c:v>205.38499999999999</c:v>
                </c:pt>
                <c:pt idx="9">
                  <c:v>191.09800000000001</c:v>
                </c:pt>
                <c:pt idx="10">
                  <c:v>192.476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705.64373452896405</c:v>
                </c:pt>
                <c:pt idx="1">
                  <c:v>729.46998014108397</c:v>
                </c:pt>
                <c:pt idx="2">
                  <c:v>702.78528764192106</c:v>
                </c:pt>
                <c:pt idx="3">
                  <c:v>647.61358578012369</c:v>
                </c:pt>
                <c:pt idx="4">
                  <c:v>678.64119504319888</c:v>
                </c:pt>
                <c:pt idx="5">
                  <c:v>593.922803917696</c:v>
                </c:pt>
                <c:pt idx="6">
                  <c:v>572.86460614879513</c:v>
                </c:pt>
                <c:pt idx="7">
                  <c:v>566.37617519874402</c:v>
                </c:pt>
                <c:pt idx="8">
                  <c:v>536.274991249663</c:v>
                </c:pt>
                <c:pt idx="9">
                  <c:v>487.03805994969792</c:v>
                </c:pt>
                <c:pt idx="10">
                  <c:v>552.06860704048643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408.05189864672741</c:v>
                </c:pt>
                <c:pt idx="1">
                  <c:v>373.34623424971841</c:v>
                </c:pt>
                <c:pt idx="2">
                  <c:v>396.62097067351721</c:v>
                </c:pt>
                <c:pt idx="3">
                  <c:v>382.38612574954391</c:v>
                </c:pt>
                <c:pt idx="4">
                  <c:v>372.01469190714118</c:v>
                </c:pt>
                <c:pt idx="5">
                  <c:v>346.95059285580896</c:v>
                </c:pt>
                <c:pt idx="6">
                  <c:v>339.52587043827367</c:v>
                </c:pt>
                <c:pt idx="7">
                  <c:v>339.834279305758</c:v>
                </c:pt>
                <c:pt idx="8">
                  <c:v>316.88331361386457</c:v>
                </c:pt>
                <c:pt idx="9">
                  <c:v>308.89340881249984</c:v>
                </c:pt>
                <c:pt idx="10">
                  <c:v>302.73626548637537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0.35159253142994928</c:v>
                </c:pt>
                <c:pt idx="1">
                  <c:v>0.5760283090364724</c:v>
                </c:pt>
                <c:pt idx="2">
                  <c:v>0.57400141907121094</c:v>
                </c:pt>
                <c:pt idx="3">
                  <c:v>0.59255811009317272</c:v>
                </c:pt>
                <c:pt idx="4">
                  <c:v>0.55449154156387304</c:v>
                </c:pt>
                <c:pt idx="5">
                  <c:v>0.58854777655579138</c:v>
                </c:pt>
                <c:pt idx="6">
                  <c:v>0.62580798254261105</c:v>
                </c:pt>
                <c:pt idx="7">
                  <c:v>0.60814347635029276</c:v>
                </c:pt>
                <c:pt idx="8">
                  <c:v>0.64814078613893222</c:v>
                </c:pt>
                <c:pt idx="9">
                  <c:v>0.61865353726598182</c:v>
                </c:pt>
                <c:pt idx="10">
                  <c:v>0.63578772001685535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0.17105657443493605</c:v>
                </c:pt>
                <c:pt idx="1">
                  <c:v>0.17995805663532694</c:v>
                </c:pt>
                <c:pt idx="2">
                  <c:v>0.17281380549030645</c:v>
                </c:pt>
                <c:pt idx="3">
                  <c:v>0.21983633933266003</c:v>
                </c:pt>
                <c:pt idx="4">
                  <c:v>0.20624447944261692</c:v>
                </c:pt>
                <c:pt idx="5">
                  <c:v>0.23665365106856134</c:v>
                </c:pt>
                <c:pt idx="6">
                  <c:v>0.23500491836116755</c:v>
                </c:pt>
                <c:pt idx="7">
                  <c:v>0.24289157281682397</c:v>
                </c:pt>
                <c:pt idx="8">
                  <c:v>0.25430236767559822</c:v>
                </c:pt>
                <c:pt idx="9">
                  <c:v>0.23127966633990338</c:v>
                </c:pt>
                <c:pt idx="10">
                  <c:v>0.21291194337261049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192.476</c:v>
                </c:pt>
                <c:pt idx="2">
                  <c:v>0</c:v>
                </c:pt>
                <c:pt idx="3">
                  <c:v>0</c:v>
                </c:pt>
                <c:pt idx="4">
                  <c:v>117.542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192.476</c:v>
                </c:pt>
                <c:pt idx="4" formatCode="#,##0">
                  <c:v>117.542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16：化学工業(N=2)</c:v>
                </c:pt>
                <c:pt idx="2">
                  <c:v>17：石油製品・石炭製品製造業(N=0)</c:v>
                </c:pt>
                <c:pt idx="3">
                  <c:v>21：窯業・土石製品製造業(N=0)</c:v>
                </c:pt>
                <c:pt idx="4">
                  <c:v>22：鉄鋼業(N=3)</c:v>
                </c:pt>
                <c:pt idx="5">
                  <c:v>9：食料品製造業(N=1)</c:v>
                </c:pt>
                <c:pt idx="6">
                  <c:v>10：飲料・たばこ・飼料製造業(N=0)</c:v>
                </c:pt>
                <c:pt idx="7">
                  <c:v>11：繊維工業(N=0)</c:v>
                </c:pt>
                <c:pt idx="8">
                  <c:v>12：木材・木製品製造業(N=0)</c:v>
                </c:pt>
                <c:pt idx="9">
                  <c:v>13：家具・装備品製造業(N=0)</c:v>
                </c:pt>
                <c:pt idx="10">
                  <c:v>15：印刷・同関連業(N=2)</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K：不動産業，物品賃貸業(N=2)</c:v>
                </c:pt>
                <c:pt idx="30">
                  <c:v>L：学術研究,専門･技術ｻｰﾋﾞｽ業(N=0)</c:v>
                </c:pt>
                <c:pt idx="31">
                  <c:v>M：宿泊業，飲食サービス業(N=0)</c:v>
                </c:pt>
                <c:pt idx="32">
                  <c:v>N：生活関連ｻｰﾋﾞｽ業,娯楽業(N=1)</c:v>
                </c:pt>
                <c:pt idx="33">
                  <c:v>O：教育，学習支援業(N=0)</c:v>
                </c:pt>
                <c:pt idx="34">
                  <c:v>P：医療，福祉(N=3)</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44.46</c:v>
                </c:pt>
                <c:pt idx="1">
                  <c:v>11.680999999999999</c:v>
                </c:pt>
                <c:pt idx="2">
                  <c:v>0</c:v>
                </c:pt>
                <c:pt idx="3">
                  <c:v>0</c:v>
                </c:pt>
                <c:pt idx="4">
                  <c:v>101.285</c:v>
                </c:pt>
                <c:pt idx="5">
                  <c:v>4.7229999999999999</c:v>
                </c:pt>
                <c:pt idx="6">
                  <c:v>0</c:v>
                </c:pt>
                <c:pt idx="7">
                  <c:v>0</c:v>
                </c:pt>
                <c:pt idx="8">
                  <c:v>0</c:v>
                </c:pt>
                <c:pt idx="9">
                  <c:v>0</c:v>
                </c:pt>
                <c:pt idx="10">
                  <c:v>27.994</c:v>
                </c:pt>
                <c:pt idx="11">
                  <c:v>0</c:v>
                </c:pt>
                <c:pt idx="12">
                  <c:v>0</c:v>
                </c:pt>
                <c:pt idx="13">
                  <c:v>0</c:v>
                </c:pt>
                <c:pt idx="14">
                  <c:v>2.3330000000000002</c:v>
                </c:pt>
                <c:pt idx="15">
                  <c:v>0</c:v>
                </c:pt>
                <c:pt idx="16">
                  <c:v>0</c:v>
                </c:pt>
                <c:pt idx="17">
                  <c:v>0</c:v>
                </c:pt>
                <c:pt idx="18">
                  <c:v>0</c:v>
                </c:pt>
                <c:pt idx="19">
                  <c:v>0</c:v>
                </c:pt>
                <c:pt idx="20">
                  <c:v>0</c:v>
                </c:pt>
                <c:pt idx="21">
                  <c:v>0</c:v>
                </c:pt>
                <c:pt idx="22">
                  <c:v>0</c:v>
                </c:pt>
                <c:pt idx="23">
                  <c:v>0</c:v>
                </c:pt>
                <c:pt idx="24">
                  <c:v>0</c:v>
                </c:pt>
                <c:pt idx="25">
                  <c:v>6.8109999999999999</c:v>
                </c:pt>
                <c:pt idx="26">
                  <c:v>0</c:v>
                </c:pt>
                <c:pt idx="27">
                  <c:v>4.859</c:v>
                </c:pt>
                <c:pt idx="28">
                  <c:v>0</c:v>
                </c:pt>
                <c:pt idx="29">
                  <c:v>7.0330000000000004</c:v>
                </c:pt>
                <c:pt idx="30">
                  <c:v>0</c:v>
                </c:pt>
                <c:pt idx="31">
                  <c:v>0</c:v>
                </c:pt>
                <c:pt idx="32">
                  <c:v>2.5249999999999999</c:v>
                </c:pt>
                <c:pt idx="33">
                  <c:v>0</c:v>
                </c:pt>
                <c:pt idx="34">
                  <c:v>14.346</c:v>
                </c:pt>
                <c:pt idx="35">
                  <c:v>0</c:v>
                </c:pt>
                <c:pt idx="36">
                  <c:v>81.968000000000004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384.51108582786998</c:v>
                </c:pt>
                <c:pt idx="2">
                  <c:v>37.118731627290977</c:v>
                </c:pt>
                <c:pt idx="3">
                  <c:v>12.41600188709109</c:v>
                </c:pt>
                <c:pt idx="4">
                  <c:v>596.82933928657224</c:v>
                </c:pt>
                <c:pt idx="5">
                  <c:v>674.64591116628208</c:v>
                </c:pt>
                <c:pt idx="7">
                  <c:v>668.56658737668454</c:v>
                </c:pt>
                <c:pt idx="8">
                  <c:v>31.688538224359</c:v>
                </c:pt>
                <c:pt idx="9">
                  <c:v>0</c:v>
                </c:pt>
                <c:pt idx="10">
                  <c:v>64.688962787999998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434.04581934225206</c:v>
                </c:pt>
                <c:pt idx="4" formatCode="#,##0">
                  <c:v>596.82933928657224</c:v>
                </c:pt>
                <c:pt idx="5" formatCode="#,##0">
                  <c:v>674.64591116628208</c:v>
                </c:pt>
                <c:pt idx="6" formatCode="#,##0">
                  <c:v>700.25512560104357</c:v>
                </c:pt>
                <c:pt idx="10" formatCode="#,##0">
                  <c:v>64.688962787999998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228.05</c:v>
                </c:pt>
                <c:pt idx="2" formatCode="#,##0_);[Red]\(#,##0\)">
                  <c:v>0</c:v>
                </c:pt>
                <c:pt idx="3" formatCode="#,##0_);[Red]\(#,##0\)">
                  <c:v>81.968000000000004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228.05</c:v>
                </c:pt>
                <c:pt idx="1">
                  <c:v>81.968000000000004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川口市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15：印刷・同関連業(N=2)</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4.7229999999999999</c:v>
                </c:pt>
                <c:pt idx="1">
                  <c:v>0</c:v>
                </c:pt>
                <c:pt idx="2">
                  <c:v>0</c:v>
                </c:pt>
                <c:pt idx="3">
                  <c:v>0</c:v>
                </c:pt>
                <c:pt idx="4">
                  <c:v>0</c:v>
                </c:pt>
                <c:pt idx="5">
                  <c:v>13.997</c:v>
                </c:pt>
                <c:pt idx="6">
                  <c:v>0</c:v>
                </c:pt>
                <c:pt idx="7">
                  <c:v>0</c:v>
                </c:pt>
                <c:pt idx="8">
                  <c:v>0</c:v>
                </c:pt>
                <c:pt idx="9">
                  <c:v>2.3330000000000002</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15：印刷・同関連業(N=2)</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K：不動産業，物品賃貸業(N=2)</c:v>
                </c:pt>
                <c:pt idx="6">
                  <c:v>L：学術研究,専門･技術ｻｰﾋﾞｽ業(N=0)</c:v>
                </c:pt>
                <c:pt idx="7">
                  <c:v>M：宿泊業，飲食サービス業(N=0)</c:v>
                </c:pt>
                <c:pt idx="8">
                  <c:v>N：生活関連ｻｰﾋﾞｽ業,娯楽業(N=1)</c:v>
                </c:pt>
                <c:pt idx="9">
                  <c:v>O：教育，学習支援業(N=0)</c:v>
                </c:pt>
                <c:pt idx="10">
                  <c:v>P：医療，福祉(N=3)</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6.8109999999999999</c:v>
                </c:pt>
                <c:pt idx="2">
                  <c:v>0</c:v>
                </c:pt>
                <c:pt idx="3">
                  <c:v>4.859</c:v>
                </c:pt>
                <c:pt idx="4">
                  <c:v>0</c:v>
                </c:pt>
                <c:pt idx="5">
                  <c:v>3.5165000000000002</c:v>
                </c:pt>
                <c:pt idx="6">
                  <c:v>0</c:v>
                </c:pt>
                <c:pt idx="7">
                  <c:v>0</c:v>
                </c:pt>
                <c:pt idx="8">
                  <c:v>2.5249999999999999</c:v>
                </c:pt>
                <c:pt idx="9">
                  <c:v>0</c:v>
                </c:pt>
                <c:pt idx="10">
                  <c:v>4.782</c:v>
                </c:pt>
                <c:pt idx="11">
                  <c:v>0</c:v>
                </c:pt>
                <c:pt idx="12">
                  <c:v>40.984000000000002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K：不動産業，物品賃貸業(N=2)</c:v>
                </c:pt>
                <c:pt idx="6">
                  <c:v>L：学術研究,専門･技術ｻｰﾋﾞｽ業(N=0)</c:v>
                </c:pt>
                <c:pt idx="7">
                  <c:v>M：宿泊業，飲食サービス業(N=0)</c:v>
                </c:pt>
                <c:pt idx="8">
                  <c:v>N：生活関連ｻｰﾋﾞｽ業,娯楽業(N=1)</c:v>
                </c:pt>
                <c:pt idx="9">
                  <c:v>O：教育，学習支援業(N=0)</c:v>
                </c:pt>
                <c:pt idx="10">
                  <c:v>P：医療，福祉(N=3)</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川口市</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16：化学工業(N=2)</c:v>
                </c:pt>
                <c:pt idx="2">
                  <c:v>17：石油製品・石炭製品製造業(N=0)</c:v>
                </c:pt>
                <c:pt idx="3">
                  <c:v>21：窯業・土石製品製造業(N=0)</c:v>
                </c:pt>
                <c:pt idx="4">
                  <c:v>22：鉄鋼業(N=3)</c:v>
                </c:pt>
              </c:strCache>
            </c:strRef>
          </c:cat>
          <c:val>
            <c:numRef>
              <c:f>③特定事業所の現状把握!$BG$16:$BG$20</c:f>
              <c:numCache>
                <c:formatCode>[=0]#,##0;[&lt;1]0.00;#,##0</c:formatCode>
                <c:ptCount val="5"/>
                <c:pt idx="0">
                  <c:v>11.115</c:v>
                </c:pt>
                <c:pt idx="1">
                  <c:v>5.8404999999999996</c:v>
                </c:pt>
                <c:pt idx="2">
                  <c:v>0</c:v>
                </c:pt>
                <c:pt idx="3">
                  <c:v>0</c:v>
                </c:pt>
                <c:pt idx="4">
                  <c:v>33.761666666666663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16：化学工業(N=2)</c:v>
                </c:pt>
                <c:pt idx="2">
                  <c:v>17：石油製品・石炭製品製造業(N=0)</c:v>
                </c:pt>
                <c:pt idx="3">
                  <c:v>21：窯業・土石製品製造業(N=0)</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65,527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41329.100000000442</c:v>
                </c:pt>
                <c:pt idx="1">
                  <c:v>14557.800000000005</c:v>
                </c:pt>
                <c:pt idx="2">
                  <c:v>0</c:v>
                </c:pt>
                <c:pt idx="3">
                  <c:v>0</c:v>
                </c:pt>
                <c:pt idx="4">
                  <c:v>0</c:v>
                </c:pt>
                <c:pt idx="5">
                  <c:v>9640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136,413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49599.879492000531</c:v>
                </c:pt>
                <c:pt idx="1">
                  <c:v>19256.475528000006</c:v>
                </c:pt>
                <c:pt idx="2">
                  <c:v>0</c:v>
                </c:pt>
                <c:pt idx="3">
                  <c:v>0</c:v>
                </c:pt>
                <c:pt idx="4">
                  <c:v>0</c:v>
                </c:pt>
                <c:pt idx="5">
                  <c:v>67557.119999999995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52.031087100000001</c:v>
                </c:pt>
                <c:pt idx="1">
                  <c:v>0</c:v>
                </c:pt>
                <c:pt idx="2">
                  <c:v>0</c:v>
                </c:pt>
                <c:pt idx="3">
                  <c:v>4.1695632000000003E-2</c:v>
                </c:pt>
                <c:pt idx="4">
                  <c:v>28.252332840000001</c:v>
                </c:pt>
                <c:pt idx="5">
                  <c:v>125.04922615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1,080,794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1080605</c:v>
                </c:pt>
                <c:pt idx="1">
                  <c:v>0</c:v>
                </c:pt>
                <c:pt idx="2">
                  <c:v>0</c:v>
                </c:pt>
                <c:pt idx="3">
                  <c:v>189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9540</c:v>
                </c:pt>
                <c:pt idx="1">
                  <c:v>9540</c:v>
                </c:pt>
                <c:pt idx="2">
                  <c:v>9593</c:v>
                </c:pt>
                <c:pt idx="3">
                  <c:v>9640</c:v>
                </c:pt>
                <c:pt idx="4">
                  <c:v>9640</c:v>
                </c:pt>
                <c:pt idx="5">
                  <c:v>9640</c:v>
                </c:pt>
                <c:pt idx="6">
                  <c:v>9640</c:v>
                </c:pt>
                <c:pt idx="7">
                  <c:v>9640</c:v>
                </c:pt>
                <c:pt idx="8">
                  <c:v>9640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9002.3000000000011</c:v>
                </c:pt>
                <c:pt idx="1">
                  <c:v>10276.4</c:v>
                </c:pt>
                <c:pt idx="2">
                  <c:v>11361.79999999999</c:v>
                </c:pt>
                <c:pt idx="3">
                  <c:v>13258.1</c:v>
                </c:pt>
                <c:pt idx="4">
                  <c:v>14069.8</c:v>
                </c:pt>
                <c:pt idx="5">
                  <c:v>14234.80000000001</c:v>
                </c:pt>
                <c:pt idx="6">
                  <c:v>14276.600000000009</c:v>
                </c:pt>
                <c:pt idx="7">
                  <c:v>14401.400000000005</c:v>
                </c:pt>
                <c:pt idx="8">
                  <c:v>14557.800000000005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22269.4</c:v>
                </c:pt>
                <c:pt idx="1">
                  <c:v>24905.4</c:v>
                </c:pt>
                <c:pt idx="2">
                  <c:v>26923</c:v>
                </c:pt>
                <c:pt idx="3">
                  <c:v>29195.700000000019</c:v>
                </c:pt>
                <c:pt idx="4">
                  <c:v>31461.399999999991</c:v>
                </c:pt>
                <c:pt idx="5">
                  <c:v>33553.700000000128</c:v>
                </c:pt>
                <c:pt idx="6">
                  <c:v>35858.100000000188</c:v>
                </c:pt>
                <c:pt idx="7">
                  <c:v>38659.900000000285</c:v>
                </c:pt>
                <c:pt idx="8">
                  <c:v>41329.100000000442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3.8033979389223489E-2</c:v>
                </c:pt>
                <c:pt idx="1">
                  <c:v>4.3985619752398571E-2</c:v>
                </c:pt>
                <c:pt idx="2">
                  <c:v>4.3540195193741651E-2</c:v>
                </c:pt>
                <c:pt idx="3">
                  <c:v>4.5454155997778252E-2</c:v>
                </c:pt>
                <c:pt idx="4">
                  <c:v>4.9943499489881346E-2</c:v>
                </c:pt>
                <c:pt idx="5">
                  <c:v>4.9815422154714177E-2</c:v>
                </c:pt>
                <c:pt idx="6">
                  <c:v>5.2031456184958857E-2</c:v>
                </c:pt>
                <c:pt idx="7">
                  <c:v>5.2239832682891514E-2</c:v>
                </c:pt>
                <c:pt idx="8">
                  <c:v>5.3579276533766186E-2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347.86923520810029</c:v>
                </c:pt>
                <c:pt idx="2">
                  <c:v>39.175912174658308</c:v>
                </c:pt>
                <c:pt idx="3">
                  <c:v>9.575823290758585</c:v>
                </c:pt>
                <c:pt idx="4">
                  <c:v>702.78528764192106</c:v>
                </c:pt>
                <c:pt idx="5">
                  <c:v>948.55959885007076</c:v>
                </c:pt>
                <c:pt idx="7">
                  <c:v>609.71706647266308</c:v>
                </c:pt>
                <c:pt idx="8">
                  <c:v>45.174407074201</c:v>
                </c:pt>
                <c:pt idx="9">
                  <c:v>0</c:v>
                </c:pt>
                <c:pt idx="10">
                  <c:v>63.250637286540012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396.62097067351721</c:v>
                </c:pt>
                <c:pt idx="4" formatCode="#,##0">
                  <c:v>702.78528764192106</c:v>
                </c:pt>
                <c:pt idx="5" formatCode="#,##0">
                  <c:v>948.55959885007076</c:v>
                </c:pt>
                <c:pt idx="6" formatCode="#,##0">
                  <c:v>654.89147354686406</c:v>
                </c:pt>
                <c:pt idx="10" formatCode="#,##0">
                  <c:v>63.250637286540012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6080</c:v>
                </c:pt>
                <c:pt idx="1">
                  <c:v>6711</c:v>
                </c:pt>
                <c:pt idx="2">
                  <c:v>7184</c:v>
                </c:pt>
                <c:pt idx="3">
                  <c:v>7697</c:v>
                </c:pt>
                <c:pt idx="4">
                  <c:v>8228</c:v>
                </c:pt>
                <c:pt idx="5">
                  <c:v>8684</c:v>
                </c:pt>
                <c:pt idx="6">
                  <c:v>9173</c:v>
                </c:pt>
                <c:pt idx="7">
                  <c:v>9823</c:v>
                </c:pt>
                <c:pt idx="8">
                  <c:v>10457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2546011.8882723516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136413.47502000054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1446466.1870000002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1445307.9750000001</c:v>
                </c:pt>
                <c:pt idx="1">
                  <c:v>0</c:v>
                </c:pt>
                <c:pt idx="2">
                  <c:v>0</c:v>
                </c:pt>
                <c:pt idx="3">
                  <c:v>1158.212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68856.355020000541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246.02996377329723</c:v>
                </c:pt>
                <c:pt idx="2">
                  <c:v>35.367167854537392</c:v>
                </c:pt>
                <c:pt idx="3">
                  <c:v>11.989614500559956</c:v>
                </c:pt>
                <c:pt idx="4">
                  <c:v>531.74380132057229</c:v>
                </c:pt>
                <c:pt idx="5">
                  <c:v>752.06943836000016</c:v>
                </c:pt>
                <c:pt idx="7">
                  <c:v>543.64563961468048</c:v>
                </c:pt>
                <c:pt idx="8">
                  <c:v>35.599476811671458</c:v>
                </c:pt>
                <c:pt idx="9">
                  <c:v>0</c:v>
                </c:pt>
                <c:pt idx="10">
                  <c:v>70.440799583594497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293.38674612839458</c:v>
                </c:pt>
                <c:pt idx="4">
                  <c:v>531.74380132057229</c:v>
                </c:pt>
                <c:pt idx="5">
                  <c:v>752.06943836000016</c:v>
                </c:pt>
                <c:pt idx="6">
                  <c:v>579.24511642635196</c:v>
                </c:pt>
                <c:pt idx="10">
                  <c:v>70.440799583594497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川口市</c:v>
                </c:pt>
              </c:strCache>
            </c:strRef>
          </c:cat>
          <c:val>
            <c:numRef>
              <c:f>①CO2排出量の現状把握!$AX$43:$AX$45</c:f>
              <c:numCache>
                <c:formatCode>0%</c:formatCode>
                <c:ptCount val="3"/>
                <c:pt idx="0">
                  <c:v>0.42072759503743129</c:v>
                </c:pt>
                <c:pt idx="1">
                  <c:v>0.218367789350953</c:v>
                </c:pt>
                <c:pt idx="2">
                  <c:v>0.13174754301006494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川口市</c:v>
                </c:pt>
              </c:strCache>
            </c:strRef>
          </c:cat>
          <c:val>
            <c:numRef>
              <c:f>①CO2排出量の現状把握!$AY$43:$AY$45</c:f>
              <c:numCache>
                <c:formatCode>0%</c:formatCode>
                <c:ptCount val="3"/>
                <c:pt idx="0">
                  <c:v>0.19118662390594171</c:v>
                </c:pt>
                <c:pt idx="1">
                  <c:v>0.23908260102886067</c:v>
                </c:pt>
                <c:pt idx="2">
                  <c:v>0.23878358603206637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川口市</c:v>
                </c:pt>
              </c:strCache>
            </c:strRef>
          </c:cat>
          <c:val>
            <c:numRef>
              <c:f>①CO2排出量の現状把握!$AZ$43:$AZ$45</c:f>
              <c:numCache>
                <c:formatCode>0%</c:formatCode>
                <c:ptCount val="3"/>
                <c:pt idx="0">
                  <c:v>0.18034974026133399</c:v>
                </c:pt>
                <c:pt idx="1">
                  <c:v>0.26224726524673692</c:v>
                </c:pt>
                <c:pt idx="2">
                  <c:v>0.33772248400589905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川口市</c:v>
                </c:pt>
              </c:strCache>
            </c:strRef>
          </c:cat>
          <c:val>
            <c:numRef>
              <c:f>①CO2排出量の現状把握!$BA$43:$BA$45</c:f>
              <c:numCache>
                <c:formatCode>0%</c:formatCode>
                <c:ptCount val="3"/>
                <c:pt idx="0">
                  <c:v>0.19226168778726088</c:v>
                </c:pt>
                <c:pt idx="1">
                  <c:v>0.25600828878001175</c:v>
                </c:pt>
                <c:pt idx="2">
                  <c:v>0.26011441176812261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川口市</c:v>
                </c:pt>
              </c:strCache>
            </c:strRef>
          </c:cat>
          <c:val>
            <c:numRef>
              <c:f>①CO2排出量の現状把握!$BB$43:$BB$45</c:f>
              <c:numCache>
                <c:formatCode>0%</c:formatCode>
                <c:ptCount val="3"/>
                <c:pt idx="0">
                  <c:v>1.5474353008032191E-2</c:v>
                </c:pt>
                <c:pt idx="1">
                  <c:v>2.4294055593437516E-2</c:v>
                </c:pt>
                <c:pt idx="2">
                  <c:v>3.1631975183846944E-2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142346</c:v>
                </c:pt>
                <c:pt idx="1">
                  <c:v>142346</c:v>
                </c:pt>
                <c:pt idx="2">
                  <c:v>142346</c:v>
                </c:pt>
                <c:pt idx="3">
                  <c:v>142346</c:v>
                </c:pt>
                <c:pt idx="4">
                  <c:v>142346</c:v>
                </c:pt>
                <c:pt idx="5">
                  <c:v>143674</c:v>
                </c:pt>
                <c:pt idx="6">
                  <c:v>143674</c:v>
                </c:pt>
                <c:pt idx="7">
                  <c:v>143674</c:v>
                </c:pt>
                <c:pt idx="8">
                  <c:v>143674</c:v>
                </c:pt>
                <c:pt idx="9">
                  <c:v>143674</c:v>
                </c:pt>
                <c:pt idx="10">
                  <c:v>143674</c:v>
                </c:pt>
                <c:pt idx="11">
                  <c:v>144013</c:v>
                </c:pt>
                <c:pt idx="12">
                  <c:v>144013</c:v>
                </c:pt>
                <c:pt idx="13">
                  <c:v>144013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71.526417888500006</c:v>
                </c:pt>
                <c:pt idx="1">
                  <c:v>68.179371990429999</c:v>
                </c:pt>
                <c:pt idx="2">
                  <c:v>66.581579762960018</c:v>
                </c:pt>
                <c:pt idx="3">
                  <c:v>74.10663481024001</c:v>
                </c:pt>
                <c:pt idx="4">
                  <c:v>63.250637286540012</c:v>
                </c:pt>
                <c:pt idx="5">
                  <c:v>83.790034781119985</c:v>
                </c:pt>
                <c:pt idx="6">
                  <c:v>70.203234991770003</c:v>
                </c:pt>
                <c:pt idx="7">
                  <c:v>77.751073530650004</c:v>
                </c:pt>
                <c:pt idx="8">
                  <c:v>78.710419089989983</c:v>
                </c:pt>
                <c:pt idx="9">
                  <c:v>80.203628258060007</c:v>
                </c:pt>
                <c:pt idx="10">
                  <c:v>79.250117706799998</c:v>
                </c:pt>
                <c:pt idx="11">
                  <c:v>70.557460086751007</c:v>
                </c:pt>
                <c:pt idx="12">
                  <c:v>71.619247412047997</c:v>
                </c:pt>
                <c:pt idx="13">
                  <c:v>70.440799583594497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555721</c:v>
                </c:pt>
                <c:pt idx="1">
                  <c:v>557082</c:v>
                </c:pt>
                <c:pt idx="2">
                  <c:v>557710</c:v>
                </c:pt>
                <c:pt idx="3">
                  <c:v>581170</c:v>
                </c:pt>
                <c:pt idx="4">
                  <c:v>583989</c:v>
                </c:pt>
                <c:pt idx="5">
                  <c:v>589205</c:v>
                </c:pt>
                <c:pt idx="6">
                  <c:v>592684</c:v>
                </c:pt>
                <c:pt idx="7">
                  <c:v>595495</c:v>
                </c:pt>
                <c:pt idx="8">
                  <c:v>600050</c:v>
                </c:pt>
                <c:pt idx="9">
                  <c:v>603838</c:v>
                </c:pt>
                <c:pt idx="10">
                  <c:v>607105</c:v>
                </c:pt>
                <c:pt idx="11">
                  <c:v>607373</c:v>
                </c:pt>
                <c:pt idx="12">
                  <c:v>605545</c:v>
                </c:pt>
                <c:pt idx="13">
                  <c:v>604715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1585</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2153</v>
      </c>
      <c r="B9" s="70">
        <v>1</v>
      </c>
      <c r="C9" s="70">
        <v>1</v>
      </c>
      <c r="D9" s="70">
        <v>1</v>
      </c>
      <c r="E9" s="70">
        <v>1990</v>
      </c>
      <c r="F9" s="70" t="s">
        <v>787</v>
      </c>
      <c r="G9" s="1073" t="s">
        <v>2154</v>
      </c>
      <c r="H9" s="70" t="s">
        <v>2155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2156</v>
      </c>
      <c r="B10" s="70">
        <v>2</v>
      </c>
      <c r="C10" s="70">
        <v>2</v>
      </c>
      <c r="D10" s="70">
        <v>1</v>
      </c>
      <c r="E10" s="70">
        <v>2005</v>
      </c>
      <c r="F10" s="70" t="s">
        <v>789</v>
      </c>
      <c r="G10" s="1073" t="s">
        <v>2154</v>
      </c>
      <c r="H10" s="70" t="s">
        <v>2155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2157</v>
      </c>
      <c r="B11" s="70">
        <v>3</v>
      </c>
      <c r="C11" s="70">
        <v>3</v>
      </c>
      <c r="D11" s="70">
        <v>1</v>
      </c>
      <c r="E11" s="70">
        <v>2006</v>
      </c>
      <c r="F11" s="70" t="s">
        <v>790</v>
      </c>
      <c r="G11" s="1073" t="s">
        <v>2154</v>
      </c>
      <c r="H11" s="70" t="s">
        <v>2155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2158</v>
      </c>
      <c r="B12" s="70">
        <v>4</v>
      </c>
      <c r="C12" s="70">
        <v>4</v>
      </c>
      <c r="D12" s="70">
        <v>1</v>
      </c>
      <c r="E12" s="70">
        <v>2007</v>
      </c>
      <c r="F12" s="70" t="s">
        <v>791</v>
      </c>
      <c r="G12" s="1073" t="s">
        <v>2154</v>
      </c>
      <c r="H12" s="70" t="s">
        <v>2155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2159</v>
      </c>
      <c r="B13" s="70">
        <v>5</v>
      </c>
      <c r="C13" s="70">
        <v>5</v>
      </c>
      <c r="D13" s="70">
        <v>1</v>
      </c>
      <c r="E13" s="70">
        <v>2008</v>
      </c>
      <c r="F13" s="70" t="s">
        <v>792</v>
      </c>
      <c r="G13" s="1073" t="s">
        <v>2154</v>
      </c>
      <c r="H13" s="70" t="s">
        <v>2155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2160</v>
      </c>
      <c r="B14" s="70">
        <v>6</v>
      </c>
      <c r="C14" s="70">
        <v>6</v>
      </c>
      <c r="D14" s="70">
        <v>1</v>
      </c>
      <c r="E14" s="70">
        <v>2009</v>
      </c>
      <c r="F14" s="70" t="s">
        <v>176</v>
      </c>
      <c r="G14" s="1073" t="s">
        <v>2154</v>
      </c>
      <c r="H14" s="70" t="s">
        <v>2155</v>
      </c>
      <c r="I14" s="1066"/>
      <c r="J14" s="73">
        <v>0</v>
      </c>
      <c r="K14" s="73">
        <v>0</v>
      </c>
      <c r="L14" s="73">
        <v>0</v>
      </c>
      <c r="M14" s="73">
        <v>0</v>
      </c>
      <c r="N14" s="73">
        <v>0</v>
      </c>
      <c r="O14" s="73">
        <v>0</v>
      </c>
      <c r="P14" s="73">
        <v>0</v>
      </c>
      <c r="Q14" s="73">
        <v>0</v>
      </c>
      <c r="R14" s="73">
        <v>4.9400000000000004</v>
      </c>
      <c r="S14" s="73">
        <v>0</v>
      </c>
      <c r="T14" s="73">
        <v>0</v>
      </c>
      <c r="U14" s="73">
        <v>0</v>
      </c>
      <c r="V14" s="73">
        <v>0</v>
      </c>
      <c r="W14" s="73">
        <v>13.47</v>
      </c>
      <c r="X14" s="73">
        <v>48.4</v>
      </c>
      <c r="Y14" s="73">
        <v>12.14</v>
      </c>
      <c r="Z14" s="73">
        <v>0</v>
      </c>
      <c r="AA14" s="73">
        <v>3.04</v>
      </c>
      <c r="AB14" s="73">
        <v>0</v>
      </c>
      <c r="AC14" s="73">
        <v>0</v>
      </c>
      <c r="AD14" s="73">
        <v>0</v>
      </c>
      <c r="AE14" s="73">
        <v>83.22</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17.600000000000001</v>
      </c>
      <c r="BN14" s="73">
        <v>0</v>
      </c>
      <c r="BO14" s="73">
        <v>0</v>
      </c>
      <c r="BP14" s="73">
        <v>0</v>
      </c>
      <c r="BQ14" s="73">
        <v>0</v>
      </c>
      <c r="BR14" s="73">
        <v>0</v>
      </c>
      <c r="BS14" s="73">
        <v>0</v>
      </c>
      <c r="BT14" s="73">
        <v>0</v>
      </c>
      <c r="BU14" s="73">
        <v>0</v>
      </c>
      <c r="BV14" s="73">
        <v>0</v>
      </c>
      <c r="BW14" s="73">
        <v>0</v>
      </c>
      <c r="BX14" s="73">
        <v>0</v>
      </c>
      <c r="BY14" s="73">
        <v>0</v>
      </c>
      <c r="BZ14" s="73">
        <v>10.6</v>
      </c>
      <c r="CA14" s="73">
        <v>0</v>
      </c>
      <c r="CB14" s="73">
        <v>0</v>
      </c>
      <c r="CC14" s="73">
        <v>0</v>
      </c>
      <c r="CD14" s="73">
        <v>0</v>
      </c>
      <c r="CE14" s="73">
        <v>0</v>
      </c>
      <c r="CF14" s="73">
        <v>0</v>
      </c>
      <c r="CG14" s="73">
        <v>0</v>
      </c>
      <c r="CH14" s="73">
        <v>0</v>
      </c>
      <c r="CI14" s="73">
        <v>0</v>
      </c>
      <c r="CJ14" s="73">
        <v>0</v>
      </c>
      <c r="CK14" s="73">
        <v>6.58</v>
      </c>
      <c r="CL14" s="73">
        <v>0</v>
      </c>
      <c r="CM14" s="73">
        <v>0</v>
      </c>
      <c r="CN14" s="73">
        <v>15.79</v>
      </c>
      <c r="CO14" s="73">
        <v>0</v>
      </c>
      <c r="CP14" s="73">
        <v>0</v>
      </c>
      <c r="CQ14" s="73">
        <v>0</v>
      </c>
      <c r="CR14" s="73">
        <v>0</v>
      </c>
      <c r="CS14" s="73">
        <v>78.331000000000003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4.9400000000000004</v>
      </c>
      <c r="DT14" s="73">
        <v>0</v>
      </c>
      <c r="DU14" s="73">
        <v>0</v>
      </c>
      <c r="DV14" s="73">
        <v>0</v>
      </c>
      <c r="DW14" s="73">
        <v>0</v>
      </c>
      <c r="DX14" s="73">
        <v>13.47</v>
      </c>
      <c r="DY14" s="73">
        <v>48.4</v>
      </c>
      <c r="DZ14" s="73">
        <v>12.14</v>
      </c>
      <c r="EA14" s="73">
        <v>0</v>
      </c>
      <c r="EB14" s="73">
        <v>3.04</v>
      </c>
      <c r="EC14" s="73">
        <v>0</v>
      </c>
      <c r="ED14" s="73">
        <v>0</v>
      </c>
      <c r="EE14" s="73">
        <v>0</v>
      </c>
      <c r="EF14" s="73">
        <v>83.22</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17.600000000000001</v>
      </c>
      <c r="FO14" s="73">
        <v>0</v>
      </c>
      <c r="FP14" s="73">
        <v>0</v>
      </c>
      <c r="FQ14" s="73">
        <v>0</v>
      </c>
      <c r="FR14" s="73">
        <v>0</v>
      </c>
      <c r="FS14" s="73">
        <v>0</v>
      </c>
      <c r="FT14" s="73">
        <v>0</v>
      </c>
      <c r="FU14" s="73">
        <v>0</v>
      </c>
      <c r="FV14" s="73">
        <v>0</v>
      </c>
      <c r="FW14" s="73">
        <v>0</v>
      </c>
      <c r="FX14" s="73">
        <v>0</v>
      </c>
      <c r="FY14" s="73">
        <v>0</v>
      </c>
      <c r="FZ14" s="73">
        <v>0</v>
      </c>
      <c r="GA14" s="73">
        <v>10.6</v>
      </c>
      <c r="GB14" s="73">
        <v>0</v>
      </c>
      <c r="GC14" s="73">
        <v>0</v>
      </c>
      <c r="GD14" s="73">
        <v>0</v>
      </c>
      <c r="GE14" s="73">
        <v>0</v>
      </c>
      <c r="GF14" s="73">
        <v>0</v>
      </c>
      <c r="GG14" s="73">
        <v>0</v>
      </c>
      <c r="GH14" s="73">
        <v>0</v>
      </c>
      <c r="GI14" s="73">
        <v>0</v>
      </c>
      <c r="GJ14" s="73">
        <v>0</v>
      </c>
      <c r="GK14" s="73">
        <v>0</v>
      </c>
      <c r="GL14" s="73">
        <v>6.58</v>
      </c>
      <c r="GM14" s="73">
        <v>0</v>
      </c>
      <c r="GN14" s="73">
        <v>0</v>
      </c>
      <c r="GO14" s="73">
        <v>15.79</v>
      </c>
      <c r="GP14" s="73">
        <v>0</v>
      </c>
      <c r="GQ14" s="73">
        <v>0</v>
      </c>
      <c r="GR14" s="73">
        <v>0</v>
      </c>
      <c r="GS14" s="73">
        <v>0</v>
      </c>
      <c r="GT14" s="73">
        <v>78.331000000000003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165.21</v>
      </c>
      <c r="HL14" s="73">
        <v>0</v>
      </c>
      <c r="HM14" s="73">
        <v>0</v>
      </c>
      <c r="HN14" s="73">
        <v>0</v>
      </c>
      <c r="HO14" s="73">
        <v>17.600000000000001</v>
      </c>
      <c r="HP14" s="73">
        <v>0</v>
      </c>
      <c r="HQ14" s="73">
        <v>10.6</v>
      </c>
      <c r="HR14" s="73">
        <v>0</v>
      </c>
      <c r="HS14" s="73">
        <v>0</v>
      </c>
      <c r="HT14" s="73">
        <v>6.58</v>
      </c>
      <c r="HU14" s="73">
        <v>0</v>
      </c>
      <c r="HV14" s="73">
        <v>15.79</v>
      </c>
      <c r="HW14" s="73">
        <v>0</v>
      </c>
      <c r="HX14" s="73">
        <v>78.331000000000003</v>
      </c>
      <c r="HY14" s="73">
        <v>0</v>
      </c>
      <c r="HZ14" s="73">
        <v>0</v>
      </c>
      <c r="IA14" s="73">
        <v>0</v>
      </c>
      <c r="IB14" s="73">
        <v>0</v>
      </c>
      <c r="IC14" s="73">
        <v>0</v>
      </c>
      <c r="ID14" s="73">
        <v>0</v>
      </c>
      <c r="IE14" s="73">
        <v>0</v>
      </c>
      <c r="IF14" s="73">
        <v>165.21</v>
      </c>
      <c r="IG14" s="73">
        <v>0</v>
      </c>
      <c r="IH14" s="73">
        <v>0</v>
      </c>
      <c r="II14" s="73">
        <v>0</v>
      </c>
      <c r="IJ14" s="73">
        <v>17.600000000000001</v>
      </c>
      <c r="IK14" s="73">
        <v>0</v>
      </c>
      <c r="IL14" s="73">
        <v>10.6</v>
      </c>
      <c r="IM14" s="73">
        <v>0</v>
      </c>
      <c r="IN14" s="73">
        <v>0</v>
      </c>
      <c r="IO14" s="73">
        <v>6.58</v>
      </c>
      <c r="IP14" s="73">
        <v>0</v>
      </c>
      <c r="IQ14" s="73">
        <v>15.79</v>
      </c>
      <c r="IR14" s="73">
        <v>0</v>
      </c>
      <c r="IS14" s="73">
        <v>78.331000000000003</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2</v>
      </c>
      <c r="JK14" s="71">
        <v>2</v>
      </c>
      <c r="JL14" s="71">
        <v>2</v>
      </c>
      <c r="JM14" s="71">
        <v>0</v>
      </c>
      <c r="JN14" s="71">
        <v>1</v>
      </c>
      <c r="JO14" s="71">
        <v>0</v>
      </c>
      <c r="JP14" s="71">
        <v>0</v>
      </c>
      <c r="JQ14" s="71">
        <v>0</v>
      </c>
      <c r="JR14" s="71">
        <v>2</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2</v>
      </c>
      <c r="LY14" s="71">
        <v>0</v>
      </c>
      <c r="LZ14" s="71">
        <v>0</v>
      </c>
      <c r="MA14" s="71">
        <v>3</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2</v>
      </c>
      <c r="NL14" s="71">
        <v>2</v>
      </c>
      <c r="NM14" s="71">
        <v>2</v>
      </c>
      <c r="NN14" s="71">
        <v>0</v>
      </c>
      <c r="NO14" s="71">
        <v>1</v>
      </c>
      <c r="NP14" s="71">
        <v>0</v>
      </c>
      <c r="NQ14" s="71">
        <v>0</v>
      </c>
      <c r="NR14" s="71">
        <v>0</v>
      </c>
      <c r="NS14" s="71">
        <v>2</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2</v>
      </c>
      <c r="PZ14" s="71">
        <v>0</v>
      </c>
      <c r="QA14" s="71">
        <v>0</v>
      </c>
      <c r="QB14" s="71">
        <v>3</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0</v>
      </c>
      <c r="RB14" s="71">
        <v>3</v>
      </c>
      <c r="RC14" s="71">
        <v>0</v>
      </c>
      <c r="RD14" s="71">
        <v>2</v>
      </c>
      <c r="RE14" s="71">
        <v>0</v>
      </c>
      <c r="RF14" s="71">
        <v>0</v>
      </c>
      <c r="RG14" s="71">
        <v>2</v>
      </c>
      <c r="RH14" s="71">
        <v>0</v>
      </c>
      <c r="RI14" s="71">
        <v>3</v>
      </c>
      <c r="RJ14" s="71">
        <v>0</v>
      </c>
      <c r="RK14" s="71">
        <v>2</v>
      </c>
      <c r="RL14" s="71">
        <v>0</v>
      </c>
      <c r="RM14" s="71">
        <v>0</v>
      </c>
      <c r="RN14" s="71">
        <v>0</v>
      </c>
      <c r="RO14" s="71">
        <v>0</v>
      </c>
      <c r="RP14" s="71">
        <v>0</v>
      </c>
      <c r="RQ14" s="71">
        <v>0</v>
      </c>
      <c r="RR14" s="71">
        <v>0</v>
      </c>
      <c r="RS14" s="71">
        <v>10</v>
      </c>
      <c r="RT14" s="71">
        <v>0</v>
      </c>
      <c r="RU14" s="71">
        <v>0</v>
      </c>
      <c r="RV14" s="71">
        <v>0</v>
      </c>
      <c r="RW14" s="71">
        <v>3</v>
      </c>
      <c r="RX14" s="71">
        <v>0</v>
      </c>
      <c r="RY14" s="71">
        <v>2</v>
      </c>
      <c r="RZ14" s="71">
        <v>0</v>
      </c>
      <c r="SA14" s="71">
        <v>0</v>
      </c>
      <c r="SB14" s="71">
        <v>2</v>
      </c>
      <c r="SC14" s="71">
        <v>0</v>
      </c>
      <c r="SD14" s="71">
        <v>3</v>
      </c>
      <c r="SE14" s="71">
        <v>0</v>
      </c>
      <c r="SF14" s="71">
        <v>2</v>
      </c>
      <c r="SG14" s="71">
        <v>0</v>
      </c>
      <c r="SH14" s="71">
        <v>0</v>
      </c>
    </row>
    <row r="15" spans="1:503">
      <c r="A15" s="16" t="s">
        <v>2161</v>
      </c>
      <c r="B15" s="70">
        <v>7</v>
      </c>
      <c r="C15" s="70">
        <v>7</v>
      </c>
      <c r="D15" s="70">
        <v>1</v>
      </c>
      <c r="E15" s="70">
        <v>2010</v>
      </c>
      <c r="F15" s="70" t="s">
        <v>177</v>
      </c>
      <c r="G15" s="1073" t="s">
        <v>2154</v>
      </c>
      <c r="H15" s="70" t="s">
        <v>2155</v>
      </c>
      <c r="I15" s="1066"/>
      <c r="J15" s="73">
        <v>0</v>
      </c>
      <c r="K15" s="73">
        <v>0</v>
      </c>
      <c r="L15" s="73">
        <v>0</v>
      </c>
      <c r="M15" s="73">
        <v>0</v>
      </c>
      <c r="N15" s="73">
        <v>0</v>
      </c>
      <c r="O15" s="73">
        <v>0</v>
      </c>
      <c r="P15" s="73">
        <v>0</v>
      </c>
      <c r="Q15" s="73">
        <v>0</v>
      </c>
      <c r="R15" s="73">
        <v>7.6369999999999996</v>
      </c>
      <c r="S15" s="73">
        <v>0</v>
      </c>
      <c r="T15" s="73">
        <v>0</v>
      </c>
      <c r="U15" s="73">
        <v>0</v>
      </c>
      <c r="V15" s="73">
        <v>0</v>
      </c>
      <c r="W15" s="73">
        <v>40.100999999999999</v>
      </c>
      <c r="X15" s="73">
        <v>46.582000000000001</v>
      </c>
      <c r="Y15" s="73">
        <v>13.282</v>
      </c>
      <c r="Z15" s="73">
        <v>0</v>
      </c>
      <c r="AA15" s="73">
        <v>3.0110000000000001</v>
      </c>
      <c r="AB15" s="73">
        <v>0</v>
      </c>
      <c r="AC15" s="73">
        <v>0</v>
      </c>
      <c r="AD15" s="73">
        <v>0</v>
      </c>
      <c r="AE15" s="73">
        <v>67.646000000000001</v>
      </c>
      <c r="AF15" s="73">
        <v>2.6789999999999998</v>
      </c>
      <c r="AG15" s="73">
        <v>0</v>
      </c>
      <c r="AH15" s="73">
        <v>0</v>
      </c>
      <c r="AI15" s="73">
        <v>0</v>
      </c>
      <c r="AJ15" s="73">
        <v>0</v>
      </c>
      <c r="AK15" s="73">
        <v>0</v>
      </c>
      <c r="AL15" s="73">
        <v>0</v>
      </c>
      <c r="AM15" s="73">
        <v>0</v>
      </c>
      <c r="AN15" s="73">
        <v>0</v>
      </c>
      <c r="AO15" s="73">
        <v>0</v>
      </c>
      <c r="AP15" s="73">
        <v>0</v>
      </c>
      <c r="AQ15" s="73">
        <v>0</v>
      </c>
      <c r="AR15" s="73">
        <v>0</v>
      </c>
      <c r="AS15" s="73">
        <v>0</v>
      </c>
      <c r="AT15" s="73">
        <v>10.558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16.366</v>
      </c>
      <c r="BN15" s="73">
        <v>0</v>
      </c>
      <c r="BO15" s="73">
        <v>0</v>
      </c>
      <c r="BP15" s="73">
        <v>0</v>
      </c>
      <c r="BQ15" s="73">
        <v>0</v>
      </c>
      <c r="BR15" s="73">
        <v>0</v>
      </c>
      <c r="BS15" s="73">
        <v>0</v>
      </c>
      <c r="BT15" s="73">
        <v>0</v>
      </c>
      <c r="BU15" s="73">
        <v>0</v>
      </c>
      <c r="BV15" s="73">
        <v>0</v>
      </c>
      <c r="BW15" s="73">
        <v>0</v>
      </c>
      <c r="BX15" s="73">
        <v>0</v>
      </c>
      <c r="BY15" s="73">
        <v>0</v>
      </c>
      <c r="BZ15" s="73">
        <v>9.5139999999999993</v>
      </c>
      <c r="CA15" s="73">
        <v>0</v>
      </c>
      <c r="CB15" s="73">
        <v>0</v>
      </c>
      <c r="CC15" s="73">
        <v>0</v>
      </c>
      <c r="CD15" s="73">
        <v>0</v>
      </c>
      <c r="CE15" s="73">
        <v>0</v>
      </c>
      <c r="CF15" s="73">
        <v>0</v>
      </c>
      <c r="CG15" s="73">
        <v>0</v>
      </c>
      <c r="CH15" s="73">
        <v>0</v>
      </c>
      <c r="CI15" s="73">
        <v>0</v>
      </c>
      <c r="CJ15" s="73">
        <v>0</v>
      </c>
      <c r="CK15" s="73">
        <v>6.2889999999999997</v>
      </c>
      <c r="CL15" s="73">
        <v>0</v>
      </c>
      <c r="CM15" s="73">
        <v>0</v>
      </c>
      <c r="CN15" s="73">
        <v>15.563000000000001</v>
      </c>
      <c r="CO15" s="73">
        <v>0</v>
      </c>
      <c r="CP15" s="73">
        <v>0</v>
      </c>
      <c r="CQ15" s="73">
        <v>0</v>
      </c>
      <c r="CR15" s="73">
        <v>0</v>
      </c>
      <c r="CS15" s="73">
        <v>69.688000000000002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7.6369999999999996</v>
      </c>
      <c r="DT15" s="73">
        <v>0</v>
      </c>
      <c r="DU15" s="73">
        <v>0</v>
      </c>
      <c r="DV15" s="73">
        <v>0</v>
      </c>
      <c r="DW15" s="73">
        <v>0</v>
      </c>
      <c r="DX15" s="73">
        <v>40.100999999999999</v>
      </c>
      <c r="DY15" s="73">
        <v>46.582000000000001</v>
      </c>
      <c r="DZ15" s="73">
        <v>13.282</v>
      </c>
      <c r="EA15" s="73">
        <v>0</v>
      </c>
      <c r="EB15" s="73">
        <v>3.0110000000000001</v>
      </c>
      <c r="EC15" s="73">
        <v>0</v>
      </c>
      <c r="ED15" s="73">
        <v>0</v>
      </c>
      <c r="EE15" s="73">
        <v>0</v>
      </c>
      <c r="EF15" s="73">
        <v>67.646000000000001</v>
      </c>
      <c r="EG15" s="73">
        <v>2.6789999999999998</v>
      </c>
      <c r="EH15" s="73">
        <v>0</v>
      </c>
      <c r="EI15" s="73">
        <v>0</v>
      </c>
      <c r="EJ15" s="73">
        <v>0</v>
      </c>
      <c r="EK15" s="73">
        <v>0</v>
      </c>
      <c r="EL15" s="73">
        <v>0</v>
      </c>
      <c r="EM15" s="73">
        <v>0</v>
      </c>
      <c r="EN15" s="73">
        <v>0</v>
      </c>
      <c r="EO15" s="73">
        <v>0</v>
      </c>
      <c r="EP15" s="73">
        <v>0</v>
      </c>
      <c r="EQ15" s="73">
        <v>0</v>
      </c>
      <c r="ER15" s="73">
        <v>0</v>
      </c>
      <c r="ES15" s="73">
        <v>0</v>
      </c>
      <c r="ET15" s="73">
        <v>0</v>
      </c>
      <c r="EU15" s="73">
        <v>10.558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16.366</v>
      </c>
      <c r="FO15" s="73">
        <v>0</v>
      </c>
      <c r="FP15" s="73">
        <v>0</v>
      </c>
      <c r="FQ15" s="73">
        <v>0</v>
      </c>
      <c r="FR15" s="73">
        <v>0</v>
      </c>
      <c r="FS15" s="73">
        <v>0</v>
      </c>
      <c r="FT15" s="73">
        <v>0</v>
      </c>
      <c r="FU15" s="73">
        <v>0</v>
      </c>
      <c r="FV15" s="73">
        <v>0</v>
      </c>
      <c r="FW15" s="73">
        <v>0</v>
      </c>
      <c r="FX15" s="73">
        <v>0</v>
      </c>
      <c r="FY15" s="73">
        <v>0</v>
      </c>
      <c r="FZ15" s="73">
        <v>0</v>
      </c>
      <c r="GA15" s="73">
        <v>9.5139999999999993</v>
      </c>
      <c r="GB15" s="73">
        <v>0</v>
      </c>
      <c r="GC15" s="73">
        <v>0</v>
      </c>
      <c r="GD15" s="73">
        <v>0</v>
      </c>
      <c r="GE15" s="73">
        <v>0</v>
      </c>
      <c r="GF15" s="73">
        <v>0</v>
      </c>
      <c r="GG15" s="73">
        <v>0</v>
      </c>
      <c r="GH15" s="73">
        <v>0</v>
      </c>
      <c r="GI15" s="73">
        <v>0</v>
      </c>
      <c r="GJ15" s="73">
        <v>0</v>
      </c>
      <c r="GK15" s="73">
        <v>0</v>
      </c>
      <c r="GL15" s="73">
        <v>6.2889999999999997</v>
      </c>
      <c r="GM15" s="73">
        <v>0</v>
      </c>
      <c r="GN15" s="73">
        <v>0</v>
      </c>
      <c r="GO15" s="73">
        <v>15.563000000000001</v>
      </c>
      <c r="GP15" s="73">
        <v>0</v>
      </c>
      <c r="GQ15" s="73">
        <v>0</v>
      </c>
      <c r="GR15" s="73">
        <v>0</v>
      </c>
      <c r="GS15" s="73">
        <v>0</v>
      </c>
      <c r="GT15" s="73">
        <v>69.688000000000002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180.93799999999999</v>
      </c>
      <c r="HL15" s="73">
        <v>0</v>
      </c>
      <c r="HM15" s="73">
        <v>10.558</v>
      </c>
      <c r="HN15" s="73">
        <v>0</v>
      </c>
      <c r="HO15" s="73">
        <v>16.366</v>
      </c>
      <c r="HP15" s="73">
        <v>0</v>
      </c>
      <c r="HQ15" s="73">
        <v>9.5139999999999993</v>
      </c>
      <c r="HR15" s="73">
        <v>0</v>
      </c>
      <c r="HS15" s="73">
        <v>0</v>
      </c>
      <c r="HT15" s="73">
        <v>6.2889999999999997</v>
      </c>
      <c r="HU15" s="73">
        <v>0</v>
      </c>
      <c r="HV15" s="73">
        <v>15.563000000000001</v>
      </c>
      <c r="HW15" s="73">
        <v>0</v>
      </c>
      <c r="HX15" s="73">
        <v>69.688000000000002</v>
      </c>
      <c r="HY15" s="73">
        <v>0</v>
      </c>
      <c r="HZ15" s="73">
        <v>0</v>
      </c>
      <c r="IA15" s="73">
        <v>0</v>
      </c>
      <c r="IB15" s="73">
        <v>0</v>
      </c>
      <c r="IC15" s="73">
        <v>0</v>
      </c>
      <c r="ID15" s="73">
        <v>0</v>
      </c>
      <c r="IE15" s="73">
        <v>0</v>
      </c>
      <c r="IF15" s="73">
        <v>180.93799999999999</v>
      </c>
      <c r="IG15" s="73">
        <v>0</v>
      </c>
      <c r="IH15" s="73">
        <v>10.558</v>
      </c>
      <c r="II15" s="73">
        <v>0</v>
      </c>
      <c r="IJ15" s="73">
        <v>16.366</v>
      </c>
      <c r="IK15" s="73">
        <v>0</v>
      </c>
      <c r="IL15" s="73">
        <v>9.5139999999999993</v>
      </c>
      <c r="IM15" s="73">
        <v>0</v>
      </c>
      <c r="IN15" s="73">
        <v>0</v>
      </c>
      <c r="IO15" s="73">
        <v>6.2889999999999997</v>
      </c>
      <c r="IP15" s="73">
        <v>0</v>
      </c>
      <c r="IQ15" s="73">
        <v>15.563000000000001</v>
      </c>
      <c r="IR15" s="73">
        <v>0</v>
      </c>
      <c r="IS15" s="73">
        <v>69.688000000000002</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3</v>
      </c>
      <c r="JK15" s="71">
        <v>2</v>
      </c>
      <c r="JL15" s="71">
        <v>2</v>
      </c>
      <c r="JM15" s="71">
        <v>0</v>
      </c>
      <c r="JN15" s="71">
        <v>1</v>
      </c>
      <c r="JO15" s="71">
        <v>0</v>
      </c>
      <c r="JP15" s="71">
        <v>0</v>
      </c>
      <c r="JQ15" s="71">
        <v>0</v>
      </c>
      <c r="JR15" s="71">
        <v>2</v>
      </c>
      <c r="JS15" s="71">
        <v>1</v>
      </c>
      <c r="JT15" s="71">
        <v>0</v>
      </c>
      <c r="JU15" s="71">
        <v>0</v>
      </c>
      <c r="JV15" s="71">
        <v>0</v>
      </c>
      <c r="JW15" s="71">
        <v>0</v>
      </c>
      <c r="JX15" s="71">
        <v>0</v>
      </c>
      <c r="JY15" s="71">
        <v>0</v>
      </c>
      <c r="JZ15" s="71">
        <v>0</v>
      </c>
      <c r="KA15" s="71">
        <v>0</v>
      </c>
      <c r="KB15" s="71">
        <v>0</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0</v>
      </c>
      <c r="LT15" s="71">
        <v>0</v>
      </c>
      <c r="LU15" s="71">
        <v>0</v>
      </c>
      <c r="LV15" s="71">
        <v>0</v>
      </c>
      <c r="LW15" s="71">
        <v>0</v>
      </c>
      <c r="LX15" s="71">
        <v>2</v>
      </c>
      <c r="LY15" s="71">
        <v>0</v>
      </c>
      <c r="LZ15" s="71">
        <v>0</v>
      </c>
      <c r="MA15" s="71">
        <v>3</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3</v>
      </c>
      <c r="NL15" s="71">
        <v>2</v>
      </c>
      <c r="NM15" s="71">
        <v>2</v>
      </c>
      <c r="NN15" s="71">
        <v>0</v>
      </c>
      <c r="NO15" s="71">
        <v>1</v>
      </c>
      <c r="NP15" s="71">
        <v>0</v>
      </c>
      <c r="NQ15" s="71">
        <v>0</v>
      </c>
      <c r="NR15" s="71">
        <v>0</v>
      </c>
      <c r="NS15" s="71">
        <v>2</v>
      </c>
      <c r="NT15" s="71">
        <v>1</v>
      </c>
      <c r="NU15" s="71">
        <v>0</v>
      </c>
      <c r="NV15" s="71">
        <v>0</v>
      </c>
      <c r="NW15" s="71">
        <v>0</v>
      </c>
      <c r="NX15" s="71">
        <v>0</v>
      </c>
      <c r="NY15" s="71">
        <v>0</v>
      </c>
      <c r="NZ15" s="71">
        <v>0</v>
      </c>
      <c r="OA15" s="71">
        <v>0</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0</v>
      </c>
      <c r="PU15" s="71">
        <v>0</v>
      </c>
      <c r="PV15" s="71">
        <v>0</v>
      </c>
      <c r="PW15" s="71">
        <v>0</v>
      </c>
      <c r="PX15" s="71">
        <v>0</v>
      </c>
      <c r="PY15" s="71">
        <v>2</v>
      </c>
      <c r="PZ15" s="71">
        <v>0</v>
      </c>
      <c r="QA15" s="71">
        <v>0</v>
      </c>
      <c r="QB15" s="71">
        <v>3</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0</v>
      </c>
      <c r="QZ15" s="71">
        <v>1</v>
      </c>
      <c r="RA15" s="71">
        <v>0</v>
      </c>
      <c r="RB15" s="71">
        <v>3</v>
      </c>
      <c r="RC15" s="71">
        <v>0</v>
      </c>
      <c r="RD15" s="71">
        <v>2</v>
      </c>
      <c r="RE15" s="71">
        <v>0</v>
      </c>
      <c r="RF15" s="71">
        <v>0</v>
      </c>
      <c r="RG15" s="71">
        <v>2</v>
      </c>
      <c r="RH15" s="71">
        <v>0</v>
      </c>
      <c r="RI15" s="71">
        <v>3</v>
      </c>
      <c r="RJ15" s="71">
        <v>0</v>
      </c>
      <c r="RK15" s="71">
        <v>2</v>
      </c>
      <c r="RL15" s="71">
        <v>0</v>
      </c>
      <c r="RM15" s="71">
        <v>0</v>
      </c>
      <c r="RN15" s="71">
        <v>0</v>
      </c>
      <c r="RO15" s="71">
        <v>0</v>
      </c>
      <c r="RP15" s="71">
        <v>0</v>
      </c>
      <c r="RQ15" s="71">
        <v>0</v>
      </c>
      <c r="RR15" s="71">
        <v>0</v>
      </c>
      <c r="RS15" s="71">
        <v>13</v>
      </c>
      <c r="RT15" s="71">
        <v>0</v>
      </c>
      <c r="RU15" s="71">
        <v>1</v>
      </c>
      <c r="RV15" s="71">
        <v>0</v>
      </c>
      <c r="RW15" s="71">
        <v>3</v>
      </c>
      <c r="RX15" s="71">
        <v>0</v>
      </c>
      <c r="RY15" s="71">
        <v>2</v>
      </c>
      <c r="RZ15" s="71">
        <v>0</v>
      </c>
      <c r="SA15" s="71">
        <v>0</v>
      </c>
      <c r="SB15" s="71">
        <v>2</v>
      </c>
      <c r="SC15" s="71">
        <v>0</v>
      </c>
      <c r="SD15" s="71">
        <v>3</v>
      </c>
      <c r="SE15" s="71">
        <v>0</v>
      </c>
      <c r="SF15" s="71">
        <v>2</v>
      </c>
      <c r="SG15" s="71">
        <v>0</v>
      </c>
      <c r="SH15" s="71">
        <v>0</v>
      </c>
    </row>
    <row r="16" spans="1:503">
      <c r="A16" s="16" t="s">
        <v>2162</v>
      </c>
      <c r="B16" s="70">
        <v>8</v>
      </c>
      <c r="C16" s="70">
        <v>8</v>
      </c>
      <c r="D16" s="70">
        <v>1</v>
      </c>
      <c r="E16" s="70">
        <v>2011</v>
      </c>
      <c r="F16" s="70" t="s">
        <v>178</v>
      </c>
      <c r="G16" s="1073" t="s">
        <v>2154</v>
      </c>
      <c r="H16" s="70" t="s">
        <v>2155</v>
      </c>
      <c r="I16" s="1066"/>
      <c r="J16" s="73">
        <v>0</v>
      </c>
      <c r="K16" s="73">
        <v>0</v>
      </c>
      <c r="L16" s="73">
        <v>0</v>
      </c>
      <c r="M16" s="73">
        <v>0</v>
      </c>
      <c r="N16" s="73">
        <v>0</v>
      </c>
      <c r="O16" s="73">
        <v>0</v>
      </c>
      <c r="P16" s="73">
        <v>0</v>
      </c>
      <c r="Q16" s="73">
        <v>0</v>
      </c>
      <c r="R16" s="73">
        <v>7.0890000000000004</v>
      </c>
      <c r="S16" s="73">
        <v>0</v>
      </c>
      <c r="T16" s="73">
        <v>0</v>
      </c>
      <c r="U16" s="73">
        <v>0</v>
      </c>
      <c r="V16" s="73">
        <v>0</v>
      </c>
      <c r="W16" s="73">
        <v>39.295000000000002</v>
      </c>
      <c r="X16" s="73">
        <v>2.0859999999999999</v>
      </c>
      <c r="Y16" s="73">
        <v>13.324999999999999</v>
      </c>
      <c r="Z16" s="73">
        <v>0</v>
      </c>
      <c r="AA16" s="73">
        <v>0</v>
      </c>
      <c r="AB16" s="73">
        <v>0</v>
      </c>
      <c r="AC16" s="73">
        <v>0</v>
      </c>
      <c r="AD16" s="73">
        <v>0</v>
      </c>
      <c r="AE16" s="73">
        <v>79.168999999999997</v>
      </c>
      <c r="AF16" s="73">
        <v>2.504</v>
      </c>
      <c r="AG16" s="73">
        <v>0</v>
      </c>
      <c r="AH16" s="73">
        <v>0</v>
      </c>
      <c r="AI16" s="73">
        <v>0</v>
      </c>
      <c r="AJ16" s="73">
        <v>0</v>
      </c>
      <c r="AK16" s="73">
        <v>0</v>
      </c>
      <c r="AL16" s="73">
        <v>0</v>
      </c>
      <c r="AM16" s="73">
        <v>0</v>
      </c>
      <c r="AN16" s="73">
        <v>0</v>
      </c>
      <c r="AO16" s="73">
        <v>0</v>
      </c>
      <c r="AP16" s="73">
        <v>0</v>
      </c>
      <c r="AQ16" s="73">
        <v>0</v>
      </c>
      <c r="AR16" s="73">
        <v>0</v>
      </c>
      <c r="AS16" s="73">
        <v>0</v>
      </c>
      <c r="AT16" s="73">
        <v>10.784000000000001</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13.333</v>
      </c>
      <c r="BN16" s="73">
        <v>0</v>
      </c>
      <c r="BO16" s="73">
        <v>0</v>
      </c>
      <c r="BP16" s="73">
        <v>0</v>
      </c>
      <c r="BQ16" s="73">
        <v>0</v>
      </c>
      <c r="BR16" s="73">
        <v>0</v>
      </c>
      <c r="BS16" s="73">
        <v>0</v>
      </c>
      <c r="BT16" s="73">
        <v>0</v>
      </c>
      <c r="BU16" s="73">
        <v>0</v>
      </c>
      <c r="BV16" s="73">
        <v>0</v>
      </c>
      <c r="BW16" s="73">
        <v>0</v>
      </c>
      <c r="BX16" s="73">
        <v>0</v>
      </c>
      <c r="BY16" s="73">
        <v>0</v>
      </c>
      <c r="BZ16" s="73">
        <v>7.5830000000000002</v>
      </c>
      <c r="CA16" s="73">
        <v>0</v>
      </c>
      <c r="CB16" s="73">
        <v>0</v>
      </c>
      <c r="CC16" s="73">
        <v>0</v>
      </c>
      <c r="CD16" s="73">
        <v>0</v>
      </c>
      <c r="CE16" s="73">
        <v>0</v>
      </c>
      <c r="CF16" s="73">
        <v>0</v>
      </c>
      <c r="CG16" s="73">
        <v>0</v>
      </c>
      <c r="CH16" s="73">
        <v>0</v>
      </c>
      <c r="CI16" s="73">
        <v>0</v>
      </c>
      <c r="CJ16" s="73">
        <v>0</v>
      </c>
      <c r="CK16" s="73">
        <v>4.9160000000000004</v>
      </c>
      <c r="CL16" s="73">
        <v>0</v>
      </c>
      <c r="CM16" s="73">
        <v>0</v>
      </c>
      <c r="CN16" s="73">
        <v>14.111000000000001</v>
      </c>
      <c r="CO16" s="73">
        <v>0</v>
      </c>
      <c r="CP16" s="73">
        <v>0</v>
      </c>
      <c r="CQ16" s="73">
        <v>0</v>
      </c>
      <c r="CR16" s="73">
        <v>0</v>
      </c>
      <c r="CS16" s="73">
        <v>69.977999999999994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7.0890000000000004</v>
      </c>
      <c r="DT16" s="73">
        <v>0</v>
      </c>
      <c r="DU16" s="73">
        <v>0</v>
      </c>
      <c r="DV16" s="73">
        <v>0</v>
      </c>
      <c r="DW16" s="73">
        <v>0</v>
      </c>
      <c r="DX16" s="73">
        <v>39.295000000000002</v>
      </c>
      <c r="DY16" s="73">
        <v>2.0859999999999999</v>
      </c>
      <c r="DZ16" s="73">
        <v>13.324999999999999</v>
      </c>
      <c r="EA16" s="73">
        <v>0</v>
      </c>
      <c r="EB16" s="73">
        <v>0</v>
      </c>
      <c r="EC16" s="73">
        <v>0</v>
      </c>
      <c r="ED16" s="73">
        <v>0</v>
      </c>
      <c r="EE16" s="73">
        <v>0</v>
      </c>
      <c r="EF16" s="73">
        <v>79.168999999999997</v>
      </c>
      <c r="EG16" s="73">
        <v>2.504</v>
      </c>
      <c r="EH16" s="73">
        <v>0</v>
      </c>
      <c r="EI16" s="73">
        <v>0</v>
      </c>
      <c r="EJ16" s="73">
        <v>0</v>
      </c>
      <c r="EK16" s="73">
        <v>0</v>
      </c>
      <c r="EL16" s="73">
        <v>0</v>
      </c>
      <c r="EM16" s="73">
        <v>0</v>
      </c>
      <c r="EN16" s="73">
        <v>0</v>
      </c>
      <c r="EO16" s="73">
        <v>0</v>
      </c>
      <c r="EP16" s="73">
        <v>0</v>
      </c>
      <c r="EQ16" s="73">
        <v>0</v>
      </c>
      <c r="ER16" s="73">
        <v>0</v>
      </c>
      <c r="ES16" s="73">
        <v>0</v>
      </c>
      <c r="ET16" s="73">
        <v>0</v>
      </c>
      <c r="EU16" s="73">
        <v>10.784000000000001</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13.333</v>
      </c>
      <c r="FO16" s="73">
        <v>0</v>
      </c>
      <c r="FP16" s="73">
        <v>0</v>
      </c>
      <c r="FQ16" s="73">
        <v>0</v>
      </c>
      <c r="FR16" s="73">
        <v>0</v>
      </c>
      <c r="FS16" s="73">
        <v>0</v>
      </c>
      <c r="FT16" s="73">
        <v>0</v>
      </c>
      <c r="FU16" s="73">
        <v>0</v>
      </c>
      <c r="FV16" s="73">
        <v>0</v>
      </c>
      <c r="FW16" s="73">
        <v>0</v>
      </c>
      <c r="FX16" s="73">
        <v>0</v>
      </c>
      <c r="FY16" s="73">
        <v>0</v>
      </c>
      <c r="FZ16" s="73">
        <v>0</v>
      </c>
      <c r="GA16" s="73">
        <v>7.5830000000000002</v>
      </c>
      <c r="GB16" s="73">
        <v>0</v>
      </c>
      <c r="GC16" s="73">
        <v>0</v>
      </c>
      <c r="GD16" s="73">
        <v>0</v>
      </c>
      <c r="GE16" s="73">
        <v>0</v>
      </c>
      <c r="GF16" s="73">
        <v>0</v>
      </c>
      <c r="GG16" s="73">
        <v>0</v>
      </c>
      <c r="GH16" s="73">
        <v>0</v>
      </c>
      <c r="GI16" s="73">
        <v>0</v>
      </c>
      <c r="GJ16" s="73">
        <v>0</v>
      </c>
      <c r="GK16" s="73">
        <v>0</v>
      </c>
      <c r="GL16" s="73">
        <v>4.9160000000000004</v>
      </c>
      <c r="GM16" s="73">
        <v>0</v>
      </c>
      <c r="GN16" s="73">
        <v>0</v>
      </c>
      <c r="GO16" s="73">
        <v>14.111000000000001</v>
      </c>
      <c r="GP16" s="73">
        <v>0</v>
      </c>
      <c r="GQ16" s="73">
        <v>0</v>
      </c>
      <c r="GR16" s="73">
        <v>0</v>
      </c>
      <c r="GS16" s="73">
        <v>0</v>
      </c>
      <c r="GT16" s="73">
        <v>69.977999999999994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143.46799999999999</v>
      </c>
      <c r="HL16" s="73">
        <v>0</v>
      </c>
      <c r="HM16" s="73">
        <v>10.784000000000001</v>
      </c>
      <c r="HN16" s="73">
        <v>0</v>
      </c>
      <c r="HO16" s="73">
        <v>13.333</v>
      </c>
      <c r="HP16" s="73">
        <v>0</v>
      </c>
      <c r="HQ16" s="73">
        <v>7.5830000000000002</v>
      </c>
      <c r="HR16" s="73">
        <v>0</v>
      </c>
      <c r="HS16" s="73">
        <v>0</v>
      </c>
      <c r="HT16" s="73">
        <v>4.9160000000000004</v>
      </c>
      <c r="HU16" s="73">
        <v>0</v>
      </c>
      <c r="HV16" s="73">
        <v>14.111000000000001</v>
      </c>
      <c r="HW16" s="73">
        <v>0</v>
      </c>
      <c r="HX16" s="73">
        <v>69.977999999999994</v>
      </c>
      <c r="HY16" s="73">
        <v>0</v>
      </c>
      <c r="HZ16" s="73">
        <v>0</v>
      </c>
      <c r="IA16" s="73">
        <v>0</v>
      </c>
      <c r="IB16" s="73">
        <v>0</v>
      </c>
      <c r="IC16" s="73">
        <v>0</v>
      </c>
      <c r="ID16" s="73">
        <v>0</v>
      </c>
      <c r="IE16" s="73">
        <v>0</v>
      </c>
      <c r="IF16" s="73">
        <v>143.46799999999999</v>
      </c>
      <c r="IG16" s="73">
        <v>0</v>
      </c>
      <c r="IH16" s="73">
        <v>10.784000000000001</v>
      </c>
      <c r="II16" s="73">
        <v>0</v>
      </c>
      <c r="IJ16" s="73">
        <v>13.333</v>
      </c>
      <c r="IK16" s="73">
        <v>0</v>
      </c>
      <c r="IL16" s="73">
        <v>7.5830000000000002</v>
      </c>
      <c r="IM16" s="73">
        <v>0</v>
      </c>
      <c r="IN16" s="73">
        <v>0</v>
      </c>
      <c r="IO16" s="73">
        <v>4.9160000000000004</v>
      </c>
      <c r="IP16" s="73">
        <v>0</v>
      </c>
      <c r="IQ16" s="73">
        <v>14.111000000000001</v>
      </c>
      <c r="IR16" s="73">
        <v>0</v>
      </c>
      <c r="IS16" s="73">
        <v>69.977999999999994</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3</v>
      </c>
      <c r="JK16" s="71">
        <v>1</v>
      </c>
      <c r="JL16" s="71">
        <v>2</v>
      </c>
      <c r="JM16" s="71">
        <v>0</v>
      </c>
      <c r="JN16" s="71">
        <v>0</v>
      </c>
      <c r="JO16" s="71">
        <v>0</v>
      </c>
      <c r="JP16" s="71">
        <v>0</v>
      </c>
      <c r="JQ16" s="71">
        <v>0</v>
      </c>
      <c r="JR16" s="71">
        <v>2</v>
      </c>
      <c r="JS16" s="71">
        <v>1</v>
      </c>
      <c r="JT16" s="71">
        <v>0</v>
      </c>
      <c r="JU16" s="71">
        <v>0</v>
      </c>
      <c r="JV16" s="71">
        <v>0</v>
      </c>
      <c r="JW16" s="71">
        <v>0</v>
      </c>
      <c r="JX16" s="71">
        <v>0</v>
      </c>
      <c r="JY16" s="71">
        <v>0</v>
      </c>
      <c r="JZ16" s="71">
        <v>0</v>
      </c>
      <c r="KA16" s="71">
        <v>0</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0</v>
      </c>
      <c r="LT16" s="71">
        <v>0</v>
      </c>
      <c r="LU16" s="71">
        <v>0</v>
      </c>
      <c r="LV16" s="71">
        <v>0</v>
      </c>
      <c r="LW16" s="71">
        <v>0</v>
      </c>
      <c r="LX16" s="71">
        <v>2</v>
      </c>
      <c r="LY16" s="71">
        <v>0</v>
      </c>
      <c r="LZ16" s="71">
        <v>0</v>
      </c>
      <c r="MA16" s="71">
        <v>3</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3</v>
      </c>
      <c r="NL16" s="71">
        <v>1</v>
      </c>
      <c r="NM16" s="71">
        <v>2</v>
      </c>
      <c r="NN16" s="71">
        <v>0</v>
      </c>
      <c r="NO16" s="71">
        <v>0</v>
      </c>
      <c r="NP16" s="71">
        <v>0</v>
      </c>
      <c r="NQ16" s="71">
        <v>0</v>
      </c>
      <c r="NR16" s="71">
        <v>0</v>
      </c>
      <c r="NS16" s="71">
        <v>2</v>
      </c>
      <c r="NT16" s="71">
        <v>1</v>
      </c>
      <c r="NU16" s="71">
        <v>0</v>
      </c>
      <c r="NV16" s="71">
        <v>0</v>
      </c>
      <c r="NW16" s="71">
        <v>0</v>
      </c>
      <c r="NX16" s="71">
        <v>0</v>
      </c>
      <c r="NY16" s="71">
        <v>0</v>
      </c>
      <c r="NZ16" s="71">
        <v>0</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0</v>
      </c>
      <c r="PU16" s="71">
        <v>0</v>
      </c>
      <c r="PV16" s="71">
        <v>0</v>
      </c>
      <c r="PW16" s="71">
        <v>0</v>
      </c>
      <c r="PX16" s="71">
        <v>0</v>
      </c>
      <c r="PY16" s="71">
        <v>2</v>
      </c>
      <c r="PZ16" s="71">
        <v>0</v>
      </c>
      <c r="QA16" s="71">
        <v>0</v>
      </c>
      <c r="QB16" s="71">
        <v>3</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0</v>
      </c>
      <c r="QZ16" s="71">
        <v>1</v>
      </c>
      <c r="RA16" s="71">
        <v>0</v>
      </c>
      <c r="RB16" s="71">
        <v>3</v>
      </c>
      <c r="RC16" s="71">
        <v>0</v>
      </c>
      <c r="RD16" s="71">
        <v>2</v>
      </c>
      <c r="RE16" s="71">
        <v>0</v>
      </c>
      <c r="RF16" s="71">
        <v>0</v>
      </c>
      <c r="RG16" s="71">
        <v>2</v>
      </c>
      <c r="RH16" s="71">
        <v>0</v>
      </c>
      <c r="RI16" s="71">
        <v>3</v>
      </c>
      <c r="RJ16" s="71">
        <v>0</v>
      </c>
      <c r="RK16" s="71">
        <v>2</v>
      </c>
      <c r="RL16" s="71">
        <v>0</v>
      </c>
      <c r="RM16" s="71">
        <v>0</v>
      </c>
      <c r="RN16" s="71">
        <v>0</v>
      </c>
      <c r="RO16" s="71">
        <v>0</v>
      </c>
      <c r="RP16" s="71">
        <v>0</v>
      </c>
      <c r="RQ16" s="71">
        <v>0</v>
      </c>
      <c r="RR16" s="71">
        <v>0</v>
      </c>
      <c r="RS16" s="71">
        <v>11</v>
      </c>
      <c r="RT16" s="71">
        <v>0</v>
      </c>
      <c r="RU16" s="71">
        <v>1</v>
      </c>
      <c r="RV16" s="71">
        <v>0</v>
      </c>
      <c r="RW16" s="71">
        <v>3</v>
      </c>
      <c r="RX16" s="71">
        <v>0</v>
      </c>
      <c r="RY16" s="71">
        <v>2</v>
      </c>
      <c r="RZ16" s="71">
        <v>0</v>
      </c>
      <c r="SA16" s="71">
        <v>0</v>
      </c>
      <c r="SB16" s="71">
        <v>2</v>
      </c>
      <c r="SC16" s="71">
        <v>0</v>
      </c>
      <c r="SD16" s="71">
        <v>3</v>
      </c>
      <c r="SE16" s="71">
        <v>0</v>
      </c>
      <c r="SF16" s="71">
        <v>2</v>
      </c>
      <c r="SG16" s="71">
        <v>0</v>
      </c>
      <c r="SH16" s="71">
        <v>0</v>
      </c>
    </row>
    <row r="17" spans="1:502">
      <c r="A17" s="16" t="s">
        <v>2163</v>
      </c>
      <c r="B17" s="70">
        <v>9</v>
      </c>
      <c r="C17" s="70">
        <v>9</v>
      </c>
      <c r="D17" s="70">
        <v>1</v>
      </c>
      <c r="E17" s="70">
        <v>2012</v>
      </c>
      <c r="F17" s="70" t="s">
        <v>179</v>
      </c>
      <c r="G17" s="1073" t="s">
        <v>2154</v>
      </c>
      <c r="H17" s="70" t="s">
        <v>2155</v>
      </c>
      <c r="I17" s="1066"/>
      <c r="J17" s="73">
        <v>0</v>
      </c>
      <c r="K17" s="73">
        <v>0</v>
      </c>
      <c r="L17" s="73">
        <v>0</v>
      </c>
      <c r="M17" s="73">
        <v>0</v>
      </c>
      <c r="N17" s="73">
        <v>0</v>
      </c>
      <c r="O17" s="73">
        <v>0</v>
      </c>
      <c r="P17" s="73">
        <v>0</v>
      </c>
      <c r="Q17" s="73">
        <v>0</v>
      </c>
      <c r="R17" s="73">
        <v>8.8719999999999999</v>
      </c>
      <c r="S17" s="73">
        <v>0</v>
      </c>
      <c r="T17" s="73">
        <v>0</v>
      </c>
      <c r="U17" s="73">
        <v>0</v>
      </c>
      <c r="V17" s="73">
        <v>0</v>
      </c>
      <c r="W17" s="73">
        <v>41.447000000000003</v>
      </c>
      <c r="X17" s="73">
        <v>45.948999999999998</v>
      </c>
      <c r="Y17" s="73">
        <v>12.042999999999999</v>
      </c>
      <c r="Z17" s="73">
        <v>0</v>
      </c>
      <c r="AA17" s="73">
        <v>0</v>
      </c>
      <c r="AB17" s="73">
        <v>0</v>
      </c>
      <c r="AC17" s="73">
        <v>0</v>
      </c>
      <c r="AD17" s="73">
        <v>0</v>
      </c>
      <c r="AE17" s="73">
        <v>104.045</v>
      </c>
      <c r="AF17" s="73">
        <v>2.702</v>
      </c>
      <c r="AG17" s="73">
        <v>0</v>
      </c>
      <c r="AH17" s="73">
        <v>0</v>
      </c>
      <c r="AI17" s="73">
        <v>0</v>
      </c>
      <c r="AJ17" s="73">
        <v>0</v>
      </c>
      <c r="AK17" s="73">
        <v>0</v>
      </c>
      <c r="AL17" s="73">
        <v>0</v>
      </c>
      <c r="AM17" s="73">
        <v>0</v>
      </c>
      <c r="AN17" s="73">
        <v>0</v>
      </c>
      <c r="AO17" s="73">
        <v>0</v>
      </c>
      <c r="AP17" s="73">
        <v>0</v>
      </c>
      <c r="AQ17" s="73">
        <v>0</v>
      </c>
      <c r="AR17" s="73">
        <v>0</v>
      </c>
      <c r="AS17" s="73">
        <v>0</v>
      </c>
      <c r="AT17" s="73">
        <v>8.0749999999999993</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13.785</v>
      </c>
      <c r="BN17" s="73">
        <v>0</v>
      </c>
      <c r="BO17" s="73">
        <v>0</v>
      </c>
      <c r="BP17" s="73">
        <v>0</v>
      </c>
      <c r="BQ17" s="73">
        <v>0</v>
      </c>
      <c r="BR17" s="73">
        <v>0</v>
      </c>
      <c r="BS17" s="73">
        <v>0</v>
      </c>
      <c r="BT17" s="73">
        <v>0</v>
      </c>
      <c r="BU17" s="73">
        <v>0</v>
      </c>
      <c r="BV17" s="73">
        <v>0</v>
      </c>
      <c r="BW17" s="73">
        <v>0</v>
      </c>
      <c r="BX17" s="73">
        <v>0</v>
      </c>
      <c r="BY17" s="73">
        <v>0</v>
      </c>
      <c r="BZ17" s="73">
        <v>9.1039999999999992</v>
      </c>
      <c r="CA17" s="73">
        <v>0</v>
      </c>
      <c r="CB17" s="73">
        <v>0</v>
      </c>
      <c r="CC17" s="73">
        <v>0</v>
      </c>
      <c r="CD17" s="73">
        <v>0</v>
      </c>
      <c r="CE17" s="73">
        <v>0</v>
      </c>
      <c r="CF17" s="73">
        <v>0</v>
      </c>
      <c r="CG17" s="73">
        <v>0</v>
      </c>
      <c r="CH17" s="73">
        <v>0</v>
      </c>
      <c r="CI17" s="73">
        <v>0</v>
      </c>
      <c r="CJ17" s="73">
        <v>0</v>
      </c>
      <c r="CK17" s="73">
        <v>3.274</v>
      </c>
      <c r="CL17" s="73">
        <v>0</v>
      </c>
      <c r="CM17" s="73">
        <v>0</v>
      </c>
      <c r="CN17" s="73">
        <v>15.423</v>
      </c>
      <c r="CO17" s="73">
        <v>0</v>
      </c>
      <c r="CP17" s="73">
        <v>0</v>
      </c>
      <c r="CQ17" s="73">
        <v>0</v>
      </c>
      <c r="CR17" s="73">
        <v>0</v>
      </c>
      <c r="CS17" s="73">
        <v>81.613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8.8719999999999999</v>
      </c>
      <c r="DT17" s="73">
        <v>0</v>
      </c>
      <c r="DU17" s="73">
        <v>0</v>
      </c>
      <c r="DV17" s="73">
        <v>0</v>
      </c>
      <c r="DW17" s="73">
        <v>0</v>
      </c>
      <c r="DX17" s="73">
        <v>41.447000000000003</v>
      </c>
      <c r="DY17" s="73">
        <v>45.948999999999998</v>
      </c>
      <c r="DZ17" s="73">
        <v>12.042999999999999</v>
      </c>
      <c r="EA17" s="73">
        <v>0</v>
      </c>
      <c r="EB17" s="73">
        <v>0</v>
      </c>
      <c r="EC17" s="73">
        <v>0</v>
      </c>
      <c r="ED17" s="73">
        <v>0</v>
      </c>
      <c r="EE17" s="73">
        <v>0</v>
      </c>
      <c r="EF17" s="73">
        <v>104.045</v>
      </c>
      <c r="EG17" s="73">
        <v>2.702</v>
      </c>
      <c r="EH17" s="73">
        <v>0</v>
      </c>
      <c r="EI17" s="73">
        <v>0</v>
      </c>
      <c r="EJ17" s="73">
        <v>0</v>
      </c>
      <c r="EK17" s="73">
        <v>0</v>
      </c>
      <c r="EL17" s="73">
        <v>0</v>
      </c>
      <c r="EM17" s="73">
        <v>0</v>
      </c>
      <c r="EN17" s="73">
        <v>0</v>
      </c>
      <c r="EO17" s="73">
        <v>0</v>
      </c>
      <c r="EP17" s="73">
        <v>0</v>
      </c>
      <c r="EQ17" s="73">
        <v>0</v>
      </c>
      <c r="ER17" s="73">
        <v>0</v>
      </c>
      <c r="ES17" s="73">
        <v>0</v>
      </c>
      <c r="ET17" s="73">
        <v>0</v>
      </c>
      <c r="EU17" s="73">
        <v>8.0749999999999993</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13.785</v>
      </c>
      <c r="FO17" s="73">
        <v>0</v>
      </c>
      <c r="FP17" s="73">
        <v>0</v>
      </c>
      <c r="FQ17" s="73">
        <v>0</v>
      </c>
      <c r="FR17" s="73">
        <v>0</v>
      </c>
      <c r="FS17" s="73">
        <v>0</v>
      </c>
      <c r="FT17" s="73">
        <v>0</v>
      </c>
      <c r="FU17" s="73">
        <v>0</v>
      </c>
      <c r="FV17" s="73">
        <v>0</v>
      </c>
      <c r="FW17" s="73">
        <v>0</v>
      </c>
      <c r="FX17" s="73">
        <v>0</v>
      </c>
      <c r="FY17" s="73">
        <v>0</v>
      </c>
      <c r="FZ17" s="73">
        <v>0</v>
      </c>
      <c r="GA17" s="73">
        <v>9.1039999999999992</v>
      </c>
      <c r="GB17" s="73">
        <v>0</v>
      </c>
      <c r="GC17" s="73">
        <v>0</v>
      </c>
      <c r="GD17" s="73">
        <v>0</v>
      </c>
      <c r="GE17" s="73">
        <v>0</v>
      </c>
      <c r="GF17" s="73">
        <v>0</v>
      </c>
      <c r="GG17" s="73">
        <v>0</v>
      </c>
      <c r="GH17" s="73">
        <v>0</v>
      </c>
      <c r="GI17" s="73">
        <v>0</v>
      </c>
      <c r="GJ17" s="73">
        <v>0</v>
      </c>
      <c r="GK17" s="73">
        <v>0</v>
      </c>
      <c r="GL17" s="73">
        <v>3.274</v>
      </c>
      <c r="GM17" s="73">
        <v>0</v>
      </c>
      <c r="GN17" s="73">
        <v>0</v>
      </c>
      <c r="GO17" s="73">
        <v>15.423</v>
      </c>
      <c r="GP17" s="73">
        <v>0</v>
      </c>
      <c r="GQ17" s="73">
        <v>0</v>
      </c>
      <c r="GR17" s="73">
        <v>0</v>
      </c>
      <c r="GS17" s="73">
        <v>0</v>
      </c>
      <c r="GT17" s="73">
        <v>81.613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215.05799999999999</v>
      </c>
      <c r="HL17" s="73">
        <v>0</v>
      </c>
      <c r="HM17" s="73">
        <v>8.0749999999999993</v>
      </c>
      <c r="HN17" s="73">
        <v>0</v>
      </c>
      <c r="HO17" s="73">
        <v>13.785</v>
      </c>
      <c r="HP17" s="73">
        <v>0</v>
      </c>
      <c r="HQ17" s="73">
        <v>9.1039999999999992</v>
      </c>
      <c r="HR17" s="73">
        <v>0</v>
      </c>
      <c r="HS17" s="73">
        <v>0</v>
      </c>
      <c r="HT17" s="73">
        <v>3.274</v>
      </c>
      <c r="HU17" s="73">
        <v>0</v>
      </c>
      <c r="HV17" s="73">
        <v>15.423</v>
      </c>
      <c r="HW17" s="73">
        <v>0</v>
      </c>
      <c r="HX17" s="73">
        <v>81.613</v>
      </c>
      <c r="HY17" s="73">
        <v>0</v>
      </c>
      <c r="HZ17" s="73">
        <v>0</v>
      </c>
      <c r="IA17" s="73">
        <v>0</v>
      </c>
      <c r="IB17" s="73">
        <v>0</v>
      </c>
      <c r="IC17" s="73">
        <v>0</v>
      </c>
      <c r="ID17" s="73">
        <v>0</v>
      </c>
      <c r="IE17" s="73">
        <v>0</v>
      </c>
      <c r="IF17" s="73">
        <v>215.05799999999999</v>
      </c>
      <c r="IG17" s="73">
        <v>0</v>
      </c>
      <c r="IH17" s="73">
        <v>8.0749999999999993</v>
      </c>
      <c r="II17" s="73">
        <v>0</v>
      </c>
      <c r="IJ17" s="73">
        <v>13.785</v>
      </c>
      <c r="IK17" s="73">
        <v>0</v>
      </c>
      <c r="IL17" s="73">
        <v>9.1039999999999992</v>
      </c>
      <c r="IM17" s="73">
        <v>0</v>
      </c>
      <c r="IN17" s="73">
        <v>0</v>
      </c>
      <c r="IO17" s="73">
        <v>3.274</v>
      </c>
      <c r="IP17" s="73">
        <v>0</v>
      </c>
      <c r="IQ17" s="73">
        <v>15.423</v>
      </c>
      <c r="IR17" s="73">
        <v>0</v>
      </c>
      <c r="IS17" s="73">
        <v>81.613</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3</v>
      </c>
      <c r="JK17" s="71">
        <v>2</v>
      </c>
      <c r="JL17" s="71">
        <v>2</v>
      </c>
      <c r="JM17" s="71">
        <v>0</v>
      </c>
      <c r="JN17" s="71">
        <v>0</v>
      </c>
      <c r="JO17" s="71">
        <v>0</v>
      </c>
      <c r="JP17" s="71">
        <v>0</v>
      </c>
      <c r="JQ17" s="71">
        <v>0</v>
      </c>
      <c r="JR17" s="71">
        <v>2</v>
      </c>
      <c r="JS17" s="71">
        <v>1</v>
      </c>
      <c r="JT17" s="71">
        <v>0</v>
      </c>
      <c r="JU17" s="71">
        <v>0</v>
      </c>
      <c r="JV17" s="71">
        <v>0</v>
      </c>
      <c r="JW17" s="71">
        <v>0</v>
      </c>
      <c r="JX17" s="71">
        <v>0</v>
      </c>
      <c r="JY17" s="71">
        <v>0</v>
      </c>
      <c r="JZ17" s="71">
        <v>0</v>
      </c>
      <c r="KA17" s="71">
        <v>0</v>
      </c>
      <c r="KB17" s="71">
        <v>0</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0</v>
      </c>
      <c r="LT17" s="71">
        <v>0</v>
      </c>
      <c r="LU17" s="71">
        <v>0</v>
      </c>
      <c r="LV17" s="71">
        <v>0</v>
      </c>
      <c r="LW17" s="71">
        <v>0</v>
      </c>
      <c r="LX17" s="71">
        <v>1</v>
      </c>
      <c r="LY17" s="71">
        <v>0</v>
      </c>
      <c r="LZ17" s="71">
        <v>0</v>
      </c>
      <c r="MA17" s="71">
        <v>3</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3</v>
      </c>
      <c r="NL17" s="71">
        <v>2</v>
      </c>
      <c r="NM17" s="71">
        <v>2</v>
      </c>
      <c r="NN17" s="71">
        <v>0</v>
      </c>
      <c r="NO17" s="71">
        <v>0</v>
      </c>
      <c r="NP17" s="71">
        <v>0</v>
      </c>
      <c r="NQ17" s="71">
        <v>0</v>
      </c>
      <c r="NR17" s="71">
        <v>0</v>
      </c>
      <c r="NS17" s="71">
        <v>2</v>
      </c>
      <c r="NT17" s="71">
        <v>1</v>
      </c>
      <c r="NU17" s="71">
        <v>0</v>
      </c>
      <c r="NV17" s="71">
        <v>0</v>
      </c>
      <c r="NW17" s="71">
        <v>0</v>
      </c>
      <c r="NX17" s="71">
        <v>0</v>
      </c>
      <c r="NY17" s="71">
        <v>0</v>
      </c>
      <c r="NZ17" s="71">
        <v>0</v>
      </c>
      <c r="OA17" s="71">
        <v>0</v>
      </c>
      <c r="OB17" s="71">
        <v>0</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0</v>
      </c>
      <c r="PU17" s="71">
        <v>0</v>
      </c>
      <c r="PV17" s="71">
        <v>0</v>
      </c>
      <c r="PW17" s="71">
        <v>0</v>
      </c>
      <c r="PX17" s="71">
        <v>0</v>
      </c>
      <c r="PY17" s="71">
        <v>1</v>
      </c>
      <c r="PZ17" s="71">
        <v>0</v>
      </c>
      <c r="QA17" s="71">
        <v>0</v>
      </c>
      <c r="QB17" s="71">
        <v>3</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1</v>
      </c>
      <c r="RA17" s="71">
        <v>0</v>
      </c>
      <c r="RB17" s="71">
        <v>3</v>
      </c>
      <c r="RC17" s="71">
        <v>0</v>
      </c>
      <c r="RD17" s="71">
        <v>2</v>
      </c>
      <c r="RE17" s="71">
        <v>0</v>
      </c>
      <c r="RF17" s="71">
        <v>0</v>
      </c>
      <c r="RG17" s="71">
        <v>1</v>
      </c>
      <c r="RH17" s="71">
        <v>0</v>
      </c>
      <c r="RI17" s="71">
        <v>3</v>
      </c>
      <c r="RJ17" s="71">
        <v>0</v>
      </c>
      <c r="RK17" s="71">
        <v>2</v>
      </c>
      <c r="RL17" s="71">
        <v>0</v>
      </c>
      <c r="RM17" s="71">
        <v>0</v>
      </c>
      <c r="RN17" s="71">
        <v>0</v>
      </c>
      <c r="RO17" s="71">
        <v>0</v>
      </c>
      <c r="RP17" s="71">
        <v>0</v>
      </c>
      <c r="RQ17" s="71">
        <v>0</v>
      </c>
      <c r="RR17" s="71">
        <v>0</v>
      </c>
      <c r="RS17" s="71">
        <v>12</v>
      </c>
      <c r="RT17" s="71">
        <v>0</v>
      </c>
      <c r="RU17" s="71">
        <v>1</v>
      </c>
      <c r="RV17" s="71">
        <v>0</v>
      </c>
      <c r="RW17" s="71">
        <v>3</v>
      </c>
      <c r="RX17" s="71">
        <v>0</v>
      </c>
      <c r="RY17" s="71">
        <v>2</v>
      </c>
      <c r="RZ17" s="71">
        <v>0</v>
      </c>
      <c r="SA17" s="71">
        <v>0</v>
      </c>
      <c r="SB17" s="71">
        <v>1</v>
      </c>
      <c r="SC17" s="71">
        <v>0</v>
      </c>
      <c r="SD17" s="71">
        <v>3</v>
      </c>
      <c r="SE17" s="71">
        <v>0</v>
      </c>
      <c r="SF17" s="71">
        <v>2</v>
      </c>
      <c r="SG17" s="71">
        <v>0</v>
      </c>
      <c r="SH17" s="71">
        <v>0</v>
      </c>
    </row>
    <row r="18" spans="1:502">
      <c r="A18" s="16" t="s">
        <v>2164</v>
      </c>
      <c r="B18" s="70">
        <v>10</v>
      </c>
      <c r="C18" s="70">
        <v>10</v>
      </c>
      <c r="D18" s="70">
        <v>1</v>
      </c>
      <c r="E18" s="70">
        <v>2013</v>
      </c>
      <c r="F18" s="70" t="s">
        <v>180</v>
      </c>
      <c r="G18" s="1073" t="s">
        <v>2154</v>
      </c>
      <c r="H18" s="70" t="s">
        <v>2155</v>
      </c>
      <c r="I18" s="1066"/>
      <c r="J18" s="73">
        <v>0</v>
      </c>
      <c r="K18" s="73">
        <v>0</v>
      </c>
      <c r="L18" s="73">
        <v>0</v>
      </c>
      <c r="M18" s="73">
        <v>0</v>
      </c>
      <c r="N18" s="73">
        <v>0</v>
      </c>
      <c r="O18" s="73">
        <v>0</v>
      </c>
      <c r="P18" s="73">
        <v>0</v>
      </c>
      <c r="Q18" s="73">
        <v>0</v>
      </c>
      <c r="R18" s="73">
        <v>9.6319999999999997</v>
      </c>
      <c r="S18" s="73">
        <v>0</v>
      </c>
      <c r="T18" s="73">
        <v>0</v>
      </c>
      <c r="U18" s="73">
        <v>0</v>
      </c>
      <c r="V18" s="73">
        <v>0</v>
      </c>
      <c r="W18" s="73">
        <v>46.506</v>
      </c>
      <c r="X18" s="73">
        <v>44.414000000000001</v>
      </c>
      <c r="Y18" s="73">
        <v>12.952</v>
      </c>
      <c r="Z18" s="73">
        <v>0</v>
      </c>
      <c r="AA18" s="73">
        <v>0</v>
      </c>
      <c r="AB18" s="73">
        <v>0</v>
      </c>
      <c r="AC18" s="73">
        <v>0</v>
      </c>
      <c r="AD18" s="73">
        <v>0</v>
      </c>
      <c r="AE18" s="73">
        <v>110.994</v>
      </c>
      <c r="AF18" s="73">
        <v>3.1629999999999998</v>
      </c>
      <c r="AG18" s="73">
        <v>0</v>
      </c>
      <c r="AH18" s="73">
        <v>0</v>
      </c>
      <c r="AI18" s="73">
        <v>0</v>
      </c>
      <c r="AJ18" s="73">
        <v>0</v>
      </c>
      <c r="AK18" s="73">
        <v>0</v>
      </c>
      <c r="AL18" s="73">
        <v>0</v>
      </c>
      <c r="AM18" s="73">
        <v>0</v>
      </c>
      <c r="AN18" s="73">
        <v>0</v>
      </c>
      <c r="AO18" s="73">
        <v>0</v>
      </c>
      <c r="AP18" s="73">
        <v>0</v>
      </c>
      <c r="AQ18" s="73">
        <v>0</v>
      </c>
      <c r="AR18" s="73">
        <v>0</v>
      </c>
      <c r="AS18" s="73">
        <v>0</v>
      </c>
      <c r="AT18" s="73">
        <v>9.7170000000000005</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14.34</v>
      </c>
      <c r="BN18" s="73">
        <v>0</v>
      </c>
      <c r="BO18" s="73">
        <v>0</v>
      </c>
      <c r="BP18" s="73">
        <v>0</v>
      </c>
      <c r="BQ18" s="73">
        <v>0</v>
      </c>
      <c r="BR18" s="73">
        <v>0</v>
      </c>
      <c r="BS18" s="73">
        <v>0</v>
      </c>
      <c r="BT18" s="73">
        <v>0</v>
      </c>
      <c r="BU18" s="73">
        <v>0</v>
      </c>
      <c r="BV18" s="73">
        <v>0</v>
      </c>
      <c r="BW18" s="73">
        <v>0</v>
      </c>
      <c r="BX18" s="73">
        <v>0</v>
      </c>
      <c r="BY18" s="73">
        <v>0</v>
      </c>
      <c r="BZ18" s="73">
        <v>10.106999999999999</v>
      </c>
      <c r="CA18" s="73">
        <v>0</v>
      </c>
      <c r="CB18" s="73">
        <v>0</v>
      </c>
      <c r="CC18" s="73">
        <v>0</v>
      </c>
      <c r="CD18" s="73">
        <v>0</v>
      </c>
      <c r="CE18" s="73">
        <v>0</v>
      </c>
      <c r="CF18" s="73">
        <v>0</v>
      </c>
      <c r="CG18" s="73">
        <v>0</v>
      </c>
      <c r="CH18" s="73">
        <v>0</v>
      </c>
      <c r="CI18" s="73">
        <v>0</v>
      </c>
      <c r="CJ18" s="73">
        <v>0</v>
      </c>
      <c r="CK18" s="73">
        <v>3.63</v>
      </c>
      <c r="CL18" s="73">
        <v>0</v>
      </c>
      <c r="CM18" s="73">
        <v>0</v>
      </c>
      <c r="CN18" s="73">
        <v>16.526</v>
      </c>
      <c r="CO18" s="73">
        <v>0</v>
      </c>
      <c r="CP18" s="73">
        <v>0</v>
      </c>
      <c r="CQ18" s="73">
        <v>0</v>
      </c>
      <c r="CR18" s="73">
        <v>0</v>
      </c>
      <c r="CS18" s="73">
        <v>67.131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9.6319999999999997</v>
      </c>
      <c r="DT18" s="73">
        <v>0</v>
      </c>
      <c r="DU18" s="73">
        <v>0</v>
      </c>
      <c r="DV18" s="73">
        <v>0</v>
      </c>
      <c r="DW18" s="73">
        <v>0</v>
      </c>
      <c r="DX18" s="73">
        <v>46.506</v>
      </c>
      <c r="DY18" s="73">
        <v>44.414000000000001</v>
      </c>
      <c r="DZ18" s="73">
        <v>12.952</v>
      </c>
      <c r="EA18" s="73">
        <v>0</v>
      </c>
      <c r="EB18" s="73">
        <v>0</v>
      </c>
      <c r="EC18" s="73">
        <v>0</v>
      </c>
      <c r="ED18" s="73">
        <v>0</v>
      </c>
      <c r="EE18" s="73">
        <v>0</v>
      </c>
      <c r="EF18" s="73">
        <v>110.994</v>
      </c>
      <c r="EG18" s="73">
        <v>3.1629999999999998</v>
      </c>
      <c r="EH18" s="73">
        <v>0</v>
      </c>
      <c r="EI18" s="73">
        <v>0</v>
      </c>
      <c r="EJ18" s="73">
        <v>0</v>
      </c>
      <c r="EK18" s="73">
        <v>0</v>
      </c>
      <c r="EL18" s="73">
        <v>0</v>
      </c>
      <c r="EM18" s="73">
        <v>0</v>
      </c>
      <c r="EN18" s="73">
        <v>0</v>
      </c>
      <c r="EO18" s="73">
        <v>0</v>
      </c>
      <c r="EP18" s="73">
        <v>0</v>
      </c>
      <c r="EQ18" s="73">
        <v>0</v>
      </c>
      <c r="ER18" s="73">
        <v>0</v>
      </c>
      <c r="ES18" s="73">
        <v>0</v>
      </c>
      <c r="ET18" s="73">
        <v>0</v>
      </c>
      <c r="EU18" s="73">
        <v>9.7170000000000005</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14.34</v>
      </c>
      <c r="FO18" s="73">
        <v>0</v>
      </c>
      <c r="FP18" s="73">
        <v>0</v>
      </c>
      <c r="FQ18" s="73">
        <v>0</v>
      </c>
      <c r="FR18" s="73">
        <v>0</v>
      </c>
      <c r="FS18" s="73">
        <v>0</v>
      </c>
      <c r="FT18" s="73">
        <v>0</v>
      </c>
      <c r="FU18" s="73">
        <v>0</v>
      </c>
      <c r="FV18" s="73">
        <v>0</v>
      </c>
      <c r="FW18" s="73">
        <v>0</v>
      </c>
      <c r="FX18" s="73">
        <v>0</v>
      </c>
      <c r="FY18" s="73">
        <v>0</v>
      </c>
      <c r="FZ18" s="73">
        <v>0</v>
      </c>
      <c r="GA18" s="73">
        <v>10.106999999999999</v>
      </c>
      <c r="GB18" s="73">
        <v>0</v>
      </c>
      <c r="GC18" s="73">
        <v>0</v>
      </c>
      <c r="GD18" s="73">
        <v>0</v>
      </c>
      <c r="GE18" s="73">
        <v>0</v>
      </c>
      <c r="GF18" s="73">
        <v>0</v>
      </c>
      <c r="GG18" s="73">
        <v>0</v>
      </c>
      <c r="GH18" s="73">
        <v>0</v>
      </c>
      <c r="GI18" s="73">
        <v>0</v>
      </c>
      <c r="GJ18" s="73">
        <v>0</v>
      </c>
      <c r="GK18" s="73">
        <v>0</v>
      </c>
      <c r="GL18" s="73">
        <v>3.63</v>
      </c>
      <c r="GM18" s="73">
        <v>0</v>
      </c>
      <c r="GN18" s="73">
        <v>0</v>
      </c>
      <c r="GO18" s="73">
        <v>16.526</v>
      </c>
      <c r="GP18" s="73">
        <v>0</v>
      </c>
      <c r="GQ18" s="73">
        <v>0</v>
      </c>
      <c r="GR18" s="73">
        <v>0</v>
      </c>
      <c r="GS18" s="73">
        <v>0</v>
      </c>
      <c r="GT18" s="73">
        <v>67.131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227.661</v>
      </c>
      <c r="HL18" s="73">
        <v>0</v>
      </c>
      <c r="HM18" s="73">
        <v>9.7170000000000005</v>
      </c>
      <c r="HN18" s="73">
        <v>0</v>
      </c>
      <c r="HO18" s="73">
        <v>14.34</v>
      </c>
      <c r="HP18" s="73">
        <v>0</v>
      </c>
      <c r="HQ18" s="73">
        <v>10.106999999999999</v>
      </c>
      <c r="HR18" s="73">
        <v>0</v>
      </c>
      <c r="HS18" s="73">
        <v>0</v>
      </c>
      <c r="HT18" s="73">
        <v>3.63</v>
      </c>
      <c r="HU18" s="73">
        <v>0</v>
      </c>
      <c r="HV18" s="73">
        <v>16.526</v>
      </c>
      <c r="HW18" s="73">
        <v>0</v>
      </c>
      <c r="HX18" s="73">
        <v>67.131</v>
      </c>
      <c r="HY18" s="73">
        <v>0</v>
      </c>
      <c r="HZ18" s="73">
        <v>0</v>
      </c>
      <c r="IA18" s="73">
        <v>0</v>
      </c>
      <c r="IB18" s="73">
        <v>0</v>
      </c>
      <c r="IC18" s="73">
        <v>0</v>
      </c>
      <c r="ID18" s="73">
        <v>0</v>
      </c>
      <c r="IE18" s="73">
        <v>0</v>
      </c>
      <c r="IF18" s="73">
        <v>227.661</v>
      </c>
      <c r="IG18" s="73">
        <v>0</v>
      </c>
      <c r="IH18" s="73">
        <v>9.7170000000000005</v>
      </c>
      <c r="II18" s="73">
        <v>0</v>
      </c>
      <c r="IJ18" s="73">
        <v>14.34</v>
      </c>
      <c r="IK18" s="73">
        <v>0</v>
      </c>
      <c r="IL18" s="73">
        <v>10.106999999999999</v>
      </c>
      <c r="IM18" s="73">
        <v>0</v>
      </c>
      <c r="IN18" s="73">
        <v>0</v>
      </c>
      <c r="IO18" s="73">
        <v>3.63</v>
      </c>
      <c r="IP18" s="73">
        <v>0</v>
      </c>
      <c r="IQ18" s="73">
        <v>16.526</v>
      </c>
      <c r="IR18" s="73">
        <v>0</v>
      </c>
      <c r="IS18" s="73">
        <v>67.131</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3</v>
      </c>
      <c r="JK18" s="71">
        <v>2</v>
      </c>
      <c r="JL18" s="71">
        <v>2</v>
      </c>
      <c r="JM18" s="71">
        <v>0</v>
      </c>
      <c r="JN18" s="71">
        <v>0</v>
      </c>
      <c r="JO18" s="71">
        <v>0</v>
      </c>
      <c r="JP18" s="71">
        <v>0</v>
      </c>
      <c r="JQ18" s="71">
        <v>0</v>
      </c>
      <c r="JR18" s="71">
        <v>2</v>
      </c>
      <c r="JS18" s="71">
        <v>1</v>
      </c>
      <c r="JT18" s="71">
        <v>0</v>
      </c>
      <c r="JU18" s="71">
        <v>0</v>
      </c>
      <c r="JV18" s="71">
        <v>0</v>
      </c>
      <c r="JW18" s="71">
        <v>0</v>
      </c>
      <c r="JX18" s="71">
        <v>0</v>
      </c>
      <c r="JY18" s="71">
        <v>0</v>
      </c>
      <c r="JZ18" s="71">
        <v>0</v>
      </c>
      <c r="KA18" s="71">
        <v>0</v>
      </c>
      <c r="KB18" s="71">
        <v>0</v>
      </c>
      <c r="KC18" s="71">
        <v>0</v>
      </c>
      <c r="KD18" s="71">
        <v>0</v>
      </c>
      <c r="KE18" s="71">
        <v>0</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1</v>
      </c>
      <c r="LY18" s="71">
        <v>0</v>
      </c>
      <c r="LZ18" s="71">
        <v>0</v>
      </c>
      <c r="MA18" s="71">
        <v>3</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3</v>
      </c>
      <c r="NL18" s="71">
        <v>2</v>
      </c>
      <c r="NM18" s="71">
        <v>2</v>
      </c>
      <c r="NN18" s="71">
        <v>0</v>
      </c>
      <c r="NO18" s="71">
        <v>0</v>
      </c>
      <c r="NP18" s="71">
        <v>0</v>
      </c>
      <c r="NQ18" s="71">
        <v>0</v>
      </c>
      <c r="NR18" s="71">
        <v>0</v>
      </c>
      <c r="NS18" s="71">
        <v>2</v>
      </c>
      <c r="NT18" s="71">
        <v>1</v>
      </c>
      <c r="NU18" s="71">
        <v>0</v>
      </c>
      <c r="NV18" s="71">
        <v>0</v>
      </c>
      <c r="NW18" s="71">
        <v>0</v>
      </c>
      <c r="NX18" s="71">
        <v>0</v>
      </c>
      <c r="NY18" s="71">
        <v>0</v>
      </c>
      <c r="NZ18" s="71">
        <v>0</v>
      </c>
      <c r="OA18" s="71">
        <v>0</v>
      </c>
      <c r="OB18" s="71">
        <v>0</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1</v>
      </c>
      <c r="PZ18" s="71">
        <v>0</v>
      </c>
      <c r="QA18" s="71">
        <v>0</v>
      </c>
      <c r="QB18" s="71">
        <v>3</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1</v>
      </c>
      <c r="RA18" s="71">
        <v>0</v>
      </c>
      <c r="RB18" s="71">
        <v>3</v>
      </c>
      <c r="RC18" s="71">
        <v>0</v>
      </c>
      <c r="RD18" s="71">
        <v>2</v>
      </c>
      <c r="RE18" s="71">
        <v>0</v>
      </c>
      <c r="RF18" s="71">
        <v>0</v>
      </c>
      <c r="RG18" s="71">
        <v>1</v>
      </c>
      <c r="RH18" s="71">
        <v>0</v>
      </c>
      <c r="RI18" s="71">
        <v>3</v>
      </c>
      <c r="RJ18" s="71">
        <v>0</v>
      </c>
      <c r="RK18" s="71">
        <v>2</v>
      </c>
      <c r="RL18" s="71">
        <v>0</v>
      </c>
      <c r="RM18" s="71">
        <v>0</v>
      </c>
      <c r="RN18" s="71">
        <v>0</v>
      </c>
      <c r="RO18" s="71">
        <v>0</v>
      </c>
      <c r="RP18" s="71">
        <v>0</v>
      </c>
      <c r="RQ18" s="71">
        <v>0</v>
      </c>
      <c r="RR18" s="71">
        <v>0</v>
      </c>
      <c r="RS18" s="71">
        <v>12</v>
      </c>
      <c r="RT18" s="71">
        <v>0</v>
      </c>
      <c r="RU18" s="71">
        <v>1</v>
      </c>
      <c r="RV18" s="71">
        <v>0</v>
      </c>
      <c r="RW18" s="71">
        <v>3</v>
      </c>
      <c r="RX18" s="71">
        <v>0</v>
      </c>
      <c r="RY18" s="71">
        <v>2</v>
      </c>
      <c r="RZ18" s="71">
        <v>0</v>
      </c>
      <c r="SA18" s="71">
        <v>0</v>
      </c>
      <c r="SB18" s="71">
        <v>1</v>
      </c>
      <c r="SC18" s="71">
        <v>0</v>
      </c>
      <c r="SD18" s="71">
        <v>3</v>
      </c>
      <c r="SE18" s="71">
        <v>0</v>
      </c>
      <c r="SF18" s="71">
        <v>2</v>
      </c>
      <c r="SG18" s="71">
        <v>0</v>
      </c>
      <c r="SH18" s="71">
        <v>0</v>
      </c>
    </row>
    <row r="19" spans="1:502">
      <c r="A19" s="16" t="s">
        <v>2165</v>
      </c>
      <c r="B19" s="70">
        <v>11</v>
      </c>
      <c r="C19" s="70">
        <v>11</v>
      </c>
      <c r="D19" s="70">
        <v>1</v>
      </c>
      <c r="E19" s="70">
        <v>2014</v>
      </c>
      <c r="F19" s="70" t="s">
        <v>181</v>
      </c>
      <c r="G19" s="1073" t="s">
        <v>2154</v>
      </c>
      <c r="H19" s="70" t="s">
        <v>2155</v>
      </c>
      <c r="I19" s="1066"/>
      <c r="J19" s="73">
        <v>0</v>
      </c>
      <c r="K19" s="73">
        <v>0</v>
      </c>
      <c r="L19" s="73">
        <v>0</v>
      </c>
      <c r="M19" s="73">
        <v>0</v>
      </c>
      <c r="N19" s="73">
        <v>0</v>
      </c>
      <c r="O19" s="73">
        <v>0</v>
      </c>
      <c r="P19" s="73">
        <v>0</v>
      </c>
      <c r="Q19" s="73">
        <v>0</v>
      </c>
      <c r="R19" s="73">
        <v>9.1150000000000002</v>
      </c>
      <c r="S19" s="73">
        <v>0</v>
      </c>
      <c r="T19" s="73">
        <v>0</v>
      </c>
      <c r="U19" s="73">
        <v>0</v>
      </c>
      <c r="V19" s="73">
        <v>0</v>
      </c>
      <c r="W19" s="73">
        <v>44.582999999999998</v>
      </c>
      <c r="X19" s="73">
        <v>42.140999999999998</v>
      </c>
      <c r="Y19" s="73">
        <v>12.977</v>
      </c>
      <c r="Z19" s="73">
        <v>0</v>
      </c>
      <c r="AA19" s="73">
        <v>0</v>
      </c>
      <c r="AB19" s="73">
        <v>0</v>
      </c>
      <c r="AC19" s="73">
        <v>0</v>
      </c>
      <c r="AD19" s="73">
        <v>0</v>
      </c>
      <c r="AE19" s="73">
        <v>114.61</v>
      </c>
      <c r="AF19" s="73">
        <v>3.16</v>
      </c>
      <c r="AG19" s="73">
        <v>0</v>
      </c>
      <c r="AH19" s="73">
        <v>0</v>
      </c>
      <c r="AI19" s="73">
        <v>0</v>
      </c>
      <c r="AJ19" s="73">
        <v>0</v>
      </c>
      <c r="AK19" s="73">
        <v>0</v>
      </c>
      <c r="AL19" s="73">
        <v>0</v>
      </c>
      <c r="AM19" s="73">
        <v>0</v>
      </c>
      <c r="AN19" s="73">
        <v>0</v>
      </c>
      <c r="AO19" s="73">
        <v>0</v>
      </c>
      <c r="AP19" s="73">
        <v>0</v>
      </c>
      <c r="AQ19" s="73">
        <v>0</v>
      </c>
      <c r="AR19" s="73">
        <v>0</v>
      </c>
      <c r="AS19" s="73">
        <v>0</v>
      </c>
      <c r="AT19" s="73">
        <v>10.784000000000001</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14.186999999999999</v>
      </c>
      <c r="BN19" s="73">
        <v>0</v>
      </c>
      <c r="BO19" s="73">
        <v>0</v>
      </c>
      <c r="BP19" s="73">
        <v>0</v>
      </c>
      <c r="BQ19" s="73">
        <v>0</v>
      </c>
      <c r="BR19" s="73">
        <v>0</v>
      </c>
      <c r="BS19" s="73">
        <v>0</v>
      </c>
      <c r="BT19" s="73">
        <v>0</v>
      </c>
      <c r="BU19" s="73">
        <v>0</v>
      </c>
      <c r="BV19" s="73">
        <v>0</v>
      </c>
      <c r="BW19" s="73">
        <v>0</v>
      </c>
      <c r="BX19" s="73">
        <v>0</v>
      </c>
      <c r="BY19" s="73">
        <v>0</v>
      </c>
      <c r="BZ19" s="73">
        <v>9.8149999999999995</v>
      </c>
      <c r="CA19" s="73">
        <v>0</v>
      </c>
      <c r="CB19" s="73">
        <v>0</v>
      </c>
      <c r="CC19" s="73">
        <v>0</v>
      </c>
      <c r="CD19" s="73">
        <v>0</v>
      </c>
      <c r="CE19" s="73">
        <v>0</v>
      </c>
      <c r="CF19" s="73">
        <v>0</v>
      </c>
      <c r="CG19" s="73">
        <v>0</v>
      </c>
      <c r="CH19" s="73">
        <v>0</v>
      </c>
      <c r="CI19" s="73">
        <v>0</v>
      </c>
      <c r="CJ19" s="73">
        <v>0</v>
      </c>
      <c r="CK19" s="73">
        <v>3.2189999999999999</v>
      </c>
      <c r="CL19" s="73">
        <v>0</v>
      </c>
      <c r="CM19" s="73">
        <v>0</v>
      </c>
      <c r="CN19" s="73">
        <v>16.145</v>
      </c>
      <c r="CO19" s="73">
        <v>0</v>
      </c>
      <c r="CP19" s="73">
        <v>0</v>
      </c>
      <c r="CQ19" s="73">
        <v>0</v>
      </c>
      <c r="CR19" s="73">
        <v>0</v>
      </c>
      <c r="CS19" s="73">
        <v>88.218999999999994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9.1150000000000002</v>
      </c>
      <c r="DT19" s="73">
        <v>0</v>
      </c>
      <c r="DU19" s="73">
        <v>0</v>
      </c>
      <c r="DV19" s="73">
        <v>0</v>
      </c>
      <c r="DW19" s="73">
        <v>0</v>
      </c>
      <c r="DX19" s="73">
        <v>44.582999999999998</v>
      </c>
      <c r="DY19" s="73">
        <v>42.140999999999998</v>
      </c>
      <c r="DZ19" s="73">
        <v>12.977</v>
      </c>
      <c r="EA19" s="73">
        <v>0</v>
      </c>
      <c r="EB19" s="73">
        <v>0</v>
      </c>
      <c r="EC19" s="73">
        <v>0</v>
      </c>
      <c r="ED19" s="73">
        <v>0</v>
      </c>
      <c r="EE19" s="73">
        <v>0</v>
      </c>
      <c r="EF19" s="73">
        <v>114.61</v>
      </c>
      <c r="EG19" s="73">
        <v>3.16</v>
      </c>
      <c r="EH19" s="73">
        <v>0</v>
      </c>
      <c r="EI19" s="73">
        <v>0</v>
      </c>
      <c r="EJ19" s="73">
        <v>0</v>
      </c>
      <c r="EK19" s="73">
        <v>0</v>
      </c>
      <c r="EL19" s="73">
        <v>0</v>
      </c>
      <c r="EM19" s="73">
        <v>0</v>
      </c>
      <c r="EN19" s="73">
        <v>0</v>
      </c>
      <c r="EO19" s="73">
        <v>0</v>
      </c>
      <c r="EP19" s="73">
        <v>0</v>
      </c>
      <c r="EQ19" s="73">
        <v>0</v>
      </c>
      <c r="ER19" s="73">
        <v>0</v>
      </c>
      <c r="ES19" s="73">
        <v>0</v>
      </c>
      <c r="ET19" s="73">
        <v>0</v>
      </c>
      <c r="EU19" s="73">
        <v>10.784000000000001</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14.186999999999999</v>
      </c>
      <c r="FO19" s="73">
        <v>0</v>
      </c>
      <c r="FP19" s="73">
        <v>0</v>
      </c>
      <c r="FQ19" s="73">
        <v>0</v>
      </c>
      <c r="FR19" s="73">
        <v>0</v>
      </c>
      <c r="FS19" s="73">
        <v>0</v>
      </c>
      <c r="FT19" s="73">
        <v>0</v>
      </c>
      <c r="FU19" s="73">
        <v>0</v>
      </c>
      <c r="FV19" s="73">
        <v>0</v>
      </c>
      <c r="FW19" s="73">
        <v>0</v>
      </c>
      <c r="FX19" s="73">
        <v>0</v>
      </c>
      <c r="FY19" s="73">
        <v>0</v>
      </c>
      <c r="FZ19" s="73">
        <v>0</v>
      </c>
      <c r="GA19" s="73">
        <v>9.8149999999999995</v>
      </c>
      <c r="GB19" s="73">
        <v>0</v>
      </c>
      <c r="GC19" s="73">
        <v>0</v>
      </c>
      <c r="GD19" s="73">
        <v>0</v>
      </c>
      <c r="GE19" s="73">
        <v>0</v>
      </c>
      <c r="GF19" s="73">
        <v>0</v>
      </c>
      <c r="GG19" s="73">
        <v>0</v>
      </c>
      <c r="GH19" s="73">
        <v>0</v>
      </c>
      <c r="GI19" s="73">
        <v>0</v>
      </c>
      <c r="GJ19" s="73">
        <v>0</v>
      </c>
      <c r="GK19" s="73">
        <v>0</v>
      </c>
      <c r="GL19" s="73">
        <v>3.2189999999999999</v>
      </c>
      <c r="GM19" s="73">
        <v>0</v>
      </c>
      <c r="GN19" s="73">
        <v>0</v>
      </c>
      <c r="GO19" s="73">
        <v>16.145</v>
      </c>
      <c r="GP19" s="73">
        <v>0</v>
      </c>
      <c r="GQ19" s="73">
        <v>0</v>
      </c>
      <c r="GR19" s="73">
        <v>0</v>
      </c>
      <c r="GS19" s="73">
        <v>0</v>
      </c>
      <c r="GT19" s="73">
        <v>88.218999999999994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226.58600000000001</v>
      </c>
      <c r="HL19" s="73">
        <v>0</v>
      </c>
      <c r="HM19" s="73">
        <v>10.784000000000001</v>
      </c>
      <c r="HN19" s="73">
        <v>0</v>
      </c>
      <c r="HO19" s="73">
        <v>14.186999999999999</v>
      </c>
      <c r="HP19" s="73">
        <v>0</v>
      </c>
      <c r="HQ19" s="73">
        <v>9.8149999999999995</v>
      </c>
      <c r="HR19" s="73">
        <v>0</v>
      </c>
      <c r="HS19" s="73">
        <v>0</v>
      </c>
      <c r="HT19" s="73">
        <v>3.2189999999999999</v>
      </c>
      <c r="HU19" s="73">
        <v>0</v>
      </c>
      <c r="HV19" s="73">
        <v>16.145</v>
      </c>
      <c r="HW19" s="73">
        <v>0</v>
      </c>
      <c r="HX19" s="73">
        <v>88.218999999999994</v>
      </c>
      <c r="HY19" s="73">
        <v>0</v>
      </c>
      <c r="HZ19" s="73">
        <v>0</v>
      </c>
      <c r="IA19" s="73">
        <v>0</v>
      </c>
      <c r="IB19" s="73">
        <v>0</v>
      </c>
      <c r="IC19" s="73">
        <v>0</v>
      </c>
      <c r="ID19" s="73">
        <v>0</v>
      </c>
      <c r="IE19" s="73">
        <v>0</v>
      </c>
      <c r="IF19" s="73">
        <v>226.58600000000001</v>
      </c>
      <c r="IG19" s="73">
        <v>0</v>
      </c>
      <c r="IH19" s="73">
        <v>10.784000000000001</v>
      </c>
      <c r="II19" s="73">
        <v>0</v>
      </c>
      <c r="IJ19" s="73">
        <v>14.186999999999999</v>
      </c>
      <c r="IK19" s="73">
        <v>0</v>
      </c>
      <c r="IL19" s="73">
        <v>9.8149999999999995</v>
      </c>
      <c r="IM19" s="73">
        <v>0</v>
      </c>
      <c r="IN19" s="73">
        <v>0</v>
      </c>
      <c r="IO19" s="73">
        <v>3.2189999999999999</v>
      </c>
      <c r="IP19" s="73">
        <v>0</v>
      </c>
      <c r="IQ19" s="73">
        <v>16.145</v>
      </c>
      <c r="IR19" s="73">
        <v>0</v>
      </c>
      <c r="IS19" s="73">
        <v>88.218999999999994</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3</v>
      </c>
      <c r="JK19" s="71">
        <v>2</v>
      </c>
      <c r="JL19" s="71">
        <v>2</v>
      </c>
      <c r="JM19" s="71">
        <v>0</v>
      </c>
      <c r="JN19" s="71">
        <v>0</v>
      </c>
      <c r="JO19" s="71">
        <v>0</v>
      </c>
      <c r="JP19" s="71">
        <v>0</v>
      </c>
      <c r="JQ19" s="71">
        <v>0</v>
      </c>
      <c r="JR19" s="71">
        <v>2</v>
      </c>
      <c r="JS19" s="71">
        <v>1</v>
      </c>
      <c r="JT19" s="71">
        <v>0</v>
      </c>
      <c r="JU19" s="71">
        <v>0</v>
      </c>
      <c r="JV19" s="71">
        <v>0</v>
      </c>
      <c r="JW19" s="71">
        <v>0</v>
      </c>
      <c r="JX19" s="71">
        <v>0</v>
      </c>
      <c r="JY19" s="71">
        <v>0</v>
      </c>
      <c r="JZ19" s="71">
        <v>0</v>
      </c>
      <c r="KA19" s="71">
        <v>0</v>
      </c>
      <c r="KB19" s="71">
        <v>0</v>
      </c>
      <c r="KC19" s="71">
        <v>0</v>
      </c>
      <c r="KD19" s="71">
        <v>0</v>
      </c>
      <c r="KE19" s="71">
        <v>0</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0</v>
      </c>
      <c r="LT19" s="71">
        <v>0</v>
      </c>
      <c r="LU19" s="71">
        <v>0</v>
      </c>
      <c r="LV19" s="71">
        <v>0</v>
      </c>
      <c r="LW19" s="71">
        <v>0</v>
      </c>
      <c r="LX19" s="71">
        <v>1</v>
      </c>
      <c r="LY19" s="71">
        <v>0</v>
      </c>
      <c r="LZ19" s="71">
        <v>0</v>
      </c>
      <c r="MA19" s="71">
        <v>3</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3</v>
      </c>
      <c r="NL19" s="71">
        <v>2</v>
      </c>
      <c r="NM19" s="71">
        <v>2</v>
      </c>
      <c r="NN19" s="71">
        <v>0</v>
      </c>
      <c r="NO19" s="71">
        <v>0</v>
      </c>
      <c r="NP19" s="71">
        <v>0</v>
      </c>
      <c r="NQ19" s="71">
        <v>0</v>
      </c>
      <c r="NR19" s="71">
        <v>0</v>
      </c>
      <c r="NS19" s="71">
        <v>2</v>
      </c>
      <c r="NT19" s="71">
        <v>1</v>
      </c>
      <c r="NU19" s="71">
        <v>0</v>
      </c>
      <c r="NV19" s="71">
        <v>0</v>
      </c>
      <c r="NW19" s="71">
        <v>0</v>
      </c>
      <c r="NX19" s="71">
        <v>0</v>
      </c>
      <c r="NY19" s="71">
        <v>0</v>
      </c>
      <c r="NZ19" s="71">
        <v>0</v>
      </c>
      <c r="OA19" s="71">
        <v>0</v>
      </c>
      <c r="OB19" s="71">
        <v>0</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0</v>
      </c>
      <c r="PU19" s="71">
        <v>0</v>
      </c>
      <c r="PV19" s="71">
        <v>0</v>
      </c>
      <c r="PW19" s="71">
        <v>0</v>
      </c>
      <c r="PX19" s="71">
        <v>0</v>
      </c>
      <c r="PY19" s="71">
        <v>1</v>
      </c>
      <c r="PZ19" s="71">
        <v>0</v>
      </c>
      <c r="QA19" s="71">
        <v>0</v>
      </c>
      <c r="QB19" s="71">
        <v>3</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1</v>
      </c>
      <c r="RA19" s="71">
        <v>0</v>
      </c>
      <c r="RB19" s="71">
        <v>3</v>
      </c>
      <c r="RC19" s="71">
        <v>0</v>
      </c>
      <c r="RD19" s="71">
        <v>2</v>
      </c>
      <c r="RE19" s="71">
        <v>0</v>
      </c>
      <c r="RF19" s="71">
        <v>0</v>
      </c>
      <c r="RG19" s="71">
        <v>1</v>
      </c>
      <c r="RH19" s="71">
        <v>0</v>
      </c>
      <c r="RI19" s="71">
        <v>3</v>
      </c>
      <c r="RJ19" s="71">
        <v>0</v>
      </c>
      <c r="RK19" s="71">
        <v>2</v>
      </c>
      <c r="RL19" s="71">
        <v>0</v>
      </c>
      <c r="RM19" s="71">
        <v>0</v>
      </c>
      <c r="RN19" s="71">
        <v>0</v>
      </c>
      <c r="RO19" s="71">
        <v>0</v>
      </c>
      <c r="RP19" s="71">
        <v>0</v>
      </c>
      <c r="RQ19" s="71">
        <v>0</v>
      </c>
      <c r="RR19" s="71">
        <v>0</v>
      </c>
      <c r="RS19" s="71">
        <v>12</v>
      </c>
      <c r="RT19" s="71">
        <v>0</v>
      </c>
      <c r="RU19" s="71">
        <v>1</v>
      </c>
      <c r="RV19" s="71">
        <v>0</v>
      </c>
      <c r="RW19" s="71">
        <v>3</v>
      </c>
      <c r="RX19" s="71">
        <v>0</v>
      </c>
      <c r="RY19" s="71">
        <v>2</v>
      </c>
      <c r="RZ19" s="71">
        <v>0</v>
      </c>
      <c r="SA19" s="71">
        <v>0</v>
      </c>
      <c r="SB19" s="71">
        <v>1</v>
      </c>
      <c r="SC19" s="71">
        <v>0</v>
      </c>
      <c r="SD19" s="71">
        <v>3</v>
      </c>
      <c r="SE19" s="71">
        <v>0</v>
      </c>
      <c r="SF19" s="71">
        <v>2</v>
      </c>
      <c r="SG19" s="71">
        <v>0</v>
      </c>
      <c r="SH19" s="71">
        <v>0</v>
      </c>
    </row>
    <row r="20" spans="1:502">
      <c r="A20" s="16" t="s">
        <v>2166</v>
      </c>
      <c r="B20" s="70">
        <v>12</v>
      </c>
      <c r="C20" s="70">
        <v>12</v>
      </c>
      <c r="D20" s="70">
        <v>1</v>
      </c>
      <c r="E20" s="70">
        <v>2015</v>
      </c>
      <c r="F20" s="70" t="s">
        <v>182</v>
      </c>
      <c r="G20" s="1073" t="s">
        <v>2154</v>
      </c>
      <c r="H20" s="70" t="s">
        <v>2155</v>
      </c>
      <c r="I20" s="1066"/>
      <c r="J20" s="73">
        <v>0</v>
      </c>
      <c r="K20" s="73">
        <v>0</v>
      </c>
      <c r="L20" s="73">
        <v>0</v>
      </c>
      <c r="M20" s="73">
        <v>0</v>
      </c>
      <c r="N20" s="73">
        <v>0</v>
      </c>
      <c r="O20" s="73">
        <v>0</v>
      </c>
      <c r="P20" s="73">
        <v>0</v>
      </c>
      <c r="Q20" s="73">
        <v>0</v>
      </c>
      <c r="R20" s="73">
        <v>8.2569999999999997</v>
      </c>
      <c r="S20" s="73">
        <v>0</v>
      </c>
      <c r="T20" s="73">
        <v>0</v>
      </c>
      <c r="U20" s="73">
        <v>0</v>
      </c>
      <c r="V20" s="73">
        <v>0</v>
      </c>
      <c r="W20" s="73">
        <v>43.015999999999998</v>
      </c>
      <c r="X20" s="73">
        <v>38.39</v>
      </c>
      <c r="Y20" s="73">
        <v>11.96</v>
      </c>
      <c r="Z20" s="73">
        <v>0</v>
      </c>
      <c r="AA20" s="73">
        <v>0</v>
      </c>
      <c r="AB20" s="73">
        <v>0</v>
      </c>
      <c r="AC20" s="73">
        <v>0</v>
      </c>
      <c r="AD20" s="73">
        <v>0</v>
      </c>
      <c r="AE20" s="73">
        <v>101.718</v>
      </c>
      <c r="AF20" s="73">
        <v>2.9380000000000002</v>
      </c>
      <c r="AG20" s="73">
        <v>0</v>
      </c>
      <c r="AH20" s="73">
        <v>0</v>
      </c>
      <c r="AI20" s="73">
        <v>0</v>
      </c>
      <c r="AJ20" s="73">
        <v>0</v>
      </c>
      <c r="AK20" s="73">
        <v>0</v>
      </c>
      <c r="AL20" s="73">
        <v>0</v>
      </c>
      <c r="AM20" s="73">
        <v>0</v>
      </c>
      <c r="AN20" s="73">
        <v>0</v>
      </c>
      <c r="AO20" s="73">
        <v>0</v>
      </c>
      <c r="AP20" s="73">
        <v>0</v>
      </c>
      <c r="AQ20" s="73">
        <v>0</v>
      </c>
      <c r="AR20" s="73">
        <v>0</v>
      </c>
      <c r="AS20" s="73">
        <v>0</v>
      </c>
      <c r="AT20" s="73">
        <v>10.654</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11.757</v>
      </c>
      <c r="BN20" s="73">
        <v>0</v>
      </c>
      <c r="BO20" s="73">
        <v>0</v>
      </c>
      <c r="BP20" s="73">
        <v>0</v>
      </c>
      <c r="BQ20" s="73">
        <v>0</v>
      </c>
      <c r="BR20" s="73">
        <v>0</v>
      </c>
      <c r="BS20" s="73">
        <v>0</v>
      </c>
      <c r="BT20" s="73">
        <v>0</v>
      </c>
      <c r="BU20" s="73">
        <v>0</v>
      </c>
      <c r="BV20" s="73">
        <v>0</v>
      </c>
      <c r="BW20" s="73">
        <v>0</v>
      </c>
      <c r="BX20" s="73">
        <v>0</v>
      </c>
      <c r="BY20" s="73">
        <v>0</v>
      </c>
      <c r="BZ20" s="73">
        <v>9.3209999999999997</v>
      </c>
      <c r="CA20" s="73">
        <v>0</v>
      </c>
      <c r="CB20" s="73">
        <v>0</v>
      </c>
      <c r="CC20" s="73">
        <v>0</v>
      </c>
      <c r="CD20" s="73">
        <v>0</v>
      </c>
      <c r="CE20" s="73">
        <v>0</v>
      </c>
      <c r="CF20" s="73">
        <v>0</v>
      </c>
      <c r="CG20" s="73">
        <v>0</v>
      </c>
      <c r="CH20" s="73">
        <v>0</v>
      </c>
      <c r="CI20" s="73">
        <v>0</v>
      </c>
      <c r="CJ20" s="73">
        <v>0</v>
      </c>
      <c r="CK20" s="73">
        <v>2.4420000000000002</v>
      </c>
      <c r="CL20" s="73">
        <v>0</v>
      </c>
      <c r="CM20" s="73">
        <v>0</v>
      </c>
      <c r="CN20" s="73">
        <v>16.361999999999998</v>
      </c>
      <c r="CO20" s="73">
        <v>0</v>
      </c>
      <c r="CP20" s="73">
        <v>0</v>
      </c>
      <c r="CQ20" s="73">
        <v>0</v>
      </c>
      <c r="CR20" s="73">
        <v>0</v>
      </c>
      <c r="CS20" s="73">
        <v>89.43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8.2569999999999997</v>
      </c>
      <c r="DT20" s="73">
        <v>0</v>
      </c>
      <c r="DU20" s="73">
        <v>0</v>
      </c>
      <c r="DV20" s="73">
        <v>0</v>
      </c>
      <c r="DW20" s="73">
        <v>0</v>
      </c>
      <c r="DX20" s="73">
        <v>43.015999999999998</v>
      </c>
      <c r="DY20" s="73">
        <v>38.39</v>
      </c>
      <c r="DZ20" s="73">
        <v>11.96</v>
      </c>
      <c r="EA20" s="73">
        <v>0</v>
      </c>
      <c r="EB20" s="73">
        <v>0</v>
      </c>
      <c r="EC20" s="73">
        <v>0</v>
      </c>
      <c r="ED20" s="73">
        <v>0</v>
      </c>
      <c r="EE20" s="73">
        <v>0</v>
      </c>
      <c r="EF20" s="73">
        <v>101.718</v>
      </c>
      <c r="EG20" s="73">
        <v>2.9380000000000002</v>
      </c>
      <c r="EH20" s="73">
        <v>0</v>
      </c>
      <c r="EI20" s="73">
        <v>0</v>
      </c>
      <c r="EJ20" s="73">
        <v>0</v>
      </c>
      <c r="EK20" s="73">
        <v>0</v>
      </c>
      <c r="EL20" s="73">
        <v>0</v>
      </c>
      <c r="EM20" s="73">
        <v>0</v>
      </c>
      <c r="EN20" s="73">
        <v>0</v>
      </c>
      <c r="EO20" s="73">
        <v>0</v>
      </c>
      <c r="EP20" s="73">
        <v>0</v>
      </c>
      <c r="EQ20" s="73">
        <v>0</v>
      </c>
      <c r="ER20" s="73">
        <v>0</v>
      </c>
      <c r="ES20" s="73">
        <v>0</v>
      </c>
      <c r="ET20" s="73">
        <v>0</v>
      </c>
      <c r="EU20" s="73">
        <v>10.654</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11.757</v>
      </c>
      <c r="FO20" s="73">
        <v>0</v>
      </c>
      <c r="FP20" s="73">
        <v>0</v>
      </c>
      <c r="FQ20" s="73">
        <v>0</v>
      </c>
      <c r="FR20" s="73">
        <v>0</v>
      </c>
      <c r="FS20" s="73">
        <v>0</v>
      </c>
      <c r="FT20" s="73">
        <v>0</v>
      </c>
      <c r="FU20" s="73">
        <v>0</v>
      </c>
      <c r="FV20" s="73">
        <v>0</v>
      </c>
      <c r="FW20" s="73">
        <v>0</v>
      </c>
      <c r="FX20" s="73">
        <v>0</v>
      </c>
      <c r="FY20" s="73">
        <v>0</v>
      </c>
      <c r="FZ20" s="73">
        <v>0</v>
      </c>
      <c r="GA20" s="73">
        <v>9.3209999999999997</v>
      </c>
      <c r="GB20" s="73">
        <v>0</v>
      </c>
      <c r="GC20" s="73">
        <v>0</v>
      </c>
      <c r="GD20" s="73">
        <v>0</v>
      </c>
      <c r="GE20" s="73">
        <v>0</v>
      </c>
      <c r="GF20" s="73">
        <v>0</v>
      </c>
      <c r="GG20" s="73">
        <v>0</v>
      </c>
      <c r="GH20" s="73">
        <v>0</v>
      </c>
      <c r="GI20" s="73">
        <v>0</v>
      </c>
      <c r="GJ20" s="73">
        <v>0</v>
      </c>
      <c r="GK20" s="73">
        <v>0</v>
      </c>
      <c r="GL20" s="73">
        <v>2.4420000000000002</v>
      </c>
      <c r="GM20" s="73">
        <v>0</v>
      </c>
      <c r="GN20" s="73">
        <v>0</v>
      </c>
      <c r="GO20" s="73">
        <v>16.361999999999998</v>
      </c>
      <c r="GP20" s="73">
        <v>0</v>
      </c>
      <c r="GQ20" s="73">
        <v>0</v>
      </c>
      <c r="GR20" s="73">
        <v>0</v>
      </c>
      <c r="GS20" s="73">
        <v>0</v>
      </c>
      <c r="GT20" s="73">
        <v>89.43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206.279</v>
      </c>
      <c r="HL20" s="73">
        <v>0</v>
      </c>
      <c r="HM20" s="73">
        <v>10.654</v>
      </c>
      <c r="HN20" s="73">
        <v>0</v>
      </c>
      <c r="HO20" s="73">
        <v>11.757</v>
      </c>
      <c r="HP20" s="73">
        <v>0</v>
      </c>
      <c r="HQ20" s="73">
        <v>9.3209999999999997</v>
      </c>
      <c r="HR20" s="73">
        <v>0</v>
      </c>
      <c r="HS20" s="73">
        <v>0</v>
      </c>
      <c r="HT20" s="73">
        <v>2.4420000000000002</v>
      </c>
      <c r="HU20" s="73">
        <v>0</v>
      </c>
      <c r="HV20" s="73">
        <v>16.361999999999998</v>
      </c>
      <c r="HW20" s="73">
        <v>0</v>
      </c>
      <c r="HX20" s="73">
        <v>89.43</v>
      </c>
      <c r="HY20" s="73">
        <v>0</v>
      </c>
      <c r="HZ20" s="73">
        <v>0</v>
      </c>
      <c r="IA20" s="73">
        <v>0</v>
      </c>
      <c r="IB20" s="73">
        <v>0</v>
      </c>
      <c r="IC20" s="73">
        <v>0</v>
      </c>
      <c r="ID20" s="73">
        <v>0</v>
      </c>
      <c r="IE20" s="73">
        <v>0</v>
      </c>
      <c r="IF20" s="73">
        <v>206.279</v>
      </c>
      <c r="IG20" s="73">
        <v>0</v>
      </c>
      <c r="IH20" s="73">
        <v>10.654</v>
      </c>
      <c r="II20" s="73">
        <v>0</v>
      </c>
      <c r="IJ20" s="73">
        <v>11.757</v>
      </c>
      <c r="IK20" s="73">
        <v>0</v>
      </c>
      <c r="IL20" s="73">
        <v>9.3209999999999997</v>
      </c>
      <c r="IM20" s="73">
        <v>0</v>
      </c>
      <c r="IN20" s="73">
        <v>0</v>
      </c>
      <c r="IO20" s="73">
        <v>2.4420000000000002</v>
      </c>
      <c r="IP20" s="73">
        <v>0</v>
      </c>
      <c r="IQ20" s="73">
        <v>16.361999999999998</v>
      </c>
      <c r="IR20" s="73">
        <v>0</v>
      </c>
      <c r="IS20" s="73">
        <v>89.43</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3</v>
      </c>
      <c r="JK20" s="71">
        <v>2</v>
      </c>
      <c r="JL20" s="71">
        <v>2</v>
      </c>
      <c r="JM20" s="71">
        <v>0</v>
      </c>
      <c r="JN20" s="71">
        <v>0</v>
      </c>
      <c r="JO20" s="71">
        <v>0</v>
      </c>
      <c r="JP20" s="71">
        <v>0</v>
      </c>
      <c r="JQ20" s="71">
        <v>0</v>
      </c>
      <c r="JR20" s="71">
        <v>2</v>
      </c>
      <c r="JS20" s="71">
        <v>1</v>
      </c>
      <c r="JT20" s="71">
        <v>0</v>
      </c>
      <c r="JU20" s="71">
        <v>0</v>
      </c>
      <c r="JV20" s="71">
        <v>0</v>
      </c>
      <c r="JW20" s="71">
        <v>0</v>
      </c>
      <c r="JX20" s="71">
        <v>0</v>
      </c>
      <c r="JY20" s="71">
        <v>0</v>
      </c>
      <c r="JZ20" s="71">
        <v>0</v>
      </c>
      <c r="KA20" s="71">
        <v>0</v>
      </c>
      <c r="KB20" s="71">
        <v>0</v>
      </c>
      <c r="KC20" s="71">
        <v>0</v>
      </c>
      <c r="KD20" s="71">
        <v>0</v>
      </c>
      <c r="KE20" s="71">
        <v>0</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0</v>
      </c>
      <c r="LT20" s="71">
        <v>0</v>
      </c>
      <c r="LU20" s="71">
        <v>0</v>
      </c>
      <c r="LV20" s="71">
        <v>0</v>
      </c>
      <c r="LW20" s="71">
        <v>0</v>
      </c>
      <c r="LX20" s="71">
        <v>1</v>
      </c>
      <c r="LY20" s="71">
        <v>0</v>
      </c>
      <c r="LZ20" s="71">
        <v>0</v>
      </c>
      <c r="MA20" s="71">
        <v>3</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3</v>
      </c>
      <c r="NL20" s="71">
        <v>2</v>
      </c>
      <c r="NM20" s="71">
        <v>2</v>
      </c>
      <c r="NN20" s="71">
        <v>0</v>
      </c>
      <c r="NO20" s="71">
        <v>0</v>
      </c>
      <c r="NP20" s="71">
        <v>0</v>
      </c>
      <c r="NQ20" s="71">
        <v>0</v>
      </c>
      <c r="NR20" s="71">
        <v>0</v>
      </c>
      <c r="NS20" s="71">
        <v>2</v>
      </c>
      <c r="NT20" s="71">
        <v>1</v>
      </c>
      <c r="NU20" s="71">
        <v>0</v>
      </c>
      <c r="NV20" s="71">
        <v>0</v>
      </c>
      <c r="NW20" s="71">
        <v>0</v>
      </c>
      <c r="NX20" s="71">
        <v>0</v>
      </c>
      <c r="NY20" s="71">
        <v>0</v>
      </c>
      <c r="NZ20" s="71">
        <v>0</v>
      </c>
      <c r="OA20" s="71">
        <v>0</v>
      </c>
      <c r="OB20" s="71">
        <v>0</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0</v>
      </c>
      <c r="PU20" s="71">
        <v>0</v>
      </c>
      <c r="PV20" s="71">
        <v>0</v>
      </c>
      <c r="PW20" s="71">
        <v>0</v>
      </c>
      <c r="PX20" s="71">
        <v>0</v>
      </c>
      <c r="PY20" s="71">
        <v>1</v>
      </c>
      <c r="PZ20" s="71">
        <v>0</v>
      </c>
      <c r="QA20" s="71">
        <v>0</v>
      </c>
      <c r="QB20" s="71">
        <v>3</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1</v>
      </c>
      <c r="RA20" s="71">
        <v>0</v>
      </c>
      <c r="RB20" s="71">
        <v>2</v>
      </c>
      <c r="RC20" s="71">
        <v>0</v>
      </c>
      <c r="RD20" s="71">
        <v>2</v>
      </c>
      <c r="RE20" s="71">
        <v>0</v>
      </c>
      <c r="RF20" s="71">
        <v>0</v>
      </c>
      <c r="RG20" s="71">
        <v>1</v>
      </c>
      <c r="RH20" s="71">
        <v>0</v>
      </c>
      <c r="RI20" s="71">
        <v>3</v>
      </c>
      <c r="RJ20" s="71">
        <v>0</v>
      </c>
      <c r="RK20" s="71">
        <v>2</v>
      </c>
      <c r="RL20" s="71">
        <v>0</v>
      </c>
      <c r="RM20" s="71">
        <v>0</v>
      </c>
      <c r="RN20" s="71">
        <v>0</v>
      </c>
      <c r="RO20" s="71">
        <v>0</v>
      </c>
      <c r="RP20" s="71">
        <v>0</v>
      </c>
      <c r="RQ20" s="71">
        <v>0</v>
      </c>
      <c r="RR20" s="71">
        <v>0</v>
      </c>
      <c r="RS20" s="71">
        <v>12</v>
      </c>
      <c r="RT20" s="71">
        <v>0</v>
      </c>
      <c r="RU20" s="71">
        <v>1</v>
      </c>
      <c r="RV20" s="71">
        <v>0</v>
      </c>
      <c r="RW20" s="71">
        <v>2</v>
      </c>
      <c r="RX20" s="71">
        <v>0</v>
      </c>
      <c r="RY20" s="71">
        <v>2</v>
      </c>
      <c r="RZ20" s="71">
        <v>0</v>
      </c>
      <c r="SA20" s="71">
        <v>0</v>
      </c>
      <c r="SB20" s="71">
        <v>1</v>
      </c>
      <c r="SC20" s="71">
        <v>0</v>
      </c>
      <c r="SD20" s="71">
        <v>3</v>
      </c>
      <c r="SE20" s="71">
        <v>0</v>
      </c>
      <c r="SF20" s="71">
        <v>2</v>
      </c>
      <c r="SG20" s="71">
        <v>0</v>
      </c>
      <c r="SH20" s="71">
        <v>0</v>
      </c>
    </row>
    <row r="21" spans="1:502">
      <c r="A21" s="16" t="s">
        <v>2167</v>
      </c>
      <c r="B21" s="70">
        <v>13</v>
      </c>
      <c r="C21" s="70">
        <v>13</v>
      </c>
      <c r="D21" s="70">
        <v>1</v>
      </c>
      <c r="E21" s="70">
        <v>2016</v>
      </c>
      <c r="F21" s="70" t="s">
        <v>155</v>
      </c>
      <c r="G21" s="1073" t="s">
        <v>2154</v>
      </c>
      <c r="H21" s="70" t="s">
        <v>2155</v>
      </c>
      <c r="I21" s="1066"/>
      <c r="J21" s="73">
        <v>0</v>
      </c>
      <c r="K21" s="73">
        <v>0</v>
      </c>
      <c r="L21" s="73">
        <v>0</v>
      </c>
      <c r="M21" s="73">
        <v>0</v>
      </c>
      <c r="N21" s="73">
        <v>0</v>
      </c>
      <c r="O21" s="73">
        <v>0</v>
      </c>
      <c r="P21" s="73">
        <v>0</v>
      </c>
      <c r="Q21" s="73">
        <v>0</v>
      </c>
      <c r="R21" s="73">
        <v>8.1690000000000005</v>
      </c>
      <c r="S21" s="73">
        <v>0</v>
      </c>
      <c r="T21" s="73">
        <v>0</v>
      </c>
      <c r="U21" s="73">
        <v>0</v>
      </c>
      <c r="V21" s="73">
        <v>0</v>
      </c>
      <c r="W21" s="73">
        <v>43.287999999999997</v>
      </c>
      <c r="X21" s="73">
        <v>38.152000000000001</v>
      </c>
      <c r="Y21" s="73">
        <v>11.994</v>
      </c>
      <c r="Z21" s="73">
        <v>0</v>
      </c>
      <c r="AA21" s="73">
        <v>0</v>
      </c>
      <c r="AB21" s="73">
        <v>0</v>
      </c>
      <c r="AC21" s="73">
        <v>0</v>
      </c>
      <c r="AD21" s="73">
        <v>0</v>
      </c>
      <c r="AE21" s="73">
        <v>99.727000000000004</v>
      </c>
      <c r="AF21" s="73">
        <v>2.867</v>
      </c>
      <c r="AG21" s="73">
        <v>0</v>
      </c>
      <c r="AH21" s="73">
        <v>0</v>
      </c>
      <c r="AI21" s="73">
        <v>0</v>
      </c>
      <c r="AJ21" s="73">
        <v>0</v>
      </c>
      <c r="AK21" s="73">
        <v>0</v>
      </c>
      <c r="AL21" s="73">
        <v>0</v>
      </c>
      <c r="AM21" s="73">
        <v>0</v>
      </c>
      <c r="AN21" s="73">
        <v>0</v>
      </c>
      <c r="AO21" s="73">
        <v>0</v>
      </c>
      <c r="AP21" s="73">
        <v>0</v>
      </c>
      <c r="AQ21" s="73">
        <v>0</v>
      </c>
      <c r="AR21" s="73">
        <v>0</v>
      </c>
      <c r="AS21" s="73">
        <v>0</v>
      </c>
      <c r="AT21" s="73">
        <v>12.324</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14.32</v>
      </c>
      <c r="BN21" s="73">
        <v>0</v>
      </c>
      <c r="BO21" s="73">
        <v>0</v>
      </c>
      <c r="BP21" s="73">
        <v>0</v>
      </c>
      <c r="BQ21" s="73">
        <v>0</v>
      </c>
      <c r="BR21" s="73">
        <v>0</v>
      </c>
      <c r="BS21" s="73">
        <v>0</v>
      </c>
      <c r="BT21" s="73">
        <v>0</v>
      </c>
      <c r="BU21" s="73">
        <v>0</v>
      </c>
      <c r="BV21" s="73">
        <v>0</v>
      </c>
      <c r="BW21" s="73">
        <v>0</v>
      </c>
      <c r="BX21" s="73">
        <v>0</v>
      </c>
      <c r="BY21" s="73">
        <v>0</v>
      </c>
      <c r="BZ21" s="73">
        <v>9.1509999999999998</v>
      </c>
      <c r="CA21" s="73">
        <v>0</v>
      </c>
      <c r="CB21" s="73">
        <v>0</v>
      </c>
      <c r="CC21" s="73">
        <v>0</v>
      </c>
      <c r="CD21" s="73">
        <v>0</v>
      </c>
      <c r="CE21" s="73">
        <v>0</v>
      </c>
      <c r="CF21" s="73">
        <v>0</v>
      </c>
      <c r="CG21" s="73">
        <v>0</v>
      </c>
      <c r="CH21" s="73">
        <v>0</v>
      </c>
      <c r="CI21" s="73">
        <v>0</v>
      </c>
      <c r="CJ21" s="73">
        <v>0</v>
      </c>
      <c r="CK21" s="73">
        <v>3.895</v>
      </c>
      <c r="CL21" s="73">
        <v>0</v>
      </c>
      <c r="CM21" s="73">
        <v>0</v>
      </c>
      <c r="CN21" s="73">
        <v>16.042000000000002</v>
      </c>
      <c r="CO21" s="73">
        <v>0</v>
      </c>
      <c r="CP21" s="73">
        <v>0</v>
      </c>
      <c r="CQ21" s="73">
        <v>0</v>
      </c>
      <c r="CR21" s="73">
        <v>0</v>
      </c>
      <c r="CS21" s="73">
        <v>84.822000000000003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8.1690000000000005</v>
      </c>
      <c r="DT21" s="73">
        <v>0</v>
      </c>
      <c r="DU21" s="73">
        <v>0</v>
      </c>
      <c r="DV21" s="73">
        <v>0</v>
      </c>
      <c r="DW21" s="73">
        <v>0</v>
      </c>
      <c r="DX21" s="73">
        <v>43.287999999999997</v>
      </c>
      <c r="DY21" s="73">
        <v>38.152000000000001</v>
      </c>
      <c r="DZ21" s="73">
        <v>11.994</v>
      </c>
      <c r="EA21" s="73">
        <v>0</v>
      </c>
      <c r="EB21" s="73">
        <v>0</v>
      </c>
      <c r="EC21" s="73">
        <v>0</v>
      </c>
      <c r="ED21" s="73">
        <v>0</v>
      </c>
      <c r="EE21" s="73">
        <v>0</v>
      </c>
      <c r="EF21" s="73">
        <v>99.727000000000004</v>
      </c>
      <c r="EG21" s="73">
        <v>2.867</v>
      </c>
      <c r="EH21" s="73">
        <v>0</v>
      </c>
      <c r="EI21" s="73">
        <v>0</v>
      </c>
      <c r="EJ21" s="73">
        <v>0</v>
      </c>
      <c r="EK21" s="73">
        <v>0</v>
      </c>
      <c r="EL21" s="73">
        <v>0</v>
      </c>
      <c r="EM21" s="73">
        <v>0</v>
      </c>
      <c r="EN21" s="73">
        <v>0</v>
      </c>
      <c r="EO21" s="73">
        <v>0</v>
      </c>
      <c r="EP21" s="73">
        <v>0</v>
      </c>
      <c r="EQ21" s="73">
        <v>0</v>
      </c>
      <c r="ER21" s="73">
        <v>0</v>
      </c>
      <c r="ES21" s="73">
        <v>0</v>
      </c>
      <c r="ET21" s="73">
        <v>0</v>
      </c>
      <c r="EU21" s="73">
        <v>12.324</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14.32</v>
      </c>
      <c r="FO21" s="73">
        <v>0</v>
      </c>
      <c r="FP21" s="73">
        <v>0</v>
      </c>
      <c r="FQ21" s="73">
        <v>0</v>
      </c>
      <c r="FR21" s="73">
        <v>0</v>
      </c>
      <c r="FS21" s="73">
        <v>0</v>
      </c>
      <c r="FT21" s="73">
        <v>0</v>
      </c>
      <c r="FU21" s="73">
        <v>0</v>
      </c>
      <c r="FV21" s="73">
        <v>0</v>
      </c>
      <c r="FW21" s="73">
        <v>0</v>
      </c>
      <c r="FX21" s="73">
        <v>0</v>
      </c>
      <c r="FY21" s="73">
        <v>0</v>
      </c>
      <c r="FZ21" s="73">
        <v>0</v>
      </c>
      <c r="GA21" s="73">
        <v>9.1509999999999998</v>
      </c>
      <c r="GB21" s="73">
        <v>0</v>
      </c>
      <c r="GC21" s="73">
        <v>0</v>
      </c>
      <c r="GD21" s="73">
        <v>0</v>
      </c>
      <c r="GE21" s="73">
        <v>0</v>
      </c>
      <c r="GF21" s="73">
        <v>0</v>
      </c>
      <c r="GG21" s="73">
        <v>0</v>
      </c>
      <c r="GH21" s="73">
        <v>0</v>
      </c>
      <c r="GI21" s="73">
        <v>0</v>
      </c>
      <c r="GJ21" s="73">
        <v>0</v>
      </c>
      <c r="GK21" s="73">
        <v>0</v>
      </c>
      <c r="GL21" s="73">
        <v>3.895</v>
      </c>
      <c r="GM21" s="73">
        <v>0</v>
      </c>
      <c r="GN21" s="73">
        <v>0</v>
      </c>
      <c r="GO21" s="73">
        <v>16.042000000000002</v>
      </c>
      <c r="GP21" s="73">
        <v>0</v>
      </c>
      <c r="GQ21" s="73">
        <v>0</v>
      </c>
      <c r="GR21" s="73">
        <v>0</v>
      </c>
      <c r="GS21" s="73">
        <v>0</v>
      </c>
      <c r="GT21" s="73">
        <v>84.822000000000003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204.197</v>
      </c>
      <c r="HL21" s="73">
        <v>0</v>
      </c>
      <c r="HM21" s="73">
        <v>12.324</v>
      </c>
      <c r="HN21" s="73">
        <v>0</v>
      </c>
      <c r="HO21" s="73">
        <v>14.32</v>
      </c>
      <c r="HP21" s="73">
        <v>0</v>
      </c>
      <c r="HQ21" s="73">
        <v>9.1509999999999998</v>
      </c>
      <c r="HR21" s="73">
        <v>0</v>
      </c>
      <c r="HS21" s="73">
        <v>0</v>
      </c>
      <c r="HT21" s="73">
        <v>3.895</v>
      </c>
      <c r="HU21" s="73">
        <v>0</v>
      </c>
      <c r="HV21" s="73">
        <v>16.042000000000002</v>
      </c>
      <c r="HW21" s="73">
        <v>0</v>
      </c>
      <c r="HX21" s="73">
        <v>84.822000000000003</v>
      </c>
      <c r="HY21" s="73">
        <v>0</v>
      </c>
      <c r="HZ21" s="73">
        <v>0</v>
      </c>
      <c r="IA21" s="73">
        <v>0</v>
      </c>
      <c r="IB21" s="73">
        <v>0</v>
      </c>
      <c r="IC21" s="73">
        <v>0</v>
      </c>
      <c r="ID21" s="73">
        <v>0</v>
      </c>
      <c r="IE21" s="73">
        <v>0</v>
      </c>
      <c r="IF21" s="73">
        <v>204.197</v>
      </c>
      <c r="IG21" s="73">
        <v>0</v>
      </c>
      <c r="IH21" s="73">
        <v>12.324</v>
      </c>
      <c r="II21" s="73">
        <v>0</v>
      </c>
      <c r="IJ21" s="73">
        <v>14.32</v>
      </c>
      <c r="IK21" s="73">
        <v>0</v>
      </c>
      <c r="IL21" s="73">
        <v>9.1509999999999998</v>
      </c>
      <c r="IM21" s="73">
        <v>0</v>
      </c>
      <c r="IN21" s="73">
        <v>0</v>
      </c>
      <c r="IO21" s="73">
        <v>3.895</v>
      </c>
      <c r="IP21" s="73">
        <v>0</v>
      </c>
      <c r="IQ21" s="73">
        <v>16.042000000000002</v>
      </c>
      <c r="IR21" s="73">
        <v>0</v>
      </c>
      <c r="IS21" s="73">
        <v>84.822000000000003</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3</v>
      </c>
      <c r="JK21" s="71">
        <v>2</v>
      </c>
      <c r="JL21" s="71">
        <v>2</v>
      </c>
      <c r="JM21" s="71">
        <v>0</v>
      </c>
      <c r="JN21" s="71">
        <v>0</v>
      </c>
      <c r="JO21" s="71">
        <v>0</v>
      </c>
      <c r="JP21" s="71">
        <v>0</v>
      </c>
      <c r="JQ21" s="71">
        <v>0</v>
      </c>
      <c r="JR21" s="71">
        <v>2</v>
      </c>
      <c r="JS21" s="71">
        <v>1</v>
      </c>
      <c r="JT21" s="71">
        <v>0</v>
      </c>
      <c r="JU21" s="71">
        <v>0</v>
      </c>
      <c r="JV21" s="71">
        <v>0</v>
      </c>
      <c r="JW21" s="71">
        <v>0</v>
      </c>
      <c r="JX21" s="71">
        <v>0</v>
      </c>
      <c r="JY21" s="71">
        <v>0</v>
      </c>
      <c r="JZ21" s="71">
        <v>0</v>
      </c>
      <c r="KA21" s="71">
        <v>0</v>
      </c>
      <c r="KB21" s="71">
        <v>0</v>
      </c>
      <c r="KC21" s="71">
        <v>0</v>
      </c>
      <c r="KD21" s="71">
        <v>0</v>
      </c>
      <c r="KE21" s="71">
        <v>0</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1</v>
      </c>
      <c r="LY21" s="71">
        <v>0</v>
      </c>
      <c r="LZ21" s="71">
        <v>0</v>
      </c>
      <c r="MA21" s="71">
        <v>3</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3</v>
      </c>
      <c r="NL21" s="71">
        <v>2</v>
      </c>
      <c r="NM21" s="71">
        <v>2</v>
      </c>
      <c r="NN21" s="71">
        <v>0</v>
      </c>
      <c r="NO21" s="71">
        <v>0</v>
      </c>
      <c r="NP21" s="71">
        <v>0</v>
      </c>
      <c r="NQ21" s="71">
        <v>0</v>
      </c>
      <c r="NR21" s="71">
        <v>0</v>
      </c>
      <c r="NS21" s="71">
        <v>2</v>
      </c>
      <c r="NT21" s="71">
        <v>1</v>
      </c>
      <c r="NU21" s="71">
        <v>0</v>
      </c>
      <c r="NV21" s="71">
        <v>0</v>
      </c>
      <c r="NW21" s="71">
        <v>0</v>
      </c>
      <c r="NX21" s="71">
        <v>0</v>
      </c>
      <c r="NY21" s="71">
        <v>0</v>
      </c>
      <c r="NZ21" s="71">
        <v>0</v>
      </c>
      <c r="OA21" s="71">
        <v>0</v>
      </c>
      <c r="OB21" s="71">
        <v>0</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1</v>
      </c>
      <c r="PZ21" s="71">
        <v>0</v>
      </c>
      <c r="QA21" s="71">
        <v>0</v>
      </c>
      <c r="QB21" s="71">
        <v>3</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1</v>
      </c>
      <c r="RA21" s="71">
        <v>0</v>
      </c>
      <c r="RB21" s="71">
        <v>3</v>
      </c>
      <c r="RC21" s="71">
        <v>0</v>
      </c>
      <c r="RD21" s="71">
        <v>2</v>
      </c>
      <c r="RE21" s="71">
        <v>0</v>
      </c>
      <c r="RF21" s="71">
        <v>0</v>
      </c>
      <c r="RG21" s="71">
        <v>1</v>
      </c>
      <c r="RH21" s="71">
        <v>0</v>
      </c>
      <c r="RI21" s="71">
        <v>3</v>
      </c>
      <c r="RJ21" s="71">
        <v>0</v>
      </c>
      <c r="RK21" s="71">
        <v>2</v>
      </c>
      <c r="RL21" s="71">
        <v>0</v>
      </c>
      <c r="RM21" s="71">
        <v>0</v>
      </c>
      <c r="RN21" s="71">
        <v>0</v>
      </c>
      <c r="RO21" s="71">
        <v>0</v>
      </c>
      <c r="RP21" s="71">
        <v>0</v>
      </c>
      <c r="RQ21" s="71">
        <v>0</v>
      </c>
      <c r="RR21" s="71">
        <v>0</v>
      </c>
      <c r="RS21" s="71">
        <v>12</v>
      </c>
      <c r="RT21" s="71">
        <v>0</v>
      </c>
      <c r="RU21" s="71">
        <v>1</v>
      </c>
      <c r="RV21" s="71">
        <v>0</v>
      </c>
      <c r="RW21" s="71">
        <v>3</v>
      </c>
      <c r="RX21" s="71">
        <v>0</v>
      </c>
      <c r="RY21" s="71">
        <v>2</v>
      </c>
      <c r="RZ21" s="71">
        <v>0</v>
      </c>
      <c r="SA21" s="71">
        <v>0</v>
      </c>
      <c r="SB21" s="71">
        <v>1</v>
      </c>
      <c r="SC21" s="71">
        <v>0</v>
      </c>
      <c r="SD21" s="71">
        <v>3</v>
      </c>
      <c r="SE21" s="71">
        <v>0</v>
      </c>
      <c r="SF21" s="71">
        <v>2</v>
      </c>
      <c r="SG21" s="71">
        <v>0</v>
      </c>
      <c r="SH21" s="71">
        <v>0</v>
      </c>
    </row>
    <row r="22" spans="1:502">
      <c r="A22" s="16" t="s">
        <v>2168</v>
      </c>
      <c r="B22" s="70">
        <v>14</v>
      </c>
      <c r="C22" s="70">
        <v>14</v>
      </c>
      <c r="D22" s="70">
        <v>1</v>
      </c>
      <c r="E22" s="70">
        <v>2017</v>
      </c>
      <c r="F22" s="70" t="s">
        <v>156</v>
      </c>
      <c r="G22" s="1073" t="s">
        <v>2154</v>
      </c>
      <c r="H22" s="70" t="s">
        <v>2155</v>
      </c>
      <c r="I22" s="1066"/>
      <c r="J22" s="73">
        <v>0</v>
      </c>
      <c r="K22" s="73">
        <v>0</v>
      </c>
      <c r="L22" s="73">
        <v>0</v>
      </c>
      <c r="M22" s="73">
        <v>0</v>
      </c>
      <c r="N22" s="73">
        <v>0</v>
      </c>
      <c r="O22" s="73">
        <v>0</v>
      </c>
      <c r="P22" s="73">
        <v>0</v>
      </c>
      <c r="Q22" s="73">
        <v>0</v>
      </c>
      <c r="R22" s="73">
        <v>7.617</v>
      </c>
      <c r="S22" s="73">
        <v>0</v>
      </c>
      <c r="T22" s="73">
        <v>0</v>
      </c>
      <c r="U22" s="73">
        <v>0</v>
      </c>
      <c r="V22" s="73">
        <v>0</v>
      </c>
      <c r="W22" s="73">
        <v>46.747999999999998</v>
      </c>
      <c r="X22" s="73">
        <v>34.47</v>
      </c>
      <c r="Y22" s="73">
        <v>11.843</v>
      </c>
      <c r="Z22" s="73">
        <v>0</v>
      </c>
      <c r="AA22" s="73">
        <v>0</v>
      </c>
      <c r="AB22" s="73">
        <v>0</v>
      </c>
      <c r="AC22" s="73">
        <v>0</v>
      </c>
      <c r="AD22" s="73">
        <v>0</v>
      </c>
      <c r="AE22" s="73">
        <v>108.845</v>
      </c>
      <c r="AF22" s="73">
        <v>2.9550000000000001</v>
      </c>
      <c r="AG22" s="73">
        <v>0</v>
      </c>
      <c r="AH22" s="73">
        <v>0</v>
      </c>
      <c r="AI22" s="73">
        <v>0</v>
      </c>
      <c r="AJ22" s="73">
        <v>0</v>
      </c>
      <c r="AK22" s="73">
        <v>0</v>
      </c>
      <c r="AL22" s="73">
        <v>0</v>
      </c>
      <c r="AM22" s="73">
        <v>0</v>
      </c>
      <c r="AN22" s="73">
        <v>0</v>
      </c>
      <c r="AO22" s="73">
        <v>0</v>
      </c>
      <c r="AP22" s="73">
        <v>0</v>
      </c>
      <c r="AQ22" s="73">
        <v>0</v>
      </c>
      <c r="AR22" s="73">
        <v>0</v>
      </c>
      <c r="AS22" s="73">
        <v>0</v>
      </c>
      <c r="AT22" s="73">
        <v>13.375999999999999</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13.353</v>
      </c>
      <c r="BN22" s="73">
        <v>0</v>
      </c>
      <c r="BO22" s="73">
        <v>0</v>
      </c>
      <c r="BP22" s="73">
        <v>0</v>
      </c>
      <c r="BQ22" s="73">
        <v>0</v>
      </c>
      <c r="BR22" s="73">
        <v>0</v>
      </c>
      <c r="BS22" s="73">
        <v>0</v>
      </c>
      <c r="BT22" s="73">
        <v>0</v>
      </c>
      <c r="BU22" s="73">
        <v>0</v>
      </c>
      <c r="BV22" s="73">
        <v>0</v>
      </c>
      <c r="BW22" s="73">
        <v>0</v>
      </c>
      <c r="BX22" s="73">
        <v>0</v>
      </c>
      <c r="BY22" s="73">
        <v>0</v>
      </c>
      <c r="BZ22" s="73">
        <v>8.4269999999999996</v>
      </c>
      <c r="CA22" s="73">
        <v>0</v>
      </c>
      <c r="CB22" s="73">
        <v>0</v>
      </c>
      <c r="CC22" s="73">
        <v>0</v>
      </c>
      <c r="CD22" s="73">
        <v>0</v>
      </c>
      <c r="CE22" s="73">
        <v>0</v>
      </c>
      <c r="CF22" s="73">
        <v>0</v>
      </c>
      <c r="CG22" s="73">
        <v>0</v>
      </c>
      <c r="CH22" s="73">
        <v>0</v>
      </c>
      <c r="CI22" s="73">
        <v>0</v>
      </c>
      <c r="CJ22" s="73">
        <v>0</v>
      </c>
      <c r="CK22" s="73">
        <v>3.8839999999999999</v>
      </c>
      <c r="CL22" s="73">
        <v>0</v>
      </c>
      <c r="CM22" s="73">
        <v>0</v>
      </c>
      <c r="CN22" s="73">
        <v>15.554</v>
      </c>
      <c r="CO22" s="73">
        <v>0</v>
      </c>
      <c r="CP22" s="73">
        <v>0</v>
      </c>
      <c r="CQ22" s="73">
        <v>0</v>
      </c>
      <c r="CR22" s="73">
        <v>0</v>
      </c>
      <c r="CS22" s="73">
        <v>80.031999999999996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7.617</v>
      </c>
      <c r="DT22" s="73">
        <v>0</v>
      </c>
      <c r="DU22" s="73">
        <v>0</v>
      </c>
      <c r="DV22" s="73">
        <v>0</v>
      </c>
      <c r="DW22" s="73">
        <v>0</v>
      </c>
      <c r="DX22" s="73">
        <v>46.747999999999998</v>
      </c>
      <c r="DY22" s="73">
        <v>34.47</v>
      </c>
      <c r="DZ22" s="73">
        <v>11.843</v>
      </c>
      <c r="EA22" s="73">
        <v>0</v>
      </c>
      <c r="EB22" s="73">
        <v>0</v>
      </c>
      <c r="EC22" s="73">
        <v>0</v>
      </c>
      <c r="ED22" s="73">
        <v>0</v>
      </c>
      <c r="EE22" s="73">
        <v>0</v>
      </c>
      <c r="EF22" s="73">
        <v>108.845</v>
      </c>
      <c r="EG22" s="73">
        <v>2.9550000000000001</v>
      </c>
      <c r="EH22" s="73">
        <v>0</v>
      </c>
      <c r="EI22" s="73">
        <v>0</v>
      </c>
      <c r="EJ22" s="73">
        <v>0</v>
      </c>
      <c r="EK22" s="73">
        <v>0</v>
      </c>
      <c r="EL22" s="73">
        <v>0</v>
      </c>
      <c r="EM22" s="73">
        <v>0</v>
      </c>
      <c r="EN22" s="73">
        <v>0</v>
      </c>
      <c r="EO22" s="73">
        <v>0</v>
      </c>
      <c r="EP22" s="73">
        <v>0</v>
      </c>
      <c r="EQ22" s="73">
        <v>0</v>
      </c>
      <c r="ER22" s="73">
        <v>0</v>
      </c>
      <c r="ES22" s="73">
        <v>0</v>
      </c>
      <c r="ET22" s="73">
        <v>0</v>
      </c>
      <c r="EU22" s="73">
        <v>13.375999999999999</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13.353</v>
      </c>
      <c r="FO22" s="73">
        <v>0</v>
      </c>
      <c r="FP22" s="73">
        <v>0</v>
      </c>
      <c r="FQ22" s="73">
        <v>0</v>
      </c>
      <c r="FR22" s="73">
        <v>0</v>
      </c>
      <c r="FS22" s="73">
        <v>0</v>
      </c>
      <c r="FT22" s="73">
        <v>0</v>
      </c>
      <c r="FU22" s="73">
        <v>0</v>
      </c>
      <c r="FV22" s="73">
        <v>0</v>
      </c>
      <c r="FW22" s="73">
        <v>0</v>
      </c>
      <c r="FX22" s="73">
        <v>0</v>
      </c>
      <c r="FY22" s="73">
        <v>0</v>
      </c>
      <c r="FZ22" s="73">
        <v>0</v>
      </c>
      <c r="GA22" s="73">
        <v>8.4269999999999996</v>
      </c>
      <c r="GB22" s="73">
        <v>0</v>
      </c>
      <c r="GC22" s="73">
        <v>0</v>
      </c>
      <c r="GD22" s="73">
        <v>0</v>
      </c>
      <c r="GE22" s="73">
        <v>0</v>
      </c>
      <c r="GF22" s="73">
        <v>0</v>
      </c>
      <c r="GG22" s="73">
        <v>0</v>
      </c>
      <c r="GH22" s="73">
        <v>0</v>
      </c>
      <c r="GI22" s="73">
        <v>0</v>
      </c>
      <c r="GJ22" s="73">
        <v>0</v>
      </c>
      <c r="GK22" s="73">
        <v>0</v>
      </c>
      <c r="GL22" s="73">
        <v>3.8839999999999999</v>
      </c>
      <c r="GM22" s="73">
        <v>0</v>
      </c>
      <c r="GN22" s="73">
        <v>0</v>
      </c>
      <c r="GO22" s="73">
        <v>15.554</v>
      </c>
      <c r="GP22" s="73">
        <v>0</v>
      </c>
      <c r="GQ22" s="73">
        <v>0</v>
      </c>
      <c r="GR22" s="73">
        <v>0</v>
      </c>
      <c r="GS22" s="73">
        <v>0</v>
      </c>
      <c r="GT22" s="73">
        <v>80.031999999999996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212.47800000000001</v>
      </c>
      <c r="HL22" s="73">
        <v>0</v>
      </c>
      <c r="HM22" s="73">
        <v>13.375999999999999</v>
      </c>
      <c r="HN22" s="73">
        <v>0</v>
      </c>
      <c r="HO22" s="73">
        <v>13.353</v>
      </c>
      <c r="HP22" s="73">
        <v>0</v>
      </c>
      <c r="HQ22" s="73">
        <v>8.4269999999999996</v>
      </c>
      <c r="HR22" s="73">
        <v>0</v>
      </c>
      <c r="HS22" s="73">
        <v>0</v>
      </c>
      <c r="HT22" s="73">
        <v>3.8839999999999999</v>
      </c>
      <c r="HU22" s="73">
        <v>0</v>
      </c>
      <c r="HV22" s="73">
        <v>15.554</v>
      </c>
      <c r="HW22" s="73">
        <v>0</v>
      </c>
      <c r="HX22" s="73">
        <v>80.031999999999996</v>
      </c>
      <c r="HY22" s="73">
        <v>0</v>
      </c>
      <c r="HZ22" s="73">
        <v>0</v>
      </c>
      <c r="IA22" s="73">
        <v>0</v>
      </c>
      <c r="IB22" s="73">
        <v>0</v>
      </c>
      <c r="IC22" s="73">
        <v>0</v>
      </c>
      <c r="ID22" s="73">
        <v>0</v>
      </c>
      <c r="IE22" s="73">
        <v>0</v>
      </c>
      <c r="IF22" s="73">
        <v>212.47800000000001</v>
      </c>
      <c r="IG22" s="73">
        <v>0</v>
      </c>
      <c r="IH22" s="73">
        <v>13.375999999999999</v>
      </c>
      <c r="II22" s="73">
        <v>0</v>
      </c>
      <c r="IJ22" s="73">
        <v>13.353</v>
      </c>
      <c r="IK22" s="73">
        <v>0</v>
      </c>
      <c r="IL22" s="73">
        <v>8.4269999999999996</v>
      </c>
      <c r="IM22" s="73">
        <v>0</v>
      </c>
      <c r="IN22" s="73">
        <v>0</v>
      </c>
      <c r="IO22" s="73">
        <v>3.8839999999999999</v>
      </c>
      <c r="IP22" s="73">
        <v>0</v>
      </c>
      <c r="IQ22" s="73">
        <v>15.554</v>
      </c>
      <c r="IR22" s="73">
        <v>0</v>
      </c>
      <c r="IS22" s="73">
        <v>80.031999999999996</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4</v>
      </c>
      <c r="JK22" s="71">
        <v>2</v>
      </c>
      <c r="JL22" s="71">
        <v>2</v>
      </c>
      <c r="JM22" s="71">
        <v>0</v>
      </c>
      <c r="JN22" s="71">
        <v>0</v>
      </c>
      <c r="JO22" s="71">
        <v>0</v>
      </c>
      <c r="JP22" s="71">
        <v>0</v>
      </c>
      <c r="JQ22" s="71">
        <v>0</v>
      </c>
      <c r="JR22" s="71">
        <v>2</v>
      </c>
      <c r="JS22" s="71">
        <v>1</v>
      </c>
      <c r="JT22" s="71">
        <v>0</v>
      </c>
      <c r="JU22" s="71">
        <v>0</v>
      </c>
      <c r="JV22" s="71">
        <v>0</v>
      </c>
      <c r="JW22" s="71">
        <v>0</v>
      </c>
      <c r="JX22" s="71">
        <v>0</v>
      </c>
      <c r="JY22" s="71">
        <v>0</v>
      </c>
      <c r="JZ22" s="71">
        <v>0</v>
      </c>
      <c r="KA22" s="71">
        <v>0</v>
      </c>
      <c r="KB22" s="71">
        <v>0</v>
      </c>
      <c r="KC22" s="71">
        <v>0</v>
      </c>
      <c r="KD22" s="71">
        <v>0</v>
      </c>
      <c r="KE22" s="71">
        <v>0</v>
      </c>
      <c r="KF22" s="71">
        <v>0</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0</v>
      </c>
      <c r="LW22" s="71">
        <v>0</v>
      </c>
      <c r="LX22" s="71">
        <v>1</v>
      </c>
      <c r="LY22" s="71">
        <v>0</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4</v>
      </c>
      <c r="NL22" s="71">
        <v>2</v>
      </c>
      <c r="NM22" s="71">
        <v>2</v>
      </c>
      <c r="NN22" s="71">
        <v>0</v>
      </c>
      <c r="NO22" s="71">
        <v>0</v>
      </c>
      <c r="NP22" s="71">
        <v>0</v>
      </c>
      <c r="NQ22" s="71">
        <v>0</v>
      </c>
      <c r="NR22" s="71">
        <v>0</v>
      </c>
      <c r="NS22" s="71">
        <v>2</v>
      </c>
      <c r="NT22" s="71">
        <v>1</v>
      </c>
      <c r="NU22" s="71">
        <v>0</v>
      </c>
      <c r="NV22" s="71">
        <v>0</v>
      </c>
      <c r="NW22" s="71">
        <v>0</v>
      </c>
      <c r="NX22" s="71">
        <v>0</v>
      </c>
      <c r="NY22" s="71">
        <v>0</v>
      </c>
      <c r="NZ22" s="71">
        <v>0</v>
      </c>
      <c r="OA22" s="71">
        <v>0</v>
      </c>
      <c r="OB22" s="71">
        <v>0</v>
      </c>
      <c r="OC22" s="71">
        <v>0</v>
      </c>
      <c r="OD22" s="71">
        <v>0</v>
      </c>
      <c r="OE22" s="71">
        <v>0</v>
      </c>
      <c r="OF22" s="71">
        <v>0</v>
      </c>
      <c r="OG22" s="71">
        <v>0</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0</v>
      </c>
      <c r="PX22" s="71">
        <v>0</v>
      </c>
      <c r="PY22" s="71">
        <v>1</v>
      </c>
      <c r="PZ22" s="71">
        <v>0</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1</v>
      </c>
      <c r="RA22" s="71">
        <v>0</v>
      </c>
      <c r="RB22" s="71">
        <v>3</v>
      </c>
      <c r="RC22" s="71">
        <v>0</v>
      </c>
      <c r="RD22" s="71">
        <v>2</v>
      </c>
      <c r="RE22" s="71">
        <v>0</v>
      </c>
      <c r="RF22" s="71">
        <v>0</v>
      </c>
      <c r="RG22" s="71">
        <v>1</v>
      </c>
      <c r="RH22" s="71">
        <v>0</v>
      </c>
      <c r="RI22" s="71">
        <v>3</v>
      </c>
      <c r="RJ22" s="71">
        <v>0</v>
      </c>
      <c r="RK22" s="71">
        <v>2</v>
      </c>
      <c r="RL22" s="71">
        <v>0</v>
      </c>
      <c r="RM22" s="71">
        <v>0</v>
      </c>
      <c r="RN22" s="71">
        <v>0</v>
      </c>
      <c r="RO22" s="71">
        <v>0</v>
      </c>
      <c r="RP22" s="71">
        <v>0</v>
      </c>
      <c r="RQ22" s="71">
        <v>0</v>
      </c>
      <c r="RR22" s="71">
        <v>0</v>
      </c>
      <c r="RS22" s="71">
        <v>13</v>
      </c>
      <c r="RT22" s="71">
        <v>0</v>
      </c>
      <c r="RU22" s="71">
        <v>1</v>
      </c>
      <c r="RV22" s="71">
        <v>0</v>
      </c>
      <c r="RW22" s="71">
        <v>3</v>
      </c>
      <c r="RX22" s="71">
        <v>0</v>
      </c>
      <c r="RY22" s="71">
        <v>2</v>
      </c>
      <c r="RZ22" s="71">
        <v>0</v>
      </c>
      <c r="SA22" s="71">
        <v>0</v>
      </c>
      <c r="SB22" s="71">
        <v>1</v>
      </c>
      <c r="SC22" s="71">
        <v>0</v>
      </c>
      <c r="SD22" s="71">
        <v>3</v>
      </c>
      <c r="SE22" s="71">
        <v>0</v>
      </c>
      <c r="SF22" s="71">
        <v>2</v>
      </c>
      <c r="SG22" s="71">
        <v>0</v>
      </c>
      <c r="SH22" s="71">
        <v>0</v>
      </c>
    </row>
    <row r="23" spans="1:502">
      <c r="A23" s="16" t="s">
        <v>2169</v>
      </c>
      <c r="B23" s="70">
        <v>15</v>
      </c>
      <c r="C23" s="70">
        <v>15</v>
      </c>
      <c r="D23" s="70">
        <v>1</v>
      </c>
      <c r="E23" s="70">
        <v>2018</v>
      </c>
      <c r="F23" s="70" t="s">
        <v>183</v>
      </c>
      <c r="G23" s="1073" t="s">
        <v>2154</v>
      </c>
      <c r="H23" s="70" t="s">
        <v>2155</v>
      </c>
      <c r="I23" s="1066"/>
      <c r="J23" s="73">
        <v>0</v>
      </c>
      <c r="K23" s="73">
        <v>0</v>
      </c>
      <c r="L23" s="73">
        <v>0</v>
      </c>
      <c r="M23" s="73">
        <v>0</v>
      </c>
      <c r="N23" s="73">
        <v>0</v>
      </c>
      <c r="O23" s="73">
        <v>0</v>
      </c>
      <c r="P23" s="73">
        <v>0</v>
      </c>
      <c r="Q23" s="73">
        <v>0</v>
      </c>
      <c r="R23" s="73">
        <v>9.4740000000000002</v>
      </c>
      <c r="S23" s="73">
        <v>0</v>
      </c>
      <c r="T23" s="73">
        <v>0</v>
      </c>
      <c r="U23" s="73">
        <v>0</v>
      </c>
      <c r="V23" s="73">
        <v>0</v>
      </c>
      <c r="W23" s="73">
        <v>46.44</v>
      </c>
      <c r="X23" s="73">
        <v>34.606000000000002</v>
      </c>
      <c r="Y23" s="73">
        <v>12.044</v>
      </c>
      <c r="Z23" s="73">
        <v>0</v>
      </c>
      <c r="AA23" s="73">
        <v>0</v>
      </c>
      <c r="AB23" s="73">
        <v>0</v>
      </c>
      <c r="AC23" s="73">
        <v>0</v>
      </c>
      <c r="AD23" s="73">
        <v>0</v>
      </c>
      <c r="AE23" s="73">
        <v>101.578</v>
      </c>
      <c r="AF23" s="73">
        <v>2.5259999999999998</v>
      </c>
      <c r="AG23" s="73">
        <v>0</v>
      </c>
      <c r="AH23" s="73">
        <v>0</v>
      </c>
      <c r="AI23" s="73">
        <v>0</v>
      </c>
      <c r="AJ23" s="73">
        <v>0</v>
      </c>
      <c r="AK23" s="73">
        <v>0</v>
      </c>
      <c r="AL23" s="73">
        <v>0</v>
      </c>
      <c r="AM23" s="73">
        <v>0</v>
      </c>
      <c r="AN23" s="73">
        <v>0</v>
      </c>
      <c r="AO23" s="73">
        <v>0</v>
      </c>
      <c r="AP23" s="73">
        <v>0</v>
      </c>
      <c r="AQ23" s="73">
        <v>0</v>
      </c>
      <c r="AR23" s="73">
        <v>0</v>
      </c>
      <c r="AS23" s="73">
        <v>0</v>
      </c>
      <c r="AT23" s="73">
        <v>11.712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13.382999999999999</v>
      </c>
      <c r="BN23" s="73">
        <v>0</v>
      </c>
      <c r="BO23" s="73">
        <v>0</v>
      </c>
      <c r="BP23" s="73">
        <v>0</v>
      </c>
      <c r="BQ23" s="73">
        <v>0</v>
      </c>
      <c r="BR23" s="73">
        <v>0</v>
      </c>
      <c r="BS23" s="73">
        <v>0</v>
      </c>
      <c r="BT23" s="73">
        <v>0</v>
      </c>
      <c r="BU23" s="73">
        <v>0</v>
      </c>
      <c r="BV23" s="73">
        <v>0</v>
      </c>
      <c r="BW23" s="73">
        <v>0</v>
      </c>
      <c r="BX23" s="73">
        <v>0</v>
      </c>
      <c r="BY23" s="73">
        <v>0</v>
      </c>
      <c r="BZ23" s="73">
        <v>8.0670000000000002</v>
      </c>
      <c r="CA23" s="73">
        <v>0</v>
      </c>
      <c r="CB23" s="73">
        <v>0</v>
      </c>
      <c r="CC23" s="73">
        <v>0</v>
      </c>
      <c r="CD23" s="73">
        <v>0</v>
      </c>
      <c r="CE23" s="73">
        <v>0</v>
      </c>
      <c r="CF23" s="73">
        <v>0</v>
      </c>
      <c r="CG23" s="73">
        <v>0</v>
      </c>
      <c r="CH23" s="73">
        <v>0</v>
      </c>
      <c r="CI23" s="73">
        <v>0</v>
      </c>
      <c r="CJ23" s="73">
        <v>0</v>
      </c>
      <c r="CK23" s="73">
        <v>3.6269999999999998</v>
      </c>
      <c r="CL23" s="73">
        <v>0</v>
      </c>
      <c r="CM23" s="73">
        <v>0</v>
      </c>
      <c r="CN23" s="73">
        <v>15.673</v>
      </c>
      <c r="CO23" s="73">
        <v>0</v>
      </c>
      <c r="CP23" s="73">
        <v>0</v>
      </c>
      <c r="CQ23" s="73">
        <v>0</v>
      </c>
      <c r="CR23" s="73">
        <v>0</v>
      </c>
      <c r="CS23" s="73">
        <v>85.105999999999995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9.4740000000000002</v>
      </c>
      <c r="DT23" s="73">
        <v>0</v>
      </c>
      <c r="DU23" s="73">
        <v>0</v>
      </c>
      <c r="DV23" s="73">
        <v>0</v>
      </c>
      <c r="DW23" s="73">
        <v>0</v>
      </c>
      <c r="DX23" s="73">
        <v>46.44</v>
      </c>
      <c r="DY23" s="73">
        <v>34.606000000000002</v>
      </c>
      <c r="DZ23" s="73">
        <v>12.044</v>
      </c>
      <c r="EA23" s="73">
        <v>0</v>
      </c>
      <c r="EB23" s="73">
        <v>0</v>
      </c>
      <c r="EC23" s="73">
        <v>0</v>
      </c>
      <c r="ED23" s="73">
        <v>0</v>
      </c>
      <c r="EE23" s="73">
        <v>0</v>
      </c>
      <c r="EF23" s="73">
        <v>101.578</v>
      </c>
      <c r="EG23" s="73">
        <v>2.5259999999999998</v>
      </c>
      <c r="EH23" s="73">
        <v>0</v>
      </c>
      <c r="EI23" s="73">
        <v>0</v>
      </c>
      <c r="EJ23" s="73">
        <v>0</v>
      </c>
      <c r="EK23" s="73">
        <v>0</v>
      </c>
      <c r="EL23" s="73">
        <v>0</v>
      </c>
      <c r="EM23" s="73">
        <v>0</v>
      </c>
      <c r="EN23" s="73">
        <v>0</v>
      </c>
      <c r="EO23" s="73">
        <v>0</v>
      </c>
      <c r="EP23" s="73">
        <v>0</v>
      </c>
      <c r="EQ23" s="73">
        <v>0</v>
      </c>
      <c r="ER23" s="73">
        <v>0</v>
      </c>
      <c r="ES23" s="73">
        <v>0</v>
      </c>
      <c r="ET23" s="73">
        <v>0</v>
      </c>
      <c r="EU23" s="73">
        <v>11.712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13.382999999999999</v>
      </c>
      <c r="FO23" s="73">
        <v>0</v>
      </c>
      <c r="FP23" s="73">
        <v>0</v>
      </c>
      <c r="FQ23" s="73">
        <v>0</v>
      </c>
      <c r="FR23" s="73">
        <v>0</v>
      </c>
      <c r="FS23" s="73">
        <v>0</v>
      </c>
      <c r="FT23" s="73">
        <v>0</v>
      </c>
      <c r="FU23" s="73">
        <v>0</v>
      </c>
      <c r="FV23" s="73">
        <v>0</v>
      </c>
      <c r="FW23" s="73">
        <v>0</v>
      </c>
      <c r="FX23" s="73">
        <v>0</v>
      </c>
      <c r="FY23" s="73">
        <v>0</v>
      </c>
      <c r="FZ23" s="73">
        <v>0</v>
      </c>
      <c r="GA23" s="73">
        <v>8.0670000000000002</v>
      </c>
      <c r="GB23" s="73">
        <v>0</v>
      </c>
      <c r="GC23" s="73">
        <v>0</v>
      </c>
      <c r="GD23" s="73">
        <v>0</v>
      </c>
      <c r="GE23" s="73">
        <v>0</v>
      </c>
      <c r="GF23" s="73">
        <v>0</v>
      </c>
      <c r="GG23" s="73">
        <v>0</v>
      </c>
      <c r="GH23" s="73">
        <v>0</v>
      </c>
      <c r="GI23" s="73">
        <v>0</v>
      </c>
      <c r="GJ23" s="73">
        <v>0</v>
      </c>
      <c r="GK23" s="73">
        <v>0</v>
      </c>
      <c r="GL23" s="73">
        <v>3.6269999999999998</v>
      </c>
      <c r="GM23" s="73">
        <v>0</v>
      </c>
      <c r="GN23" s="73">
        <v>0</v>
      </c>
      <c r="GO23" s="73">
        <v>15.673</v>
      </c>
      <c r="GP23" s="73">
        <v>0</v>
      </c>
      <c r="GQ23" s="73">
        <v>0</v>
      </c>
      <c r="GR23" s="73">
        <v>0</v>
      </c>
      <c r="GS23" s="73">
        <v>0</v>
      </c>
      <c r="GT23" s="73">
        <v>85.105999999999995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206.66800000000001</v>
      </c>
      <c r="HL23" s="73">
        <v>0</v>
      </c>
      <c r="HM23" s="73">
        <v>11.712</v>
      </c>
      <c r="HN23" s="73">
        <v>0</v>
      </c>
      <c r="HO23" s="73">
        <v>13.382999999999999</v>
      </c>
      <c r="HP23" s="73">
        <v>0</v>
      </c>
      <c r="HQ23" s="73">
        <v>8.0670000000000002</v>
      </c>
      <c r="HR23" s="73">
        <v>0</v>
      </c>
      <c r="HS23" s="73">
        <v>0</v>
      </c>
      <c r="HT23" s="73">
        <v>3.6269999999999998</v>
      </c>
      <c r="HU23" s="73">
        <v>0</v>
      </c>
      <c r="HV23" s="73">
        <v>15.673</v>
      </c>
      <c r="HW23" s="73">
        <v>0</v>
      </c>
      <c r="HX23" s="73">
        <v>85.105999999999995</v>
      </c>
      <c r="HY23" s="73">
        <v>0</v>
      </c>
      <c r="HZ23" s="73">
        <v>0</v>
      </c>
      <c r="IA23" s="73">
        <v>0</v>
      </c>
      <c r="IB23" s="73">
        <v>0</v>
      </c>
      <c r="IC23" s="73">
        <v>0</v>
      </c>
      <c r="ID23" s="73">
        <v>0</v>
      </c>
      <c r="IE23" s="73">
        <v>0</v>
      </c>
      <c r="IF23" s="73">
        <v>206.66800000000001</v>
      </c>
      <c r="IG23" s="73">
        <v>0</v>
      </c>
      <c r="IH23" s="73">
        <v>11.712</v>
      </c>
      <c r="II23" s="73">
        <v>0</v>
      </c>
      <c r="IJ23" s="73">
        <v>13.382999999999999</v>
      </c>
      <c r="IK23" s="73">
        <v>0</v>
      </c>
      <c r="IL23" s="73">
        <v>8.0670000000000002</v>
      </c>
      <c r="IM23" s="73">
        <v>0</v>
      </c>
      <c r="IN23" s="73">
        <v>0</v>
      </c>
      <c r="IO23" s="73">
        <v>3.6269999999999998</v>
      </c>
      <c r="IP23" s="73">
        <v>0</v>
      </c>
      <c r="IQ23" s="73">
        <v>15.673</v>
      </c>
      <c r="IR23" s="73">
        <v>0</v>
      </c>
      <c r="IS23" s="73">
        <v>85.105999999999995</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4</v>
      </c>
      <c r="JK23" s="71">
        <v>2</v>
      </c>
      <c r="JL23" s="71">
        <v>2</v>
      </c>
      <c r="JM23" s="71">
        <v>0</v>
      </c>
      <c r="JN23" s="71">
        <v>0</v>
      </c>
      <c r="JO23" s="71">
        <v>0</v>
      </c>
      <c r="JP23" s="71">
        <v>0</v>
      </c>
      <c r="JQ23" s="71">
        <v>0</v>
      </c>
      <c r="JR23" s="71">
        <v>2</v>
      </c>
      <c r="JS23" s="71">
        <v>1</v>
      </c>
      <c r="JT23" s="71">
        <v>0</v>
      </c>
      <c r="JU23" s="71">
        <v>0</v>
      </c>
      <c r="JV23" s="71">
        <v>0</v>
      </c>
      <c r="JW23" s="71">
        <v>0</v>
      </c>
      <c r="JX23" s="71">
        <v>0</v>
      </c>
      <c r="JY23" s="71">
        <v>0</v>
      </c>
      <c r="JZ23" s="71">
        <v>0</v>
      </c>
      <c r="KA23" s="71">
        <v>0</v>
      </c>
      <c r="KB23" s="71">
        <v>0</v>
      </c>
      <c r="KC23" s="71">
        <v>0</v>
      </c>
      <c r="KD23" s="71">
        <v>0</v>
      </c>
      <c r="KE23" s="71">
        <v>0</v>
      </c>
      <c r="KF23" s="71">
        <v>0</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0</v>
      </c>
      <c r="LW23" s="71">
        <v>0</v>
      </c>
      <c r="LX23" s="71">
        <v>1</v>
      </c>
      <c r="LY23" s="71">
        <v>0</v>
      </c>
      <c r="LZ23" s="71">
        <v>0</v>
      </c>
      <c r="MA23" s="71">
        <v>3</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4</v>
      </c>
      <c r="NL23" s="71">
        <v>2</v>
      </c>
      <c r="NM23" s="71">
        <v>2</v>
      </c>
      <c r="NN23" s="71">
        <v>0</v>
      </c>
      <c r="NO23" s="71">
        <v>0</v>
      </c>
      <c r="NP23" s="71">
        <v>0</v>
      </c>
      <c r="NQ23" s="71">
        <v>0</v>
      </c>
      <c r="NR23" s="71">
        <v>0</v>
      </c>
      <c r="NS23" s="71">
        <v>2</v>
      </c>
      <c r="NT23" s="71">
        <v>1</v>
      </c>
      <c r="NU23" s="71">
        <v>0</v>
      </c>
      <c r="NV23" s="71">
        <v>0</v>
      </c>
      <c r="NW23" s="71">
        <v>0</v>
      </c>
      <c r="NX23" s="71">
        <v>0</v>
      </c>
      <c r="NY23" s="71">
        <v>0</v>
      </c>
      <c r="NZ23" s="71">
        <v>0</v>
      </c>
      <c r="OA23" s="71">
        <v>0</v>
      </c>
      <c r="OB23" s="71">
        <v>0</v>
      </c>
      <c r="OC23" s="71">
        <v>0</v>
      </c>
      <c r="OD23" s="71">
        <v>0</v>
      </c>
      <c r="OE23" s="71">
        <v>0</v>
      </c>
      <c r="OF23" s="71">
        <v>0</v>
      </c>
      <c r="OG23" s="71">
        <v>0</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0</v>
      </c>
      <c r="PX23" s="71">
        <v>0</v>
      </c>
      <c r="PY23" s="71">
        <v>1</v>
      </c>
      <c r="PZ23" s="71">
        <v>0</v>
      </c>
      <c r="QA23" s="71">
        <v>0</v>
      </c>
      <c r="QB23" s="71">
        <v>3</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0</v>
      </c>
      <c r="QZ23" s="71">
        <v>1</v>
      </c>
      <c r="RA23" s="71">
        <v>0</v>
      </c>
      <c r="RB23" s="71">
        <v>3</v>
      </c>
      <c r="RC23" s="71">
        <v>0</v>
      </c>
      <c r="RD23" s="71">
        <v>2</v>
      </c>
      <c r="RE23" s="71">
        <v>0</v>
      </c>
      <c r="RF23" s="71">
        <v>0</v>
      </c>
      <c r="RG23" s="71">
        <v>1</v>
      </c>
      <c r="RH23" s="71">
        <v>0</v>
      </c>
      <c r="RI23" s="71">
        <v>3</v>
      </c>
      <c r="RJ23" s="71">
        <v>0</v>
      </c>
      <c r="RK23" s="71">
        <v>2</v>
      </c>
      <c r="RL23" s="71">
        <v>0</v>
      </c>
      <c r="RM23" s="71">
        <v>0</v>
      </c>
      <c r="RN23" s="71">
        <v>0</v>
      </c>
      <c r="RO23" s="71">
        <v>0</v>
      </c>
      <c r="RP23" s="71">
        <v>0</v>
      </c>
      <c r="RQ23" s="71">
        <v>0</v>
      </c>
      <c r="RR23" s="71">
        <v>0</v>
      </c>
      <c r="RS23" s="71">
        <v>14</v>
      </c>
      <c r="RT23" s="71">
        <v>0</v>
      </c>
      <c r="RU23" s="71">
        <v>1</v>
      </c>
      <c r="RV23" s="71">
        <v>0</v>
      </c>
      <c r="RW23" s="71">
        <v>3</v>
      </c>
      <c r="RX23" s="71">
        <v>0</v>
      </c>
      <c r="RY23" s="71">
        <v>2</v>
      </c>
      <c r="RZ23" s="71">
        <v>0</v>
      </c>
      <c r="SA23" s="71">
        <v>0</v>
      </c>
      <c r="SB23" s="71">
        <v>1</v>
      </c>
      <c r="SC23" s="71">
        <v>0</v>
      </c>
      <c r="SD23" s="71">
        <v>3</v>
      </c>
      <c r="SE23" s="71">
        <v>0</v>
      </c>
      <c r="SF23" s="71">
        <v>2</v>
      </c>
      <c r="SG23" s="71">
        <v>0</v>
      </c>
      <c r="SH23" s="71">
        <v>0</v>
      </c>
    </row>
    <row r="24" spans="1:502">
      <c r="A24" s="16" t="s">
        <v>2170</v>
      </c>
      <c r="B24" s="70">
        <v>16</v>
      </c>
      <c r="C24" s="70">
        <v>16</v>
      </c>
      <c r="D24" s="70">
        <v>1</v>
      </c>
      <c r="E24" s="70">
        <v>2019</v>
      </c>
      <c r="F24" s="70" t="s">
        <v>158</v>
      </c>
      <c r="G24" s="1073" t="s">
        <v>2154</v>
      </c>
      <c r="H24" s="70" t="s">
        <v>2155</v>
      </c>
      <c r="I24" s="1066"/>
      <c r="J24" s="73">
        <v>0</v>
      </c>
      <c r="K24" s="73">
        <v>0</v>
      </c>
      <c r="L24" s="73">
        <v>0</v>
      </c>
      <c r="M24" s="73">
        <v>0</v>
      </c>
      <c r="N24" s="73">
        <v>0</v>
      </c>
      <c r="O24" s="73">
        <v>0</v>
      </c>
      <c r="P24" s="73">
        <v>0</v>
      </c>
      <c r="Q24" s="73">
        <v>0</v>
      </c>
      <c r="R24" s="73">
        <v>7.3680000000000003</v>
      </c>
      <c r="S24" s="73">
        <v>0</v>
      </c>
      <c r="T24" s="73">
        <v>0</v>
      </c>
      <c r="U24" s="73">
        <v>0</v>
      </c>
      <c r="V24" s="73">
        <v>0</v>
      </c>
      <c r="W24" s="73">
        <v>46.491</v>
      </c>
      <c r="X24" s="73">
        <v>33.185000000000002</v>
      </c>
      <c r="Y24" s="73">
        <v>11.94</v>
      </c>
      <c r="Z24" s="73">
        <v>0</v>
      </c>
      <c r="AA24" s="73">
        <v>0</v>
      </c>
      <c r="AB24" s="73">
        <v>0</v>
      </c>
      <c r="AC24" s="73">
        <v>0</v>
      </c>
      <c r="AD24" s="73">
        <v>0</v>
      </c>
      <c r="AE24" s="73">
        <v>98.54</v>
      </c>
      <c r="AF24" s="73">
        <v>2.1419999999999999</v>
      </c>
      <c r="AG24" s="73">
        <v>5.7190000000000003</v>
      </c>
      <c r="AH24" s="73">
        <v>0</v>
      </c>
      <c r="AI24" s="73">
        <v>0</v>
      </c>
      <c r="AJ24" s="73">
        <v>0</v>
      </c>
      <c r="AK24" s="73">
        <v>0</v>
      </c>
      <c r="AL24" s="73">
        <v>0</v>
      </c>
      <c r="AM24" s="73">
        <v>0</v>
      </c>
      <c r="AN24" s="73">
        <v>0</v>
      </c>
      <c r="AO24" s="73">
        <v>0</v>
      </c>
      <c r="AP24" s="73">
        <v>0</v>
      </c>
      <c r="AQ24" s="73">
        <v>0</v>
      </c>
      <c r="AR24" s="73">
        <v>0</v>
      </c>
      <c r="AS24" s="73">
        <v>0</v>
      </c>
      <c r="AT24" s="73">
        <v>12.992000000000001</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11.401999999999999</v>
      </c>
      <c r="BN24" s="73">
        <v>0</v>
      </c>
      <c r="BO24" s="73">
        <v>0</v>
      </c>
      <c r="BP24" s="73">
        <v>0</v>
      </c>
      <c r="BQ24" s="73">
        <v>0</v>
      </c>
      <c r="BR24" s="73">
        <v>0</v>
      </c>
      <c r="BS24" s="73">
        <v>0</v>
      </c>
      <c r="BT24" s="73">
        <v>0</v>
      </c>
      <c r="BU24" s="73">
        <v>0</v>
      </c>
      <c r="BV24" s="73">
        <v>0</v>
      </c>
      <c r="BW24" s="73">
        <v>0</v>
      </c>
      <c r="BX24" s="73">
        <v>0</v>
      </c>
      <c r="BY24" s="73">
        <v>0</v>
      </c>
      <c r="BZ24" s="73">
        <v>11.276</v>
      </c>
      <c r="CA24" s="73">
        <v>0</v>
      </c>
      <c r="CB24" s="73">
        <v>0</v>
      </c>
      <c r="CC24" s="73">
        <v>0</v>
      </c>
      <c r="CD24" s="73">
        <v>0</v>
      </c>
      <c r="CE24" s="73">
        <v>0</v>
      </c>
      <c r="CF24" s="73">
        <v>0</v>
      </c>
      <c r="CG24" s="73">
        <v>0</v>
      </c>
      <c r="CH24" s="73">
        <v>0</v>
      </c>
      <c r="CI24" s="73">
        <v>0</v>
      </c>
      <c r="CJ24" s="73">
        <v>0</v>
      </c>
      <c r="CK24" s="73">
        <v>3.0990000000000002</v>
      </c>
      <c r="CL24" s="73">
        <v>0</v>
      </c>
      <c r="CM24" s="73">
        <v>0</v>
      </c>
      <c r="CN24" s="73">
        <v>14.99</v>
      </c>
      <c r="CO24" s="73">
        <v>0</v>
      </c>
      <c r="CP24" s="73">
        <v>0</v>
      </c>
      <c r="CQ24" s="73">
        <v>0</v>
      </c>
      <c r="CR24" s="73">
        <v>0</v>
      </c>
      <c r="CS24" s="73">
        <v>0</v>
      </c>
      <c r="CT24" s="73">
        <v>0</v>
      </c>
      <c r="CU24" s="73">
        <v>0</v>
      </c>
      <c r="CV24" s="73">
        <v>0</v>
      </c>
      <c r="CW24" s="73">
        <v>0</v>
      </c>
      <c r="CX24" s="73">
        <v>0</v>
      </c>
      <c r="CY24" s="73">
        <v>0</v>
      </c>
      <c r="CZ24" s="73">
        <v>0</v>
      </c>
      <c r="DA24" s="73">
        <v>0</v>
      </c>
      <c r="DB24" s="73">
        <v>0</v>
      </c>
      <c r="DC24" s="73">
        <v>82.617000000000004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7.3680000000000003</v>
      </c>
      <c r="DT24" s="73">
        <v>0</v>
      </c>
      <c r="DU24" s="73">
        <v>0</v>
      </c>
      <c r="DV24" s="73">
        <v>0</v>
      </c>
      <c r="DW24" s="73">
        <v>0</v>
      </c>
      <c r="DX24" s="73">
        <v>46.491</v>
      </c>
      <c r="DY24" s="73">
        <v>33.185000000000002</v>
      </c>
      <c r="DZ24" s="73">
        <v>11.94</v>
      </c>
      <c r="EA24" s="73">
        <v>0</v>
      </c>
      <c r="EB24" s="73">
        <v>0</v>
      </c>
      <c r="EC24" s="73">
        <v>0</v>
      </c>
      <c r="ED24" s="73">
        <v>0</v>
      </c>
      <c r="EE24" s="73">
        <v>0</v>
      </c>
      <c r="EF24" s="73">
        <v>98.54</v>
      </c>
      <c r="EG24" s="73">
        <v>2.1419999999999999</v>
      </c>
      <c r="EH24" s="73">
        <v>5.7190000000000003</v>
      </c>
      <c r="EI24" s="73">
        <v>0</v>
      </c>
      <c r="EJ24" s="73">
        <v>0</v>
      </c>
      <c r="EK24" s="73">
        <v>0</v>
      </c>
      <c r="EL24" s="73">
        <v>0</v>
      </c>
      <c r="EM24" s="73">
        <v>0</v>
      </c>
      <c r="EN24" s="73">
        <v>0</v>
      </c>
      <c r="EO24" s="73">
        <v>0</v>
      </c>
      <c r="EP24" s="73">
        <v>0</v>
      </c>
      <c r="EQ24" s="73">
        <v>0</v>
      </c>
      <c r="ER24" s="73">
        <v>0</v>
      </c>
      <c r="ES24" s="73">
        <v>0</v>
      </c>
      <c r="ET24" s="73">
        <v>0</v>
      </c>
      <c r="EU24" s="73">
        <v>12.992000000000001</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11.401999999999999</v>
      </c>
      <c r="FO24" s="73">
        <v>0</v>
      </c>
      <c r="FP24" s="73">
        <v>0</v>
      </c>
      <c r="FQ24" s="73">
        <v>0</v>
      </c>
      <c r="FR24" s="73">
        <v>0</v>
      </c>
      <c r="FS24" s="73">
        <v>0</v>
      </c>
      <c r="FT24" s="73">
        <v>0</v>
      </c>
      <c r="FU24" s="73">
        <v>0</v>
      </c>
      <c r="FV24" s="73">
        <v>0</v>
      </c>
      <c r="FW24" s="73">
        <v>0</v>
      </c>
      <c r="FX24" s="73">
        <v>0</v>
      </c>
      <c r="FY24" s="73">
        <v>0</v>
      </c>
      <c r="FZ24" s="73">
        <v>0</v>
      </c>
      <c r="GA24" s="73">
        <v>11.276</v>
      </c>
      <c r="GB24" s="73">
        <v>0</v>
      </c>
      <c r="GC24" s="73">
        <v>0</v>
      </c>
      <c r="GD24" s="73">
        <v>0</v>
      </c>
      <c r="GE24" s="73">
        <v>0</v>
      </c>
      <c r="GF24" s="73">
        <v>0</v>
      </c>
      <c r="GG24" s="73">
        <v>0</v>
      </c>
      <c r="GH24" s="73">
        <v>0</v>
      </c>
      <c r="GI24" s="73">
        <v>0</v>
      </c>
      <c r="GJ24" s="73">
        <v>0</v>
      </c>
      <c r="GK24" s="73">
        <v>0</v>
      </c>
      <c r="GL24" s="73">
        <v>3.0990000000000002</v>
      </c>
      <c r="GM24" s="73">
        <v>0</v>
      </c>
      <c r="GN24" s="73">
        <v>0</v>
      </c>
      <c r="GO24" s="73">
        <v>14.99</v>
      </c>
      <c r="GP24" s="73">
        <v>0</v>
      </c>
      <c r="GQ24" s="73">
        <v>0</v>
      </c>
      <c r="GR24" s="73">
        <v>0</v>
      </c>
      <c r="GS24" s="73">
        <v>0</v>
      </c>
      <c r="GT24" s="73">
        <v>0</v>
      </c>
      <c r="GU24" s="73">
        <v>0</v>
      </c>
      <c r="GV24" s="73">
        <v>0</v>
      </c>
      <c r="GW24" s="73">
        <v>0</v>
      </c>
      <c r="GX24" s="73">
        <v>0</v>
      </c>
      <c r="GY24" s="73">
        <v>0</v>
      </c>
      <c r="GZ24" s="73">
        <v>0</v>
      </c>
      <c r="HA24" s="73">
        <v>0</v>
      </c>
      <c r="HB24" s="73">
        <v>0</v>
      </c>
      <c r="HC24" s="73">
        <v>0</v>
      </c>
      <c r="HD24" s="73">
        <v>82.617000000000004</v>
      </c>
      <c r="HE24" s="73">
        <v>0</v>
      </c>
      <c r="HF24" s="73">
        <v>0</v>
      </c>
      <c r="HG24" s="73">
        <v>0</v>
      </c>
      <c r="HH24" s="73">
        <v>0</v>
      </c>
      <c r="HI24" s="73">
        <v>0</v>
      </c>
      <c r="HJ24" s="73">
        <v>0</v>
      </c>
      <c r="HK24" s="73">
        <v>205.38499999999999</v>
      </c>
      <c r="HL24" s="73">
        <v>0</v>
      </c>
      <c r="HM24" s="73">
        <v>12.992000000000001</v>
      </c>
      <c r="HN24" s="73">
        <v>0</v>
      </c>
      <c r="HO24" s="73">
        <v>11.401999999999999</v>
      </c>
      <c r="HP24" s="73">
        <v>0</v>
      </c>
      <c r="HQ24" s="73">
        <v>11.276</v>
      </c>
      <c r="HR24" s="73">
        <v>0</v>
      </c>
      <c r="HS24" s="73">
        <v>0</v>
      </c>
      <c r="HT24" s="73">
        <v>3.0990000000000002</v>
      </c>
      <c r="HU24" s="73">
        <v>0</v>
      </c>
      <c r="HV24" s="73">
        <v>14.99</v>
      </c>
      <c r="HW24" s="73">
        <v>0</v>
      </c>
      <c r="HX24" s="73">
        <v>0</v>
      </c>
      <c r="HY24" s="73">
        <v>82.617000000000004</v>
      </c>
      <c r="HZ24" s="73">
        <v>0</v>
      </c>
      <c r="IA24" s="73">
        <v>0</v>
      </c>
      <c r="IB24" s="73">
        <v>0</v>
      </c>
      <c r="IC24" s="73">
        <v>0</v>
      </c>
      <c r="ID24" s="73">
        <v>0</v>
      </c>
      <c r="IE24" s="73">
        <v>0</v>
      </c>
      <c r="IF24" s="73">
        <v>205.38499999999999</v>
      </c>
      <c r="IG24" s="73">
        <v>0</v>
      </c>
      <c r="IH24" s="73">
        <v>12.992000000000001</v>
      </c>
      <c r="II24" s="73">
        <v>0</v>
      </c>
      <c r="IJ24" s="73">
        <v>11.401999999999999</v>
      </c>
      <c r="IK24" s="73">
        <v>0</v>
      </c>
      <c r="IL24" s="73">
        <v>11.276</v>
      </c>
      <c r="IM24" s="73">
        <v>0</v>
      </c>
      <c r="IN24" s="73">
        <v>0</v>
      </c>
      <c r="IO24" s="73">
        <v>3.0990000000000002</v>
      </c>
      <c r="IP24" s="73">
        <v>0</v>
      </c>
      <c r="IQ24" s="73">
        <v>14.99</v>
      </c>
      <c r="IR24" s="73">
        <v>0</v>
      </c>
      <c r="IS24" s="73">
        <v>0</v>
      </c>
      <c r="IT24" s="73">
        <v>82.617000000000004</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4</v>
      </c>
      <c r="JK24" s="71">
        <v>2</v>
      </c>
      <c r="JL24" s="71">
        <v>2</v>
      </c>
      <c r="JM24" s="71">
        <v>0</v>
      </c>
      <c r="JN24" s="71">
        <v>0</v>
      </c>
      <c r="JO24" s="71">
        <v>0</v>
      </c>
      <c r="JP24" s="71">
        <v>0</v>
      </c>
      <c r="JQ24" s="71">
        <v>0</v>
      </c>
      <c r="JR24" s="71">
        <v>2</v>
      </c>
      <c r="JS24" s="71">
        <v>1</v>
      </c>
      <c r="JT24" s="71">
        <v>1</v>
      </c>
      <c r="JU24" s="71">
        <v>0</v>
      </c>
      <c r="JV24" s="71">
        <v>0</v>
      </c>
      <c r="JW24" s="71">
        <v>0</v>
      </c>
      <c r="JX24" s="71">
        <v>0</v>
      </c>
      <c r="JY24" s="71">
        <v>0</v>
      </c>
      <c r="JZ24" s="71">
        <v>0</v>
      </c>
      <c r="KA24" s="71">
        <v>0</v>
      </c>
      <c r="KB24" s="71">
        <v>0</v>
      </c>
      <c r="KC24" s="71">
        <v>0</v>
      </c>
      <c r="KD24" s="71">
        <v>0</v>
      </c>
      <c r="KE24" s="71">
        <v>0</v>
      </c>
      <c r="KF24" s="71">
        <v>0</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3</v>
      </c>
      <c r="LN24" s="71">
        <v>0</v>
      </c>
      <c r="LO24" s="71">
        <v>0</v>
      </c>
      <c r="LP24" s="71">
        <v>0</v>
      </c>
      <c r="LQ24" s="71">
        <v>0</v>
      </c>
      <c r="LR24" s="71">
        <v>0</v>
      </c>
      <c r="LS24" s="71">
        <v>0</v>
      </c>
      <c r="LT24" s="71">
        <v>0</v>
      </c>
      <c r="LU24" s="71">
        <v>0</v>
      </c>
      <c r="LV24" s="71">
        <v>0</v>
      </c>
      <c r="LW24" s="71">
        <v>0</v>
      </c>
      <c r="LX24" s="71">
        <v>1</v>
      </c>
      <c r="LY24" s="71">
        <v>0</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4</v>
      </c>
      <c r="NL24" s="71">
        <v>2</v>
      </c>
      <c r="NM24" s="71">
        <v>2</v>
      </c>
      <c r="NN24" s="71">
        <v>0</v>
      </c>
      <c r="NO24" s="71">
        <v>0</v>
      </c>
      <c r="NP24" s="71">
        <v>0</v>
      </c>
      <c r="NQ24" s="71">
        <v>0</v>
      </c>
      <c r="NR24" s="71">
        <v>0</v>
      </c>
      <c r="NS24" s="71">
        <v>2</v>
      </c>
      <c r="NT24" s="71">
        <v>1</v>
      </c>
      <c r="NU24" s="71">
        <v>1</v>
      </c>
      <c r="NV24" s="71">
        <v>0</v>
      </c>
      <c r="NW24" s="71">
        <v>0</v>
      </c>
      <c r="NX24" s="71">
        <v>0</v>
      </c>
      <c r="NY24" s="71">
        <v>0</v>
      </c>
      <c r="NZ24" s="71">
        <v>0</v>
      </c>
      <c r="OA24" s="71">
        <v>0</v>
      </c>
      <c r="OB24" s="71">
        <v>0</v>
      </c>
      <c r="OC24" s="71">
        <v>0</v>
      </c>
      <c r="OD24" s="71">
        <v>0</v>
      </c>
      <c r="OE24" s="71">
        <v>0</v>
      </c>
      <c r="OF24" s="71">
        <v>0</v>
      </c>
      <c r="OG24" s="71">
        <v>0</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3</v>
      </c>
      <c r="PO24" s="71">
        <v>0</v>
      </c>
      <c r="PP24" s="71">
        <v>0</v>
      </c>
      <c r="PQ24" s="71">
        <v>0</v>
      </c>
      <c r="PR24" s="71">
        <v>0</v>
      </c>
      <c r="PS24" s="71">
        <v>0</v>
      </c>
      <c r="PT24" s="71">
        <v>0</v>
      </c>
      <c r="PU24" s="71">
        <v>0</v>
      </c>
      <c r="PV24" s="71">
        <v>0</v>
      </c>
      <c r="PW24" s="71">
        <v>0</v>
      </c>
      <c r="PX24" s="71">
        <v>0</v>
      </c>
      <c r="PY24" s="71">
        <v>1</v>
      </c>
      <c r="PZ24" s="71">
        <v>0</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14</v>
      </c>
      <c r="QY24" s="71">
        <v>0</v>
      </c>
      <c r="QZ24" s="71">
        <v>1</v>
      </c>
      <c r="RA24" s="71">
        <v>0</v>
      </c>
      <c r="RB24" s="71">
        <v>2</v>
      </c>
      <c r="RC24" s="71">
        <v>0</v>
      </c>
      <c r="RD24" s="71">
        <v>3</v>
      </c>
      <c r="RE24" s="71">
        <v>0</v>
      </c>
      <c r="RF24" s="71">
        <v>0</v>
      </c>
      <c r="RG24" s="71">
        <v>1</v>
      </c>
      <c r="RH24" s="71">
        <v>0</v>
      </c>
      <c r="RI24" s="71">
        <v>3</v>
      </c>
      <c r="RJ24" s="71">
        <v>0</v>
      </c>
      <c r="RK24" s="71">
        <v>0</v>
      </c>
      <c r="RL24" s="71">
        <v>2</v>
      </c>
      <c r="RM24" s="71">
        <v>0</v>
      </c>
      <c r="RN24" s="71">
        <v>0</v>
      </c>
      <c r="RO24" s="71">
        <v>0</v>
      </c>
      <c r="RP24" s="71">
        <v>0</v>
      </c>
      <c r="RQ24" s="71">
        <v>0</v>
      </c>
      <c r="RR24" s="71">
        <v>0</v>
      </c>
      <c r="RS24" s="71">
        <v>14</v>
      </c>
      <c r="RT24" s="71">
        <v>0</v>
      </c>
      <c r="RU24" s="71">
        <v>1</v>
      </c>
      <c r="RV24" s="71">
        <v>0</v>
      </c>
      <c r="RW24" s="71">
        <v>2</v>
      </c>
      <c r="RX24" s="71">
        <v>0</v>
      </c>
      <c r="RY24" s="71">
        <v>3</v>
      </c>
      <c r="RZ24" s="71">
        <v>0</v>
      </c>
      <c r="SA24" s="71">
        <v>0</v>
      </c>
      <c r="SB24" s="71">
        <v>1</v>
      </c>
      <c r="SC24" s="71">
        <v>0</v>
      </c>
      <c r="SD24" s="71">
        <v>3</v>
      </c>
      <c r="SE24" s="71">
        <v>0</v>
      </c>
      <c r="SF24" s="71">
        <v>0</v>
      </c>
      <c r="SG24" s="71">
        <v>2</v>
      </c>
      <c r="SH24" s="71">
        <v>0</v>
      </c>
    </row>
    <row r="25" spans="1:502">
      <c r="A25" s="16" t="s">
        <v>2171</v>
      </c>
      <c r="B25" s="70">
        <v>17</v>
      </c>
      <c r="C25" s="70">
        <v>17</v>
      </c>
      <c r="D25" s="70">
        <v>1</v>
      </c>
      <c r="E25" s="70">
        <v>2020</v>
      </c>
      <c r="F25" s="70" t="s">
        <v>159</v>
      </c>
      <c r="G25" s="1073" t="s">
        <v>2154</v>
      </c>
      <c r="H25" s="70" t="s">
        <v>2155</v>
      </c>
      <c r="I25" s="1066"/>
      <c r="J25" s="73">
        <v>0</v>
      </c>
      <c r="K25" s="73">
        <v>0</v>
      </c>
      <c r="L25" s="73">
        <v>0</v>
      </c>
      <c r="M25" s="73">
        <v>0</v>
      </c>
      <c r="N25" s="73">
        <v>0</v>
      </c>
      <c r="O25" s="73">
        <v>0</v>
      </c>
      <c r="P25" s="73">
        <v>0</v>
      </c>
      <c r="Q25" s="73">
        <v>0</v>
      </c>
      <c r="R25" s="73">
        <v>4.9489999999999998</v>
      </c>
      <c r="S25" s="73">
        <v>0</v>
      </c>
      <c r="T25" s="73">
        <v>0</v>
      </c>
      <c r="U25" s="73">
        <v>0</v>
      </c>
      <c r="V25" s="73">
        <v>0</v>
      </c>
      <c r="W25" s="73">
        <v>45.636000000000003</v>
      </c>
      <c r="X25" s="73">
        <v>32.054000000000002</v>
      </c>
      <c r="Y25" s="73">
        <v>10.849</v>
      </c>
      <c r="Z25" s="73">
        <v>0</v>
      </c>
      <c r="AA25" s="73">
        <v>0</v>
      </c>
      <c r="AB25" s="73">
        <v>0</v>
      </c>
      <c r="AC25" s="73">
        <v>0</v>
      </c>
      <c r="AD25" s="73">
        <v>0</v>
      </c>
      <c r="AE25" s="73">
        <v>95.528999999999996</v>
      </c>
      <c r="AF25" s="73">
        <v>2.081</v>
      </c>
      <c r="AG25" s="73">
        <v>0</v>
      </c>
      <c r="AH25" s="73">
        <v>0</v>
      </c>
      <c r="AI25" s="73">
        <v>0</v>
      </c>
      <c r="AJ25" s="73">
        <v>0</v>
      </c>
      <c r="AK25" s="73">
        <v>0</v>
      </c>
      <c r="AL25" s="73">
        <v>0</v>
      </c>
      <c r="AM25" s="73">
        <v>0</v>
      </c>
      <c r="AN25" s="73">
        <v>0</v>
      </c>
      <c r="AO25" s="73">
        <v>0</v>
      </c>
      <c r="AP25" s="73">
        <v>0</v>
      </c>
      <c r="AQ25" s="73">
        <v>0</v>
      </c>
      <c r="AR25" s="73">
        <v>0</v>
      </c>
      <c r="AS25" s="73">
        <v>0</v>
      </c>
      <c r="AT25" s="73">
        <v>7.27</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4.6630000000000003</v>
      </c>
      <c r="BN25" s="73">
        <v>0</v>
      </c>
      <c r="BO25" s="73">
        <v>0</v>
      </c>
      <c r="BP25" s="73">
        <v>0</v>
      </c>
      <c r="BQ25" s="73">
        <v>0</v>
      </c>
      <c r="BR25" s="73">
        <v>0</v>
      </c>
      <c r="BS25" s="73">
        <v>0</v>
      </c>
      <c r="BT25" s="73">
        <v>0</v>
      </c>
      <c r="BU25" s="73">
        <v>0</v>
      </c>
      <c r="BV25" s="73">
        <v>0</v>
      </c>
      <c r="BW25" s="73">
        <v>0</v>
      </c>
      <c r="BX25" s="73">
        <v>0</v>
      </c>
      <c r="BY25" s="73">
        <v>0</v>
      </c>
      <c r="BZ25" s="73">
        <v>6.9290000000000003</v>
      </c>
      <c r="CA25" s="73">
        <v>0</v>
      </c>
      <c r="CB25" s="73">
        <v>0</v>
      </c>
      <c r="CC25" s="73">
        <v>0</v>
      </c>
      <c r="CD25" s="73">
        <v>0</v>
      </c>
      <c r="CE25" s="73">
        <v>0</v>
      </c>
      <c r="CF25" s="73">
        <v>0</v>
      </c>
      <c r="CG25" s="73">
        <v>0</v>
      </c>
      <c r="CH25" s="73">
        <v>0</v>
      </c>
      <c r="CI25" s="73">
        <v>0</v>
      </c>
      <c r="CJ25" s="73">
        <v>0</v>
      </c>
      <c r="CK25" s="73">
        <v>2.1280000000000001</v>
      </c>
      <c r="CL25" s="73">
        <v>0</v>
      </c>
      <c r="CM25" s="73">
        <v>0</v>
      </c>
      <c r="CN25" s="73">
        <v>14.003</v>
      </c>
      <c r="CO25" s="73">
        <v>0</v>
      </c>
      <c r="CP25" s="73">
        <v>0</v>
      </c>
      <c r="CQ25" s="73">
        <v>0</v>
      </c>
      <c r="CR25" s="73">
        <v>0</v>
      </c>
      <c r="CS25" s="73">
        <v>77.649000000000001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4.9489999999999998</v>
      </c>
      <c r="DT25" s="73">
        <v>0</v>
      </c>
      <c r="DU25" s="73">
        <v>0</v>
      </c>
      <c r="DV25" s="73">
        <v>0</v>
      </c>
      <c r="DW25" s="73">
        <v>0</v>
      </c>
      <c r="DX25" s="73">
        <v>45.636000000000003</v>
      </c>
      <c r="DY25" s="73">
        <v>32.054000000000002</v>
      </c>
      <c r="DZ25" s="73">
        <v>10.849</v>
      </c>
      <c r="EA25" s="73">
        <v>0</v>
      </c>
      <c r="EB25" s="73">
        <v>0</v>
      </c>
      <c r="EC25" s="73">
        <v>0</v>
      </c>
      <c r="ED25" s="73">
        <v>0</v>
      </c>
      <c r="EE25" s="73">
        <v>0</v>
      </c>
      <c r="EF25" s="73">
        <v>95.528999999999996</v>
      </c>
      <c r="EG25" s="73">
        <v>2.081</v>
      </c>
      <c r="EH25" s="73">
        <v>0</v>
      </c>
      <c r="EI25" s="73">
        <v>0</v>
      </c>
      <c r="EJ25" s="73">
        <v>0</v>
      </c>
      <c r="EK25" s="73">
        <v>0</v>
      </c>
      <c r="EL25" s="73">
        <v>0</v>
      </c>
      <c r="EM25" s="73">
        <v>0</v>
      </c>
      <c r="EN25" s="73">
        <v>0</v>
      </c>
      <c r="EO25" s="73">
        <v>0</v>
      </c>
      <c r="EP25" s="73">
        <v>0</v>
      </c>
      <c r="EQ25" s="73">
        <v>0</v>
      </c>
      <c r="ER25" s="73">
        <v>0</v>
      </c>
      <c r="ES25" s="73">
        <v>0</v>
      </c>
      <c r="ET25" s="73">
        <v>0</v>
      </c>
      <c r="EU25" s="73">
        <v>7.27</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4.6630000000000003</v>
      </c>
      <c r="FO25" s="73">
        <v>0</v>
      </c>
      <c r="FP25" s="73">
        <v>0</v>
      </c>
      <c r="FQ25" s="73">
        <v>0</v>
      </c>
      <c r="FR25" s="73">
        <v>0</v>
      </c>
      <c r="FS25" s="73">
        <v>0</v>
      </c>
      <c r="FT25" s="73">
        <v>0</v>
      </c>
      <c r="FU25" s="73">
        <v>0</v>
      </c>
      <c r="FV25" s="73">
        <v>0</v>
      </c>
      <c r="FW25" s="73">
        <v>0</v>
      </c>
      <c r="FX25" s="73">
        <v>0</v>
      </c>
      <c r="FY25" s="73">
        <v>0</v>
      </c>
      <c r="FZ25" s="73">
        <v>0</v>
      </c>
      <c r="GA25" s="73">
        <v>6.9290000000000003</v>
      </c>
      <c r="GB25" s="73">
        <v>0</v>
      </c>
      <c r="GC25" s="73">
        <v>0</v>
      </c>
      <c r="GD25" s="73">
        <v>0</v>
      </c>
      <c r="GE25" s="73">
        <v>0</v>
      </c>
      <c r="GF25" s="73">
        <v>0</v>
      </c>
      <c r="GG25" s="73">
        <v>0</v>
      </c>
      <c r="GH25" s="73">
        <v>0</v>
      </c>
      <c r="GI25" s="73">
        <v>0</v>
      </c>
      <c r="GJ25" s="73">
        <v>0</v>
      </c>
      <c r="GK25" s="73">
        <v>0</v>
      </c>
      <c r="GL25" s="73">
        <v>2.1280000000000001</v>
      </c>
      <c r="GM25" s="73">
        <v>0</v>
      </c>
      <c r="GN25" s="73">
        <v>0</v>
      </c>
      <c r="GO25" s="73">
        <v>14.003</v>
      </c>
      <c r="GP25" s="73">
        <v>0</v>
      </c>
      <c r="GQ25" s="73">
        <v>0</v>
      </c>
      <c r="GR25" s="73">
        <v>0</v>
      </c>
      <c r="GS25" s="73">
        <v>0</v>
      </c>
      <c r="GT25" s="73">
        <v>77.649000000000001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191.09800000000001</v>
      </c>
      <c r="HL25" s="73">
        <v>0</v>
      </c>
      <c r="HM25" s="73">
        <v>7.27</v>
      </c>
      <c r="HN25" s="73">
        <v>0</v>
      </c>
      <c r="HO25" s="73">
        <v>4.6630000000000003</v>
      </c>
      <c r="HP25" s="73">
        <v>0</v>
      </c>
      <c r="HQ25" s="73">
        <v>6.9290000000000003</v>
      </c>
      <c r="HR25" s="73">
        <v>0</v>
      </c>
      <c r="HS25" s="73">
        <v>0</v>
      </c>
      <c r="HT25" s="73">
        <v>2.1280000000000001</v>
      </c>
      <c r="HU25" s="73">
        <v>0</v>
      </c>
      <c r="HV25" s="73">
        <v>14.003</v>
      </c>
      <c r="HW25" s="73">
        <v>0</v>
      </c>
      <c r="HX25" s="73">
        <v>77.649000000000001</v>
      </c>
      <c r="HY25" s="73">
        <v>0</v>
      </c>
      <c r="HZ25" s="73">
        <v>0</v>
      </c>
      <c r="IA25" s="73">
        <v>0</v>
      </c>
      <c r="IB25" s="73">
        <v>0</v>
      </c>
      <c r="IC25" s="73">
        <v>0</v>
      </c>
      <c r="ID25" s="73">
        <v>0</v>
      </c>
      <c r="IE25" s="73">
        <v>0</v>
      </c>
      <c r="IF25" s="73">
        <v>191.09800000000001</v>
      </c>
      <c r="IG25" s="73">
        <v>0</v>
      </c>
      <c r="IH25" s="73">
        <v>7.27</v>
      </c>
      <c r="II25" s="73">
        <v>0</v>
      </c>
      <c r="IJ25" s="73">
        <v>4.6630000000000003</v>
      </c>
      <c r="IK25" s="73">
        <v>0</v>
      </c>
      <c r="IL25" s="73">
        <v>6.9290000000000003</v>
      </c>
      <c r="IM25" s="73">
        <v>0</v>
      </c>
      <c r="IN25" s="73">
        <v>0</v>
      </c>
      <c r="IO25" s="73">
        <v>2.1280000000000001</v>
      </c>
      <c r="IP25" s="73">
        <v>0</v>
      </c>
      <c r="IQ25" s="73">
        <v>14.003</v>
      </c>
      <c r="IR25" s="73">
        <v>0</v>
      </c>
      <c r="IS25" s="73">
        <v>77.649000000000001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4</v>
      </c>
      <c r="JK25" s="71">
        <v>2</v>
      </c>
      <c r="JL25" s="71">
        <v>2</v>
      </c>
      <c r="JM25" s="71">
        <v>0</v>
      </c>
      <c r="JN25" s="71">
        <v>0</v>
      </c>
      <c r="JO25" s="71">
        <v>0</v>
      </c>
      <c r="JP25" s="71">
        <v>0</v>
      </c>
      <c r="JQ25" s="71">
        <v>0</v>
      </c>
      <c r="JR25" s="71">
        <v>2</v>
      </c>
      <c r="JS25" s="71">
        <v>1</v>
      </c>
      <c r="JT25" s="71">
        <v>0</v>
      </c>
      <c r="JU25" s="71">
        <v>0</v>
      </c>
      <c r="JV25" s="71">
        <v>0</v>
      </c>
      <c r="JW25" s="71">
        <v>0</v>
      </c>
      <c r="JX25" s="71">
        <v>0</v>
      </c>
      <c r="JY25" s="71">
        <v>0</v>
      </c>
      <c r="JZ25" s="71">
        <v>0</v>
      </c>
      <c r="KA25" s="71">
        <v>0</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0</v>
      </c>
      <c r="LW25" s="71">
        <v>0</v>
      </c>
      <c r="LX25" s="71">
        <v>1</v>
      </c>
      <c r="LY25" s="71">
        <v>0</v>
      </c>
      <c r="LZ25" s="71">
        <v>0</v>
      </c>
      <c r="MA25" s="71">
        <v>3</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4</v>
      </c>
      <c r="NL25" s="71">
        <v>2</v>
      </c>
      <c r="NM25" s="71">
        <v>2</v>
      </c>
      <c r="NN25" s="71">
        <v>0</v>
      </c>
      <c r="NO25" s="71">
        <v>0</v>
      </c>
      <c r="NP25" s="71">
        <v>0</v>
      </c>
      <c r="NQ25" s="71">
        <v>0</v>
      </c>
      <c r="NR25" s="71">
        <v>0</v>
      </c>
      <c r="NS25" s="71">
        <v>2</v>
      </c>
      <c r="NT25" s="71">
        <v>1</v>
      </c>
      <c r="NU25" s="71">
        <v>0</v>
      </c>
      <c r="NV25" s="71">
        <v>0</v>
      </c>
      <c r="NW25" s="71">
        <v>0</v>
      </c>
      <c r="NX25" s="71">
        <v>0</v>
      </c>
      <c r="NY25" s="71">
        <v>0</v>
      </c>
      <c r="NZ25" s="71">
        <v>0</v>
      </c>
      <c r="OA25" s="71">
        <v>0</v>
      </c>
      <c r="OB25" s="71">
        <v>0</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0</v>
      </c>
      <c r="PX25" s="71">
        <v>0</v>
      </c>
      <c r="PY25" s="71">
        <v>1</v>
      </c>
      <c r="PZ25" s="71">
        <v>0</v>
      </c>
      <c r="QA25" s="71">
        <v>0</v>
      </c>
      <c r="QB25" s="71">
        <v>3</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1</v>
      </c>
      <c r="RA25" s="71">
        <v>0</v>
      </c>
      <c r="RB25" s="71">
        <v>1</v>
      </c>
      <c r="RC25" s="71">
        <v>0</v>
      </c>
      <c r="RD25" s="71">
        <v>2</v>
      </c>
      <c r="RE25" s="71">
        <v>0</v>
      </c>
      <c r="RF25" s="71">
        <v>0</v>
      </c>
      <c r="RG25" s="71">
        <v>1</v>
      </c>
      <c r="RH25" s="71">
        <v>0</v>
      </c>
      <c r="RI25" s="71">
        <v>3</v>
      </c>
      <c r="RJ25" s="71">
        <v>0</v>
      </c>
      <c r="RK25" s="71">
        <v>2</v>
      </c>
      <c r="RL25" s="71">
        <v>0</v>
      </c>
      <c r="RM25" s="71">
        <v>0</v>
      </c>
      <c r="RN25" s="71">
        <v>0</v>
      </c>
      <c r="RO25" s="71">
        <v>0</v>
      </c>
      <c r="RP25" s="71">
        <v>0</v>
      </c>
      <c r="RQ25" s="71">
        <v>0</v>
      </c>
      <c r="RR25" s="71">
        <v>0</v>
      </c>
      <c r="RS25" s="71">
        <v>12</v>
      </c>
      <c r="RT25" s="71">
        <v>0</v>
      </c>
      <c r="RU25" s="71">
        <v>1</v>
      </c>
      <c r="RV25" s="71">
        <v>0</v>
      </c>
      <c r="RW25" s="71">
        <v>1</v>
      </c>
      <c r="RX25" s="71">
        <v>0</v>
      </c>
      <c r="RY25" s="71">
        <v>2</v>
      </c>
      <c r="RZ25" s="71">
        <v>0</v>
      </c>
      <c r="SA25" s="71">
        <v>0</v>
      </c>
      <c r="SB25" s="71">
        <v>1</v>
      </c>
      <c r="SC25" s="71">
        <v>0</v>
      </c>
      <c r="SD25" s="71">
        <v>3</v>
      </c>
      <c r="SE25" s="71">
        <v>0</v>
      </c>
      <c r="SF25" s="71">
        <v>2</v>
      </c>
      <c r="SG25" s="71">
        <v>0</v>
      </c>
      <c r="SH25" s="71">
        <v>0</v>
      </c>
    </row>
    <row r="26" spans="1:502">
      <c r="A26" s="16" t="s">
        <v>2172</v>
      </c>
      <c r="B26" s="70">
        <v>18</v>
      </c>
      <c r="C26" s="70">
        <v>18</v>
      </c>
      <c r="D26" s="70">
        <v>1</v>
      </c>
      <c r="E26" s="70">
        <v>2021</v>
      </c>
      <c r="F26" s="70" t="s">
        <v>160</v>
      </c>
      <c r="G26" s="1073" t="s">
        <v>2154</v>
      </c>
      <c r="H26" s="70" t="s">
        <v>2155</v>
      </c>
      <c r="I26" s="1066"/>
      <c r="J26" s="73">
        <v>0</v>
      </c>
      <c r="K26" s="73">
        <v>0</v>
      </c>
      <c r="L26" s="73">
        <v>0</v>
      </c>
      <c r="M26" s="73">
        <v>0</v>
      </c>
      <c r="N26" s="73">
        <v>0</v>
      </c>
      <c r="O26" s="73">
        <v>0</v>
      </c>
      <c r="P26" s="73">
        <v>0</v>
      </c>
      <c r="Q26" s="73">
        <v>0</v>
      </c>
      <c r="R26" s="73">
        <v>4.7229999999999999</v>
      </c>
      <c r="S26" s="73">
        <v>0</v>
      </c>
      <c r="T26" s="73">
        <v>0</v>
      </c>
      <c r="U26" s="73">
        <v>0</v>
      </c>
      <c r="V26" s="73">
        <v>0</v>
      </c>
      <c r="W26" s="73">
        <v>44.46</v>
      </c>
      <c r="X26" s="73">
        <v>27.994</v>
      </c>
      <c r="Y26" s="73">
        <v>11.680999999999999</v>
      </c>
      <c r="Z26" s="73">
        <v>0</v>
      </c>
      <c r="AA26" s="73">
        <v>0</v>
      </c>
      <c r="AB26" s="73">
        <v>0</v>
      </c>
      <c r="AC26" s="73">
        <v>0</v>
      </c>
      <c r="AD26" s="73">
        <v>0</v>
      </c>
      <c r="AE26" s="73">
        <v>101.285</v>
      </c>
      <c r="AF26" s="73">
        <v>2.3330000000000002</v>
      </c>
      <c r="AG26" s="73">
        <v>0</v>
      </c>
      <c r="AH26" s="73">
        <v>0</v>
      </c>
      <c r="AI26" s="73">
        <v>0</v>
      </c>
      <c r="AJ26" s="73">
        <v>0</v>
      </c>
      <c r="AK26" s="73">
        <v>0</v>
      </c>
      <c r="AL26" s="73">
        <v>0</v>
      </c>
      <c r="AM26" s="73">
        <v>0</v>
      </c>
      <c r="AN26" s="73">
        <v>0</v>
      </c>
      <c r="AO26" s="73">
        <v>0</v>
      </c>
      <c r="AP26" s="73">
        <v>0</v>
      </c>
      <c r="AQ26" s="73">
        <v>0</v>
      </c>
      <c r="AR26" s="73">
        <v>0</v>
      </c>
      <c r="AS26" s="73">
        <v>0</v>
      </c>
      <c r="AT26" s="73">
        <v>6.8109999999999999</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4.859</v>
      </c>
      <c r="BN26" s="73">
        <v>0</v>
      </c>
      <c r="BO26" s="73">
        <v>0</v>
      </c>
      <c r="BP26" s="73">
        <v>0</v>
      </c>
      <c r="BQ26" s="73">
        <v>0</v>
      </c>
      <c r="BR26" s="73">
        <v>0</v>
      </c>
      <c r="BS26" s="73">
        <v>0</v>
      </c>
      <c r="BT26" s="73">
        <v>0</v>
      </c>
      <c r="BU26" s="73">
        <v>0</v>
      </c>
      <c r="BV26" s="73">
        <v>0</v>
      </c>
      <c r="BW26" s="73">
        <v>0</v>
      </c>
      <c r="BX26" s="73">
        <v>0</v>
      </c>
      <c r="BY26" s="73">
        <v>0</v>
      </c>
      <c r="BZ26" s="73">
        <v>7.0330000000000004</v>
      </c>
      <c r="CA26" s="73">
        <v>0</v>
      </c>
      <c r="CB26" s="73">
        <v>0</v>
      </c>
      <c r="CC26" s="73">
        <v>0</v>
      </c>
      <c r="CD26" s="73">
        <v>0</v>
      </c>
      <c r="CE26" s="73">
        <v>0</v>
      </c>
      <c r="CF26" s="73">
        <v>0</v>
      </c>
      <c r="CG26" s="73">
        <v>0</v>
      </c>
      <c r="CH26" s="73">
        <v>0</v>
      </c>
      <c r="CI26" s="73">
        <v>0</v>
      </c>
      <c r="CJ26" s="73">
        <v>0</v>
      </c>
      <c r="CK26" s="73">
        <v>2.5249999999999999</v>
      </c>
      <c r="CL26" s="73">
        <v>0</v>
      </c>
      <c r="CM26" s="73">
        <v>0</v>
      </c>
      <c r="CN26" s="73">
        <v>14.346</v>
      </c>
      <c r="CO26" s="73">
        <v>0</v>
      </c>
      <c r="CP26" s="73">
        <v>0</v>
      </c>
      <c r="CQ26" s="73">
        <v>0</v>
      </c>
      <c r="CR26" s="73">
        <v>0</v>
      </c>
      <c r="CS26" s="73">
        <v>81.968000000000004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4.7229999999999999</v>
      </c>
      <c r="DT26" s="73">
        <v>0</v>
      </c>
      <c r="DU26" s="73">
        <v>0</v>
      </c>
      <c r="DV26" s="73">
        <v>0</v>
      </c>
      <c r="DW26" s="73">
        <v>0</v>
      </c>
      <c r="DX26" s="73">
        <v>44.46</v>
      </c>
      <c r="DY26" s="73">
        <v>27.994</v>
      </c>
      <c r="DZ26" s="73">
        <v>11.680999999999999</v>
      </c>
      <c r="EA26" s="73">
        <v>0</v>
      </c>
      <c r="EB26" s="73">
        <v>0</v>
      </c>
      <c r="EC26" s="73">
        <v>0</v>
      </c>
      <c r="ED26" s="73">
        <v>0</v>
      </c>
      <c r="EE26" s="73">
        <v>0</v>
      </c>
      <c r="EF26" s="73">
        <v>101.285</v>
      </c>
      <c r="EG26" s="73">
        <v>2.3330000000000002</v>
      </c>
      <c r="EH26" s="73">
        <v>0</v>
      </c>
      <c r="EI26" s="73">
        <v>0</v>
      </c>
      <c r="EJ26" s="73">
        <v>0</v>
      </c>
      <c r="EK26" s="73">
        <v>0</v>
      </c>
      <c r="EL26" s="73">
        <v>0</v>
      </c>
      <c r="EM26" s="73">
        <v>0</v>
      </c>
      <c r="EN26" s="73">
        <v>0</v>
      </c>
      <c r="EO26" s="73">
        <v>0</v>
      </c>
      <c r="EP26" s="73">
        <v>0</v>
      </c>
      <c r="EQ26" s="73">
        <v>0</v>
      </c>
      <c r="ER26" s="73">
        <v>0</v>
      </c>
      <c r="ES26" s="73">
        <v>0</v>
      </c>
      <c r="ET26" s="73">
        <v>0</v>
      </c>
      <c r="EU26" s="73">
        <v>6.8109999999999999</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4.859</v>
      </c>
      <c r="FO26" s="73">
        <v>0</v>
      </c>
      <c r="FP26" s="73">
        <v>0</v>
      </c>
      <c r="FQ26" s="73">
        <v>0</v>
      </c>
      <c r="FR26" s="73">
        <v>0</v>
      </c>
      <c r="FS26" s="73">
        <v>0</v>
      </c>
      <c r="FT26" s="73">
        <v>0</v>
      </c>
      <c r="FU26" s="73">
        <v>0</v>
      </c>
      <c r="FV26" s="73">
        <v>0</v>
      </c>
      <c r="FW26" s="73">
        <v>0</v>
      </c>
      <c r="FX26" s="73">
        <v>0</v>
      </c>
      <c r="FY26" s="73">
        <v>0</v>
      </c>
      <c r="FZ26" s="73">
        <v>0</v>
      </c>
      <c r="GA26" s="73">
        <v>7.0330000000000004</v>
      </c>
      <c r="GB26" s="73">
        <v>0</v>
      </c>
      <c r="GC26" s="73">
        <v>0</v>
      </c>
      <c r="GD26" s="73">
        <v>0</v>
      </c>
      <c r="GE26" s="73">
        <v>0</v>
      </c>
      <c r="GF26" s="73">
        <v>0</v>
      </c>
      <c r="GG26" s="73">
        <v>0</v>
      </c>
      <c r="GH26" s="73">
        <v>0</v>
      </c>
      <c r="GI26" s="73">
        <v>0</v>
      </c>
      <c r="GJ26" s="73">
        <v>0</v>
      </c>
      <c r="GK26" s="73">
        <v>0</v>
      </c>
      <c r="GL26" s="73">
        <v>2.5249999999999999</v>
      </c>
      <c r="GM26" s="73">
        <v>0</v>
      </c>
      <c r="GN26" s="73">
        <v>0</v>
      </c>
      <c r="GO26" s="73">
        <v>14.346</v>
      </c>
      <c r="GP26" s="73">
        <v>0</v>
      </c>
      <c r="GQ26" s="73">
        <v>0</v>
      </c>
      <c r="GR26" s="73">
        <v>0</v>
      </c>
      <c r="GS26" s="73">
        <v>0</v>
      </c>
      <c r="GT26" s="73">
        <v>81.968000000000004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192.476</v>
      </c>
      <c r="HL26" s="73">
        <v>0</v>
      </c>
      <c r="HM26" s="73">
        <v>6.8109999999999999</v>
      </c>
      <c r="HN26" s="73">
        <v>0</v>
      </c>
      <c r="HO26" s="73">
        <v>4.859</v>
      </c>
      <c r="HP26" s="73">
        <v>0</v>
      </c>
      <c r="HQ26" s="73">
        <v>7.0330000000000004</v>
      </c>
      <c r="HR26" s="73">
        <v>0</v>
      </c>
      <c r="HS26" s="73">
        <v>0</v>
      </c>
      <c r="HT26" s="73">
        <v>2.5249999999999999</v>
      </c>
      <c r="HU26" s="73">
        <v>0</v>
      </c>
      <c r="HV26" s="73">
        <v>14.346</v>
      </c>
      <c r="HW26" s="73">
        <v>0</v>
      </c>
      <c r="HX26" s="73">
        <v>81.968000000000004</v>
      </c>
      <c r="HY26" s="73">
        <v>0</v>
      </c>
      <c r="HZ26" s="73">
        <v>0</v>
      </c>
      <c r="IA26" s="73">
        <v>0</v>
      </c>
      <c r="IB26" s="73">
        <v>0</v>
      </c>
      <c r="IC26" s="73">
        <v>0</v>
      </c>
      <c r="ID26" s="73">
        <v>0</v>
      </c>
      <c r="IE26" s="73">
        <v>0</v>
      </c>
      <c r="IF26" s="73">
        <v>192.476</v>
      </c>
      <c r="IG26" s="73">
        <v>0</v>
      </c>
      <c r="IH26" s="73">
        <v>6.8109999999999999</v>
      </c>
      <c r="II26" s="73">
        <v>0</v>
      </c>
      <c r="IJ26" s="73">
        <v>4.859</v>
      </c>
      <c r="IK26" s="73">
        <v>0</v>
      </c>
      <c r="IL26" s="73">
        <v>7.0330000000000004</v>
      </c>
      <c r="IM26" s="73">
        <v>0</v>
      </c>
      <c r="IN26" s="73">
        <v>0</v>
      </c>
      <c r="IO26" s="73">
        <v>2.5249999999999999</v>
      </c>
      <c r="IP26" s="73">
        <v>0</v>
      </c>
      <c r="IQ26" s="73">
        <v>14.346</v>
      </c>
      <c r="IR26" s="73">
        <v>0</v>
      </c>
      <c r="IS26" s="73">
        <v>81.968000000000004</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4</v>
      </c>
      <c r="JK26" s="71">
        <v>2</v>
      </c>
      <c r="JL26" s="71">
        <v>2</v>
      </c>
      <c r="JM26" s="71">
        <v>0</v>
      </c>
      <c r="JN26" s="71">
        <v>0</v>
      </c>
      <c r="JO26" s="71">
        <v>0</v>
      </c>
      <c r="JP26" s="71">
        <v>0</v>
      </c>
      <c r="JQ26" s="71">
        <v>0</v>
      </c>
      <c r="JR26" s="71">
        <v>3</v>
      </c>
      <c r="JS26" s="71">
        <v>1</v>
      </c>
      <c r="JT26" s="71">
        <v>0</v>
      </c>
      <c r="JU26" s="71">
        <v>0</v>
      </c>
      <c r="JV26" s="71">
        <v>0</v>
      </c>
      <c r="JW26" s="71">
        <v>0</v>
      </c>
      <c r="JX26" s="71">
        <v>0</v>
      </c>
      <c r="JY26" s="71">
        <v>0</v>
      </c>
      <c r="JZ26" s="71">
        <v>0</v>
      </c>
      <c r="KA26" s="71">
        <v>0</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0</v>
      </c>
      <c r="LT26" s="71">
        <v>0</v>
      </c>
      <c r="LU26" s="71">
        <v>0</v>
      </c>
      <c r="LV26" s="71">
        <v>0</v>
      </c>
      <c r="LW26" s="71">
        <v>0</v>
      </c>
      <c r="LX26" s="71">
        <v>1</v>
      </c>
      <c r="LY26" s="71">
        <v>0</v>
      </c>
      <c r="LZ26" s="71">
        <v>0</v>
      </c>
      <c r="MA26" s="71">
        <v>3</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4</v>
      </c>
      <c r="NL26" s="71">
        <v>2</v>
      </c>
      <c r="NM26" s="71">
        <v>2</v>
      </c>
      <c r="NN26" s="71">
        <v>0</v>
      </c>
      <c r="NO26" s="71">
        <v>0</v>
      </c>
      <c r="NP26" s="71">
        <v>0</v>
      </c>
      <c r="NQ26" s="71">
        <v>0</v>
      </c>
      <c r="NR26" s="71">
        <v>0</v>
      </c>
      <c r="NS26" s="71">
        <v>3</v>
      </c>
      <c r="NT26" s="71">
        <v>1</v>
      </c>
      <c r="NU26" s="71">
        <v>0</v>
      </c>
      <c r="NV26" s="71">
        <v>0</v>
      </c>
      <c r="NW26" s="71">
        <v>0</v>
      </c>
      <c r="NX26" s="71">
        <v>0</v>
      </c>
      <c r="NY26" s="71">
        <v>0</v>
      </c>
      <c r="NZ26" s="71">
        <v>0</v>
      </c>
      <c r="OA26" s="71">
        <v>0</v>
      </c>
      <c r="OB26" s="71">
        <v>0</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0</v>
      </c>
      <c r="PU26" s="71">
        <v>0</v>
      </c>
      <c r="PV26" s="71">
        <v>0</v>
      </c>
      <c r="PW26" s="71">
        <v>0</v>
      </c>
      <c r="PX26" s="71">
        <v>0</v>
      </c>
      <c r="PY26" s="71">
        <v>1</v>
      </c>
      <c r="PZ26" s="71">
        <v>0</v>
      </c>
      <c r="QA26" s="71">
        <v>0</v>
      </c>
      <c r="QB26" s="71">
        <v>3</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1</v>
      </c>
      <c r="RA26" s="71">
        <v>0</v>
      </c>
      <c r="RB26" s="71">
        <v>1</v>
      </c>
      <c r="RC26" s="71">
        <v>0</v>
      </c>
      <c r="RD26" s="71">
        <v>2</v>
      </c>
      <c r="RE26" s="71">
        <v>0</v>
      </c>
      <c r="RF26" s="71">
        <v>0</v>
      </c>
      <c r="RG26" s="71">
        <v>1</v>
      </c>
      <c r="RH26" s="71">
        <v>0</v>
      </c>
      <c r="RI26" s="71">
        <v>3</v>
      </c>
      <c r="RJ26" s="71">
        <v>0</v>
      </c>
      <c r="RK26" s="71">
        <v>2</v>
      </c>
      <c r="RL26" s="71">
        <v>0</v>
      </c>
      <c r="RM26" s="71">
        <v>0</v>
      </c>
      <c r="RN26" s="71">
        <v>0</v>
      </c>
      <c r="RO26" s="71">
        <v>0</v>
      </c>
      <c r="RP26" s="71">
        <v>0</v>
      </c>
      <c r="RQ26" s="71">
        <v>0</v>
      </c>
      <c r="RR26" s="71">
        <v>0</v>
      </c>
      <c r="RS26" s="71">
        <v>13</v>
      </c>
      <c r="RT26" s="71">
        <v>0</v>
      </c>
      <c r="RU26" s="71">
        <v>1</v>
      </c>
      <c r="RV26" s="71">
        <v>0</v>
      </c>
      <c r="RW26" s="71">
        <v>1</v>
      </c>
      <c r="RX26" s="71">
        <v>0</v>
      </c>
      <c r="RY26" s="71">
        <v>2</v>
      </c>
      <c r="RZ26" s="71">
        <v>0</v>
      </c>
      <c r="SA26" s="71">
        <v>0</v>
      </c>
      <c r="SB26" s="71">
        <v>1</v>
      </c>
      <c r="SC26" s="71">
        <v>0</v>
      </c>
      <c r="SD26" s="71">
        <v>3</v>
      </c>
      <c r="SE26" s="71">
        <v>0</v>
      </c>
      <c r="SF26" s="71">
        <v>2</v>
      </c>
      <c r="SG26" s="71">
        <v>0</v>
      </c>
      <c r="SH26" s="71">
        <v>0</v>
      </c>
    </row>
    <row r="27" spans="1:502">
      <c r="A27" s="16" t="s">
        <v>2173</v>
      </c>
      <c r="B27" s="70">
        <v>19</v>
      </c>
      <c r="C27" s="70">
        <v>19</v>
      </c>
      <c r="D27" s="70">
        <v>1</v>
      </c>
      <c r="E27" s="70">
        <v>2022</v>
      </c>
      <c r="F27" s="70" t="s">
        <v>161</v>
      </c>
      <c r="G27" s="1073" t="s">
        <v>2154</v>
      </c>
      <c r="H27" s="70" t="s">
        <v>2155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2174</v>
      </c>
      <c r="B28" s="70">
        <v>20</v>
      </c>
      <c r="C28" s="70">
        <v>20</v>
      </c>
      <c r="D28" s="70">
        <v>1</v>
      </c>
      <c r="E28" s="70">
        <v>2023</v>
      </c>
      <c r="F28" s="70" t="s">
        <v>1539</v>
      </c>
      <c r="G28" s="1073" t="s">
        <v>2154</v>
      </c>
      <c r="H28" s="70" t="s">
        <v>2155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2175</v>
      </c>
      <c r="B29" s="70">
        <v>21</v>
      </c>
      <c r="C29" s="70">
        <v>21</v>
      </c>
      <c r="D29" s="70">
        <v>1</v>
      </c>
      <c r="E29" s="70">
        <v>2024</v>
      </c>
      <c r="F29" s="70" t="s">
        <v>1585</v>
      </c>
      <c r="G29" s="1073" t="s">
        <v>2154</v>
      </c>
      <c r="H29" s="70" t="s">
        <v>2155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2223</v>
      </c>
      <c r="G30" s="1073" t="s">
        <v>2154</v>
      </c>
      <c r="H30" s="70" t="s">
        <v>2155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2224</v>
      </c>
      <c r="G31" s="1073" t="s">
        <v>2154</v>
      </c>
      <c r="H31" s="70" t="s">
        <v>2155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2225</v>
      </c>
      <c r="G32" s="1073" t="s">
        <v>2154</v>
      </c>
      <c r="H32" s="70" t="s">
        <v>2155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2226</v>
      </c>
      <c r="G33" s="1073" t="s">
        <v>2154</v>
      </c>
      <c r="H33" s="70" t="s">
        <v>2155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2227</v>
      </c>
      <c r="G34" s="1073" t="s">
        <v>2154</v>
      </c>
      <c r="H34" s="70" t="s">
        <v>2155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2228</v>
      </c>
      <c r="G35" s="1073" t="s">
        <v>2154</v>
      </c>
      <c r="H35" s="70" t="s">
        <v>2155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1585</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1585</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2403</v>
      </c>
      <c r="B12" s="70">
        <v>4</v>
      </c>
      <c r="C12" s="70">
        <v>18</v>
      </c>
      <c r="D12" s="70">
        <v>4</v>
      </c>
      <c r="E12" s="70">
        <v>2024</v>
      </c>
      <c r="F12" s="70" t="s">
        <v>1585</v>
      </c>
      <c r="G12" s="1073" t="s">
        <v>2400</v>
      </c>
      <c r="H12" s="70" t="s">
        <v>2401</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1585</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1585</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1585</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2334</v>
      </c>
      <c r="B16" s="70">
        <v>8</v>
      </c>
      <c r="C16" s="70">
        <v>18</v>
      </c>
      <c r="D16" s="70">
        <v>8</v>
      </c>
      <c r="E16" s="70">
        <v>2024</v>
      </c>
      <c r="F16" s="70" t="s">
        <v>1585</v>
      </c>
      <c r="G16" s="1073" t="s">
        <v>2331</v>
      </c>
      <c r="H16" s="70" t="s">
        <v>2332</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1585</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2302</v>
      </c>
      <c r="B18" s="70">
        <v>10</v>
      </c>
      <c r="C18" s="70">
        <v>18</v>
      </c>
      <c r="D18" s="70">
        <v>10</v>
      </c>
      <c r="E18" s="70">
        <v>2024</v>
      </c>
      <c r="F18" s="70" t="s">
        <v>1585</v>
      </c>
      <c r="G18" s="1073" t="s">
        <v>2299</v>
      </c>
      <c r="H18" s="70" t="s">
        <v>2300</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1585</v>
      </c>
      <c r="G19" s="1073" t="s">
        <v>2347</v>
      </c>
      <c r="H19" s="70" t="s">
        <v>2348</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1585</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1585</v>
      </c>
      <c r="G21" s="1073" t="s">
        <v>2367</v>
      </c>
      <c r="H21" s="70" t="s">
        <v>2368</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2175</v>
      </c>
      <c r="B22" s="70">
        <v>14</v>
      </c>
      <c r="C22" s="70">
        <v>18</v>
      </c>
      <c r="D22" s="70">
        <v>14</v>
      </c>
      <c r="E22" s="70">
        <v>2024</v>
      </c>
      <c r="F22" s="70" t="s">
        <v>1585</v>
      </c>
      <c r="G22" s="1073" t="s">
        <v>2154</v>
      </c>
      <c r="H22" s="70" t="s">
        <v>2155</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1585</v>
      </c>
      <c r="G23" s="1073" t="s">
        <v>2307</v>
      </c>
      <c r="H23" s="70" t="s">
        <v>2308</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1585</v>
      </c>
      <c r="G24" s="1073" t="s">
        <v>2363</v>
      </c>
      <c r="H24" s="70" t="s">
        <v>2364</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1585</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1585</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1585</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1585</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1585</v>
      </c>
      <c r="G29" s="1073" t="s">
        <v>2371</v>
      </c>
      <c r="H29" s="70" t="s">
        <v>2372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2318</v>
      </c>
      <c r="B30" s="70">
        <v>22</v>
      </c>
      <c r="C30" s="70">
        <v>18</v>
      </c>
      <c r="D30" s="70">
        <v>22</v>
      </c>
      <c r="E30" s="70">
        <v>2024</v>
      </c>
      <c r="F30" s="70" t="s">
        <v>1585</v>
      </c>
      <c r="G30" s="1073" t="s">
        <v>2315</v>
      </c>
      <c r="H30" s="70" t="s">
        <v>2316</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1769</v>
      </c>
      <c r="B31" s="70">
        <v>23</v>
      </c>
      <c r="C31" s="70">
        <v>18</v>
      </c>
      <c r="D31" s="70">
        <v>23</v>
      </c>
      <c r="E31" s="70">
        <v>2024</v>
      </c>
      <c r="F31" s="70" t="s">
        <v>1585</v>
      </c>
      <c r="G31" s="1073" t="s">
        <v>1748</v>
      </c>
      <c r="H31" s="70" t="s">
        <v>1749</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2306</v>
      </c>
      <c r="B32" s="70">
        <v>24</v>
      </c>
      <c r="C32" s="70">
        <v>18</v>
      </c>
      <c r="D32" s="70">
        <v>24</v>
      </c>
      <c r="E32" s="70">
        <v>2024</v>
      </c>
      <c r="F32" s="70" t="s">
        <v>1585</v>
      </c>
      <c r="G32" s="1073" t="s">
        <v>2303</v>
      </c>
      <c r="H32" s="70" t="s">
        <v>2304</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1585</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1585</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1585</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1585</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2298</v>
      </c>
      <c r="B38" s="70">
        <v>30</v>
      </c>
      <c r="C38" s="70">
        <v>18</v>
      </c>
      <c r="D38" s="70">
        <v>30</v>
      </c>
      <c r="E38" s="70">
        <v>2024</v>
      </c>
      <c r="F38" s="70" t="s">
        <v>1585</v>
      </c>
      <c r="G38" s="1073" t="s">
        <v>2295</v>
      </c>
      <c r="H38" s="70" t="s">
        <v>2296</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1585</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1585</v>
      </c>
      <c r="G40" s="1073" t="s">
        <v>2408</v>
      </c>
      <c r="H40" s="70" t="s">
        <v>2409</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1585</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2314</v>
      </c>
      <c r="B42" s="70">
        <v>34</v>
      </c>
      <c r="C42" s="70">
        <v>18</v>
      </c>
      <c r="D42" s="70">
        <v>34</v>
      </c>
      <c r="E42" s="70">
        <v>2024</v>
      </c>
      <c r="F42" s="70" t="s">
        <v>1585</v>
      </c>
      <c r="G42" s="1073" t="s">
        <v>2311</v>
      </c>
      <c r="H42" s="70" t="s">
        <v>2312</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1585</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2354</v>
      </c>
      <c r="B44" s="70">
        <v>36</v>
      </c>
      <c r="C44" s="70">
        <v>18</v>
      </c>
      <c r="D44" s="70">
        <v>36</v>
      </c>
      <c r="E44" s="70">
        <v>2024</v>
      </c>
      <c r="F44" s="70" t="s">
        <v>1585</v>
      </c>
      <c r="G44" s="1073" t="s">
        <v>2351</v>
      </c>
      <c r="H44" s="70" t="s">
        <v>2352</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1585</v>
      </c>
      <c r="G45" s="1073" t="s">
        <v>2375</v>
      </c>
      <c r="H45" s="70" t="s">
        <v>2376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2338</v>
      </c>
      <c r="B46" s="70">
        <v>38</v>
      </c>
      <c r="C46" s="70">
        <v>18</v>
      </c>
      <c r="D46" s="70">
        <v>38</v>
      </c>
      <c r="E46" s="70">
        <v>2024</v>
      </c>
      <c r="F46" s="70" t="s">
        <v>1585</v>
      </c>
      <c r="G46" s="1073" t="s">
        <v>2335</v>
      </c>
      <c r="H46" s="70" t="s">
        <v>2336</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1585</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1585</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1585</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1585</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2399</v>
      </c>
      <c r="B51" s="70">
        <v>43</v>
      </c>
      <c r="C51" s="70">
        <v>18</v>
      </c>
      <c r="D51" s="70">
        <v>43</v>
      </c>
      <c r="E51" s="70">
        <v>2024</v>
      </c>
      <c r="F51" s="70" t="s">
        <v>1585</v>
      </c>
      <c r="G51" s="1073" t="s">
        <v>2396</v>
      </c>
      <c r="H51" s="70" t="s">
        <v>2397</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1585</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1585</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1585</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2346</v>
      </c>
      <c r="B55" s="70">
        <v>47</v>
      </c>
      <c r="C55" s="70">
        <v>18</v>
      </c>
      <c r="D55" s="70">
        <v>47</v>
      </c>
      <c r="E55" s="70">
        <v>2024</v>
      </c>
      <c r="F55" s="70" t="s">
        <v>1585</v>
      </c>
      <c r="G55" s="1073" t="s">
        <v>2343</v>
      </c>
      <c r="H55" s="70" t="s">
        <v>2344</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2342</v>
      </c>
      <c r="B56" s="70">
        <v>48</v>
      </c>
      <c r="C56" s="70">
        <v>18</v>
      </c>
      <c r="D56" s="70">
        <v>48</v>
      </c>
      <c r="E56" s="70">
        <v>2024</v>
      </c>
      <c r="F56" s="70" t="s">
        <v>1585</v>
      </c>
      <c r="G56" s="1073" t="s">
        <v>2339</v>
      </c>
      <c r="H56" s="70" t="s">
        <v>2340</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2322</v>
      </c>
      <c r="B57" s="70">
        <v>49</v>
      </c>
      <c r="C57" s="70">
        <v>18</v>
      </c>
      <c r="D57" s="70">
        <v>49</v>
      </c>
      <c r="E57" s="70">
        <v>2024</v>
      </c>
      <c r="F57" s="70" t="s">
        <v>1585</v>
      </c>
      <c r="G57" s="1073" t="s">
        <v>2319</v>
      </c>
      <c r="H57" s="70" t="s">
        <v>2320</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1585</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1585</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1585</v>
      </c>
      <c r="G60" s="1073" t="s">
        <v>2432</v>
      </c>
      <c r="H60" s="70" t="s">
        <v>2391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1585</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1585</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2395</v>
      </c>
      <c r="B63" s="70">
        <v>55</v>
      </c>
      <c r="C63" s="70">
        <v>18</v>
      </c>
      <c r="D63" s="70">
        <v>55</v>
      </c>
      <c r="E63" s="70">
        <v>2024</v>
      </c>
      <c r="F63" s="70" t="s">
        <v>1585</v>
      </c>
      <c r="G63" s="1073" t="s">
        <v>2392</v>
      </c>
      <c r="H63" s="70" t="s">
        <v>2393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2358</v>
      </c>
      <c r="B64" s="70">
        <v>56</v>
      </c>
      <c r="C64" s="70">
        <v>18</v>
      </c>
      <c r="D64" s="70">
        <v>56</v>
      </c>
      <c r="E64" s="70">
        <v>2024</v>
      </c>
      <c r="F64" s="70" t="s">
        <v>1585</v>
      </c>
      <c r="G64" s="1073" t="s">
        <v>2355</v>
      </c>
      <c r="H64" s="70" t="s">
        <v>2356</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1585</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2390</v>
      </c>
      <c r="B66" s="70">
        <v>58</v>
      </c>
      <c r="C66" s="70">
        <v>18</v>
      </c>
      <c r="D66" s="70">
        <v>58</v>
      </c>
      <c r="E66" s="70">
        <v>2024</v>
      </c>
      <c r="F66" s="70" t="s">
        <v>1585</v>
      </c>
      <c r="G66" s="1073" t="s">
        <v>2387</v>
      </c>
      <c r="H66" s="70" t="s">
        <v>2388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2407</v>
      </c>
      <c r="B67" s="70">
        <v>59</v>
      </c>
      <c r="C67" s="70">
        <v>18</v>
      </c>
      <c r="D67" s="70">
        <v>59</v>
      </c>
      <c r="E67" s="70">
        <v>2024</v>
      </c>
      <c r="F67" s="70" t="s">
        <v>1585</v>
      </c>
      <c r="G67" s="1073" t="s">
        <v>2404</v>
      </c>
      <c r="H67" s="70" t="s">
        <v>2405</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2382</v>
      </c>
      <c r="B68" s="70">
        <v>60</v>
      </c>
      <c r="C68" s="70">
        <v>18</v>
      </c>
      <c r="D68" s="70">
        <v>60</v>
      </c>
      <c r="E68" s="70">
        <v>2024</v>
      </c>
      <c r="F68" s="70" t="s">
        <v>1585</v>
      </c>
      <c r="G68" s="1073" t="s">
        <v>2379</v>
      </c>
      <c r="H68" s="70" t="s">
        <v>2380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2362</v>
      </c>
      <c r="B69" s="70">
        <v>61</v>
      </c>
      <c r="C69" s="70">
        <v>18</v>
      </c>
      <c r="D69" s="70">
        <v>61</v>
      </c>
      <c r="E69" s="70">
        <v>2024</v>
      </c>
      <c r="F69" s="70" t="s">
        <v>1585</v>
      </c>
      <c r="G69" s="1073" t="s">
        <v>2359</v>
      </c>
      <c r="H69" s="70" t="s">
        <v>2360</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1585</v>
      </c>
      <c r="G70" s="1073" t="s">
        <v>2383</v>
      </c>
      <c r="H70" s="70" t="s">
        <v>2384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1585</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2330</v>
      </c>
      <c r="B72" s="70">
        <v>64</v>
      </c>
      <c r="C72" s="70">
        <v>18</v>
      </c>
      <c r="D72" s="70">
        <v>64</v>
      </c>
      <c r="E72" s="70">
        <v>2024</v>
      </c>
      <c r="F72" s="70" t="s">
        <v>1585</v>
      </c>
      <c r="G72" s="1073" t="s">
        <v>2327</v>
      </c>
      <c r="H72" s="70" t="s">
        <v>2328</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2402</v>
      </c>
      <c r="B192" s="70">
        <v>184</v>
      </c>
      <c r="C192" s="70">
        <v>16</v>
      </c>
      <c r="D192" s="70">
        <v>4</v>
      </c>
      <c r="E192" s="70">
        <v>2022</v>
      </c>
      <c r="F192" s="70" t="s">
        <v>161</v>
      </c>
      <c r="G192" s="1073" t="s">
        <v>2400</v>
      </c>
      <c r="H192" s="70" t="s">
        <v>2401</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2333</v>
      </c>
      <c r="B196" s="70">
        <v>188</v>
      </c>
      <c r="C196" s="70">
        <v>16</v>
      </c>
      <c r="D196" s="70">
        <v>8</v>
      </c>
      <c r="E196" s="70">
        <v>2022</v>
      </c>
      <c r="F196" s="70" t="s">
        <v>161</v>
      </c>
      <c r="G196" s="1073" t="s">
        <v>2331</v>
      </c>
      <c r="H196" s="70" t="s">
        <v>2332</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2301</v>
      </c>
      <c r="B198" s="70">
        <v>190</v>
      </c>
      <c r="C198" s="70">
        <v>16</v>
      </c>
      <c r="D198" s="70">
        <v>10</v>
      </c>
      <c r="E198" s="70">
        <v>2022</v>
      </c>
      <c r="F198" s="70" t="s">
        <v>161</v>
      </c>
      <c r="G198" s="1073" t="s">
        <v>2299</v>
      </c>
      <c r="H198" s="70" t="s">
        <v>2300</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2173</v>
      </c>
      <c r="B202" s="70">
        <v>194</v>
      </c>
      <c r="C202" s="70">
        <v>16</v>
      </c>
      <c r="D202" s="70">
        <v>14</v>
      </c>
      <c r="E202" s="70">
        <v>2022</v>
      </c>
      <c r="F202" s="70" t="s">
        <v>161</v>
      </c>
      <c r="G202" s="1073" t="s">
        <v>2154</v>
      </c>
      <c r="H202" s="70" t="s">
        <v>2155</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2317</v>
      </c>
      <c r="B210" s="70">
        <v>202</v>
      </c>
      <c r="C210" s="70">
        <v>16</v>
      </c>
      <c r="D210" s="70">
        <v>22</v>
      </c>
      <c r="E210" s="70">
        <v>2022</v>
      </c>
      <c r="F210" s="70" t="s">
        <v>161</v>
      </c>
      <c r="G210" s="1073" t="s">
        <v>2315</v>
      </c>
      <c r="H210" s="70" t="s">
        <v>2316</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1767</v>
      </c>
      <c r="B211" s="70">
        <v>203</v>
      </c>
      <c r="C211" s="70">
        <v>16</v>
      </c>
      <c r="D211" s="70">
        <v>23</v>
      </c>
      <c r="E211" s="70">
        <v>2022</v>
      </c>
      <c r="F211" s="70" t="s">
        <v>161</v>
      </c>
      <c r="G211" s="1073" t="s">
        <v>1748</v>
      </c>
      <c r="H211" s="70" t="s">
        <v>1749</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2305</v>
      </c>
      <c r="B212" s="70">
        <v>204</v>
      </c>
      <c r="C212" s="70">
        <v>16</v>
      </c>
      <c r="D212" s="70">
        <v>24</v>
      </c>
      <c r="E212" s="70">
        <v>2022</v>
      </c>
      <c r="F212" s="70" t="s">
        <v>161</v>
      </c>
      <c r="G212" s="1073" t="s">
        <v>2303</v>
      </c>
      <c r="H212" s="70" t="s">
        <v>2304</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2297</v>
      </c>
      <c r="B218" s="70">
        <v>210</v>
      </c>
      <c r="C218" s="70">
        <v>16</v>
      </c>
      <c r="D218" s="70">
        <v>30</v>
      </c>
      <c r="E218" s="70">
        <v>2022</v>
      </c>
      <c r="F218" s="70" t="s">
        <v>161</v>
      </c>
      <c r="G218" s="1073" t="s">
        <v>2295</v>
      </c>
      <c r="H218" s="70" t="s">
        <v>2296</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2410</v>
      </c>
      <c r="B220" s="70">
        <v>212</v>
      </c>
      <c r="C220" s="70">
        <v>16</v>
      </c>
      <c r="D220" s="70">
        <v>32</v>
      </c>
      <c r="E220" s="70">
        <v>2022</v>
      </c>
      <c r="F220" s="70" t="s">
        <v>161</v>
      </c>
      <c r="G220" s="1073" t="s">
        <v>2408</v>
      </c>
      <c r="H220" s="70" t="s">
        <v>2409</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2313</v>
      </c>
      <c r="B222" s="70">
        <v>214</v>
      </c>
      <c r="C222" s="70">
        <v>16</v>
      </c>
      <c r="D222" s="70">
        <v>34</v>
      </c>
      <c r="E222" s="70">
        <v>2022</v>
      </c>
      <c r="F222" s="70" t="s">
        <v>161</v>
      </c>
      <c r="G222" s="1073" t="s">
        <v>2311</v>
      </c>
      <c r="H222" s="70" t="s">
        <v>2312</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2353</v>
      </c>
      <c r="B224" s="70">
        <v>216</v>
      </c>
      <c r="C224" s="70">
        <v>16</v>
      </c>
      <c r="D224" s="70">
        <v>36</v>
      </c>
      <c r="E224" s="70">
        <v>2022</v>
      </c>
      <c r="F224" s="70" t="s">
        <v>161</v>
      </c>
      <c r="G224" s="1073" t="s">
        <v>2351</v>
      </c>
      <c r="H224" s="70" t="s">
        <v>2352</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2337</v>
      </c>
      <c r="B226" s="70">
        <v>218</v>
      </c>
      <c r="C226" s="70">
        <v>16</v>
      </c>
      <c r="D226" s="70">
        <v>38</v>
      </c>
      <c r="E226" s="70">
        <v>2022</v>
      </c>
      <c r="F226" s="70" t="s">
        <v>161</v>
      </c>
      <c r="G226" s="1073" t="s">
        <v>2335</v>
      </c>
      <c r="H226" s="70" t="s">
        <v>2336</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2398</v>
      </c>
      <c r="B231" s="70">
        <v>223</v>
      </c>
      <c r="C231" s="70">
        <v>16</v>
      </c>
      <c r="D231" s="70">
        <v>43</v>
      </c>
      <c r="E231" s="70">
        <v>2022</v>
      </c>
      <c r="F231" s="70" t="s">
        <v>161</v>
      </c>
      <c r="G231" s="1073" t="s">
        <v>2396</v>
      </c>
      <c r="H231" s="70" t="s">
        <v>2397</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2345</v>
      </c>
      <c r="B235" s="70">
        <v>227</v>
      </c>
      <c r="C235" s="70">
        <v>16</v>
      </c>
      <c r="D235" s="70">
        <v>47</v>
      </c>
      <c r="E235" s="70">
        <v>2022</v>
      </c>
      <c r="F235" s="70" t="s">
        <v>161</v>
      </c>
      <c r="G235" s="1073" t="s">
        <v>2343</v>
      </c>
      <c r="H235" s="70" t="s">
        <v>2344</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2341</v>
      </c>
      <c r="B236" s="70">
        <v>228</v>
      </c>
      <c r="C236" s="70">
        <v>16</v>
      </c>
      <c r="D236" s="70">
        <v>48</v>
      </c>
      <c r="E236" s="70">
        <v>2022</v>
      </c>
      <c r="F236" s="70" t="s">
        <v>161</v>
      </c>
      <c r="G236" s="1073" t="s">
        <v>2339</v>
      </c>
      <c r="H236" s="70" t="s">
        <v>2340</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2321</v>
      </c>
      <c r="B237" s="70">
        <v>229</v>
      </c>
      <c r="C237" s="70">
        <v>16</v>
      </c>
      <c r="D237" s="70">
        <v>49</v>
      </c>
      <c r="E237" s="70">
        <v>2022</v>
      </c>
      <c r="F237" s="70" t="s">
        <v>161</v>
      </c>
      <c r="G237" s="1073" t="s">
        <v>2319</v>
      </c>
      <c r="H237" s="70" t="s">
        <v>2320</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2391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2394</v>
      </c>
      <c r="B243" s="70">
        <v>235</v>
      </c>
      <c r="C243" s="70">
        <v>16</v>
      </c>
      <c r="D243" s="70">
        <v>55</v>
      </c>
      <c r="E243" s="70">
        <v>2022</v>
      </c>
      <c r="F243" s="70" t="s">
        <v>161</v>
      </c>
      <c r="G243" s="1073" t="s">
        <v>2392</v>
      </c>
      <c r="H243" s="70" t="s">
        <v>2393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2357</v>
      </c>
      <c r="B244" s="70">
        <v>236</v>
      </c>
      <c r="C244" s="70">
        <v>16</v>
      </c>
      <c r="D244" s="70">
        <v>56</v>
      </c>
      <c r="E244" s="70">
        <v>2022</v>
      </c>
      <c r="F244" s="70" t="s">
        <v>161</v>
      </c>
      <c r="G244" s="1073" t="s">
        <v>2355</v>
      </c>
      <c r="H244" s="70" t="s">
        <v>2356</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2389</v>
      </c>
      <c r="B246" s="70">
        <v>238</v>
      </c>
      <c r="C246" s="70">
        <v>16</v>
      </c>
      <c r="D246" s="70">
        <v>58</v>
      </c>
      <c r="E246" s="70">
        <v>2022</v>
      </c>
      <c r="F246" s="70" t="s">
        <v>161</v>
      </c>
      <c r="G246" s="1073" t="s">
        <v>2387</v>
      </c>
      <c r="H246" s="70" t="s">
        <v>2388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2406</v>
      </c>
      <c r="B247" s="70">
        <v>239</v>
      </c>
      <c r="C247" s="70">
        <v>16</v>
      </c>
      <c r="D247" s="70">
        <v>59</v>
      </c>
      <c r="E247" s="70">
        <v>2022</v>
      </c>
      <c r="F247" s="70" t="s">
        <v>161</v>
      </c>
      <c r="G247" s="1073" t="s">
        <v>2404</v>
      </c>
      <c r="H247" s="70" t="s">
        <v>2405</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2381</v>
      </c>
      <c r="B248" s="70">
        <v>240</v>
      </c>
      <c r="C248" s="70">
        <v>16</v>
      </c>
      <c r="D248" s="70">
        <v>60</v>
      </c>
      <c r="E248" s="70">
        <v>2022</v>
      </c>
      <c r="F248" s="70" t="s">
        <v>161</v>
      </c>
      <c r="G248" s="1073" t="s">
        <v>2379</v>
      </c>
      <c r="H248" s="70" t="s">
        <v>2380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2361</v>
      </c>
      <c r="B249" s="70">
        <v>241</v>
      </c>
      <c r="C249" s="70">
        <v>16</v>
      </c>
      <c r="D249" s="70">
        <v>61</v>
      </c>
      <c r="E249" s="70">
        <v>2022</v>
      </c>
      <c r="F249" s="70" t="s">
        <v>161</v>
      </c>
      <c r="G249" s="1073" t="s">
        <v>2359</v>
      </c>
      <c r="H249" s="70" t="s">
        <v>2360</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2329</v>
      </c>
      <c r="B252" s="70">
        <v>244</v>
      </c>
      <c r="C252" s="70">
        <v>16</v>
      </c>
      <c r="D252" s="70">
        <v>64</v>
      </c>
      <c r="E252" s="70">
        <v>2022</v>
      </c>
      <c r="F252" s="70" t="s">
        <v>161</v>
      </c>
      <c r="G252" s="1073" t="s">
        <v>2327</v>
      </c>
      <c r="H252" s="70" t="s">
        <v>2328</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2154</v>
      </c>
      <c r="H6" s="77" t="s">
        <v>2155</v>
      </c>
      <c r="I6" s="77" t="s">
        <v>2540</v>
      </c>
      <c r="J6" s="77" t="s">
        <v>2541</v>
      </c>
      <c r="K6" s="1080">
        <v>1</v>
      </c>
      <c r="L6" s="1081">
        <v>14</v>
      </c>
      <c r="M6" s="1044"/>
      <c r="N6" s="988">
        <v>1</v>
      </c>
      <c r="O6" s="77" t="s">
        <v>1563</v>
      </c>
      <c r="P6" s="77" t="s">
        <v>1564</v>
      </c>
      <c r="Q6" s="77" t="s">
        <v>1501</v>
      </c>
      <c r="R6" s="16"/>
      <c r="S6" s="77">
        <v>1</v>
      </c>
      <c r="T6" s="77" t="s">
        <v>2154</v>
      </c>
      <c r="U6" s="77" t="s">
        <v>2155</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2400</v>
      </c>
      <c r="AE9" s="77" t="s">
        <v>2401</v>
      </c>
      <c r="AF9" s="77" t="s">
        <v>1501</v>
      </c>
    </row>
    <row r="10" spans="1:32" ht="12">
      <c r="A10" s="16"/>
      <c r="B10" s="16"/>
      <c r="C10" s="16"/>
      <c r="D10" s="16"/>
      <c r="F10" s="75" t="s">
        <v>1501</v>
      </c>
      <c r="G10" s="76" t="s">
        <v>2154</v>
      </c>
      <c r="H10" s="77" t="s">
        <v>2155</v>
      </c>
      <c r="I10" s="77" t="s">
        <v>2540</v>
      </c>
      <c r="J10" s="77" t="s">
        <v>2541</v>
      </c>
      <c r="K10" s="1079">
        <v>1</v>
      </c>
      <c r="L10" s="1045">
        <v>14</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2424</v>
      </c>
      <c r="AE11" s="77" t="s">
        <v>2425</v>
      </c>
      <c r="AF11" s="77" t="s">
        <v>1501</v>
      </c>
    </row>
    <row r="12" spans="1:32" ht="12">
      <c r="A12" s="16"/>
      <c r="B12" s="16"/>
      <c r="C12" s="16"/>
      <c r="D12" s="16"/>
      <c r="F12" s="75" t="s">
        <v>1505</v>
      </c>
      <c r="G12" s="76" t="s">
        <v>2154</v>
      </c>
      <c r="H12" s="77"/>
      <c r="I12" s="77" t="s">
        <v>2154</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2331</v>
      </c>
      <c r="AE13" s="77" t="s">
        <v>2332</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2299</v>
      </c>
      <c r="AE15" s="77" t="s">
        <v>2300</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2154</v>
      </c>
      <c r="AE19" s="77" t="s">
        <v>2155</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2315</v>
      </c>
      <c r="AE27" s="77" t="s">
        <v>2316</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1748</v>
      </c>
      <c r="AE28" s="77" t="s">
        <v>1749</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2303</v>
      </c>
      <c r="AE29" s="77" t="s">
        <v>2304</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2295</v>
      </c>
      <c r="AE35" s="77" t="s">
        <v>2296</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2408</v>
      </c>
      <c r="AE37" s="77" t="s">
        <v>2409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2311</v>
      </c>
      <c r="AE39" s="77" t="s">
        <v>2312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2351</v>
      </c>
      <c r="AE41" s="77" t="s">
        <v>2352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2335</v>
      </c>
      <c r="AE43" s="77" t="s">
        <v>2336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2396</v>
      </c>
      <c r="AE48" s="77" t="s">
        <v>2397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2343</v>
      </c>
      <c r="AE52" s="77" t="s">
        <v>2344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2339</v>
      </c>
      <c r="AE53" s="77" t="s">
        <v>2340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2319</v>
      </c>
      <c r="AE54" s="77" t="s">
        <v>2320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2391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2392</v>
      </c>
      <c r="AE60" s="77" t="s">
        <v>2393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2355</v>
      </c>
      <c r="AE61" s="77" t="s">
        <v>2356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2387</v>
      </c>
      <c r="AE63" s="77" t="s">
        <v>2388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2404</v>
      </c>
      <c r="AE64" s="77" t="s">
        <v>2405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2379</v>
      </c>
      <c r="AE65" s="77" t="s">
        <v>2380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2359</v>
      </c>
      <c r="AE66" s="77" t="s">
        <v>2360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2327</v>
      </c>
      <c r="AE69" s="77" t="s">
        <v>2328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川口市</v>
      </c>
      <c r="K4" s="70" t="str">
        <f>HLOOKUP(K3,比較地域マスタ!$E$5:$L$6,2,0)</f>
        <v>11203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434.04581934225206</v>
      </c>
      <c r="BB5" s="29"/>
      <c r="BC5" s="17"/>
      <c r="BD5" s="1005">
        <f>SUM(BC6:BC8)</f>
        <v>396.62097067351721</v>
      </c>
      <c r="BE5" s="29"/>
      <c r="BF5" s="17"/>
      <c r="BG5" s="1005">
        <f>AK35</f>
        <v>293.38674612839458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384.51108582786998</v>
      </c>
      <c r="BA6" s="17"/>
      <c r="BB6" s="29"/>
      <c r="BC6" s="1005">
        <f>O32</f>
        <v>347.86923520810029</v>
      </c>
      <c r="BD6" s="17"/>
      <c r="BE6" s="29"/>
      <c r="BF6" s="1005">
        <f>AK36</f>
        <v>246.02996377329723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37.118731627290977</v>
      </c>
      <c r="BA7" s="17"/>
      <c r="BB7" s="29"/>
      <c r="BC7" s="1005">
        <f>O33</f>
        <v>39.175912174658308</v>
      </c>
      <c r="BD7" s="17"/>
      <c r="BE7" s="29"/>
      <c r="BF7" s="1005">
        <f t="shared" ref="BF7:BF8" si="0">AK37</f>
        <v>35.367167854537392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12.41600188709109</v>
      </c>
      <c r="BA8" s="17"/>
      <c r="BB8" s="29"/>
      <c r="BC8" s="1005">
        <f>O34</f>
        <v>9.575823290758585</v>
      </c>
      <c r="BD8" s="17"/>
      <c r="BE8" s="29"/>
      <c r="BF8" s="1005">
        <f t="shared" si="0"/>
        <v>11.989614500559956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2470.4651581841499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596.82933928657224</v>
      </c>
      <c r="BA9" s="1005">
        <f>AZ9</f>
        <v>596.82933928657224</v>
      </c>
      <c r="BB9" s="29"/>
      <c r="BC9" s="1005">
        <f>O35</f>
        <v>702.78528764192106</v>
      </c>
      <c r="BD9" s="1005">
        <f>BC9</f>
        <v>702.78528764192106</v>
      </c>
      <c r="BE9" s="29"/>
      <c r="BF9" s="1005">
        <f>AK39</f>
        <v>531.74380132057229</v>
      </c>
      <c r="BG9" s="1005">
        <f>AK39</f>
        <v>531.74380132057229</v>
      </c>
      <c r="BH9" s="29"/>
    </row>
    <row r="10" spans="1:62" ht="17.100000000000001" customHeight="1" thickBot="1">
      <c r="B10" s="323"/>
      <c r="C10" s="324"/>
      <c r="D10" s="326"/>
      <c r="E10" s="326"/>
      <c r="F10" s="326"/>
      <c r="G10" s="325"/>
      <c r="H10" s="325"/>
      <c r="I10" s="326"/>
      <c r="J10" s="327"/>
      <c r="K10" s="334"/>
      <c r="L10" s="246" t="s">
        <v>114</v>
      </c>
      <c r="M10" s="246"/>
      <c r="N10" s="563"/>
      <c r="O10" s="906">
        <f>SUM(O11:O13)</f>
        <v>434.04581934225206</v>
      </c>
      <c r="P10" s="453">
        <f t="shared" ref="P10:P22" si="1">O10/$O$9</f>
        <v>0.17569396512407645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674.64591116628208</v>
      </c>
      <c r="BA10" s="1005">
        <f>AZ10</f>
        <v>674.64591116628208</v>
      </c>
      <c r="BB10" s="29"/>
      <c r="BC10" s="1005">
        <f>O36</f>
        <v>948.55959885007076</v>
      </c>
      <c r="BD10" s="1005">
        <f>BC10</f>
        <v>948.55959885007076</v>
      </c>
      <c r="BE10" s="29"/>
      <c r="BF10" s="1005">
        <f>AK40</f>
        <v>752.06943836000016</v>
      </c>
      <c r="BG10" s="1005">
        <f>AK40</f>
        <v>752.06943836000016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384.51108582786998</v>
      </c>
      <c r="P11" s="454">
        <f t="shared" si="1"/>
        <v>0.15564319316710976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700.25512560104357</v>
      </c>
      <c r="BB11" s="29"/>
      <c r="BC11" s="1005"/>
      <c r="BD11" s="1005">
        <f>SUM(BC12:BC14)</f>
        <v>654.89147354686406</v>
      </c>
      <c r="BE11" s="29"/>
      <c r="BF11" s="17"/>
      <c r="BG11" s="1005">
        <f>AK41</f>
        <v>579.24511642635196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37.118731627290977</v>
      </c>
      <c r="P12" s="454">
        <f t="shared" si="1"/>
        <v>1.502499701496463E-2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668.56658737668454</v>
      </c>
      <c r="BA12" s="17"/>
      <c r="BB12" s="29"/>
      <c r="BC12" s="1005">
        <f>O38</f>
        <v>609.71706647266308</v>
      </c>
      <c r="BD12" s="17"/>
      <c r="BE12" s="29"/>
      <c r="BF12" s="1005">
        <f>AK42</f>
        <v>543.64563961468048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12.41600188709109</v>
      </c>
      <c r="P13" s="454">
        <f t="shared" si="1"/>
        <v>5.0257749420020738E-3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31.688538224359</v>
      </c>
      <c r="BA13" s="17"/>
      <c r="BB13" s="29"/>
      <c r="BC13" s="1005">
        <f>O41</f>
        <v>45.174407074201</v>
      </c>
      <c r="BD13" s="17"/>
      <c r="BE13" s="29"/>
      <c r="BF13" s="1005">
        <f>AK45</f>
        <v>35.599476811671458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596.82933928657224</v>
      </c>
      <c r="P14" s="453">
        <f t="shared" si="1"/>
        <v>0.24158581524997336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674.64591116628208</v>
      </c>
      <c r="P15" s="453">
        <f t="shared" si="1"/>
        <v>0.27308456827707811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64.688962787999998</v>
      </c>
      <c r="BA15" s="1005">
        <f>AZ15</f>
        <v>64.688962787999998</v>
      </c>
      <c r="BB15" s="29"/>
      <c r="BC15" s="1005">
        <f>O43</f>
        <v>63.250637286540012</v>
      </c>
      <c r="BD15" s="1005">
        <f>BC15</f>
        <v>63.250637286540012</v>
      </c>
      <c r="BE15" s="29"/>
      <c r="BF15" s="1005">
        <f>AK47</f>
        <v>70.440799583594497</v>
      </c>
      <c r="BG15" s="1005">
        <f>AK47</f>
        <v>70.440799583594497</v>
      </c>
      <c r="BH15" s="29"/>
    </row>
    <row r="16" spans="1:62" ht="17.100000000000001" customHeight="1" thickBot="1">
      <c r="B16" s="323"/>
      <c r="C16" s="324"/>
      <c r="D16" s="326"/>
      <c r="E16" s="326"/>
      <c r="F16" s="326"/>
      <c r="G16" s="325"/>
      <c r="H16" s="325"/>
      <c r="I16" s="326"/>
      <c r="J16" s="327"/>
      <c r="K16" s="335"/>
      <c r="L16" s="246" t="s">
        <v>128</v>
      </c>
      <c r="M16" s="344"/>
      <c r="N16" s="345"/>
      <c r="O16" s="906">
        <f>SUM(O18:O21)</f>
        <v>700.25512560104357</v>
      </c>
      <c r="P16" s="453">
        <f t="shared" si="1"/>
        <v>0.28345071910091119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668.56658737668454</v>
      </c>
      <c r="P17" s="454">
        <f t="shared" si="1"/>
        <v>0.270623767010783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400.91094349805508</v>
      </c>
      <c r="P18" s="454">
        <f t="shared" si="1"/>
        <v>0.16228156149861836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267.65564387862952</v>
      </c>
      <c r="P19" s="454">
        <f t="shared" si="1"/>
        <v>0.10834220551216465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31.688538224359</v>
      </c>
      <c r="P20" s="454">
        <f t="shared" si="1"/>
        <v>1.282695209012817E-2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64.688962787999998</v>
      </c>
      <c r="P22" s="612">
        <f t="shared" si="1"/>
        <v>2.618493224796091E-2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367.25987825413745</v>
      </c>
      <c r="AZ22" s="1005">
        <f t="shared" si="3"/>
        <v>320.92412586455998</v>
      </c>
      <c r="BA22" s="1005">
        <f t="shared" si="3"/>
        <v>408.05189864672741</v>
      </c>
      <c r="BB22" s="1005">
        <f t="shared" si="3"/>
        <v>373.34623424971841</v>
      </c>
      <c r="BC22" s="1005">
        <f t="shared" si="3"/>
        <v>396.62097067351721</v>
      </c>
      <c r="BD22" s="1005">
        <f t="shared" si="3"/>
        <v>382.38612574954391</v>
      </c>
      <c r="BE22" s="1005">
        <f t="shared" si="3"/>
        <v>372.01469190714118</v>
      </c>
      <c r="BF22" s="1005">
        <f t="shared" si="3"/>
        <v>346.95059285580896</v>
      </c>
      <c r="BG22" s="1005">
        <f t="shared" si="3"/>
        <v>339.52587043827367</v>
      </c>
      <c r="BH22" s="1005">
        <f t="shared" si="3"/>
        <v>339.834279305758</v>
      </c>
      <c r="BI22" s="1005">
        <f t="shared" si="3"/>
        <v>316.88331361386457</v>
      </c>
      <c r="BJ22" s="1005">
        <f t="shared" si="3"/>
        <v>308.89340881249984</v>
      </c>
      <c r="BK22" s="1005">
        <f t="shared" si="3"/>
        <v>302.73626548637537</v>
      </c>
      <c r="BL22" s="1005">
        <f t="shared" si="3"/>
        <v>293.38674612839458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545.71913579106979</v>
      </c>
      <c r="AZ23" s="1005">
        <f t="shared" ref="AZ23:BL23" si="4">Y39</f>
        <v>556.11107606389498</v>
      </c>
      <c r="BA23" s="1005">
        <f t="shared" si="4"/>
        <v>705.64373452896405</v>
      </c>
      <c r="BB23" s="1005">
        <f t="shared" si="4"/>
        <v>729.46998014108397</v>
      </c>
      <c r="BC23" s="1005">
        <f t="shared" si="4"/>
        <v>702.78528764192106</v>
      </c>
      <c r="BD23" s="1005">
        <f t="shared" si="4"/>
        <v>647.61358578012369</v>
      </c>
      <c r="BE23" s="1005">
        <f t="shared" si="4"/>
        <v>678.64119504319888</v>
      </c>
      <c r="BF23" s="1005">
        <f t="shared" si="4"/>
        <v>593.922803917696</v>
      </c>
      <c r="BG23" s="1005">
        <f t="shared" si="4"/>
        <v>572.86460614879513</v>
      </c>
      <c r="BH23" s="1005">
        <f t="shared" si="4"/>
        <v>566.37617519874402</v>
      </c>
      <c r="BI23" s="1005">
        <f t="shared" si="4"/>
        <v>536.274991249663</v>
      </c>
      <c r="BJ23" s="1005">
        <f t="shared" si="4"/>
        <v>487.03805994969792</v>
      </c>
      <c r="BK23" s="1005">
        <f t="shared" si="4"/>
        <v>552.06860704048643</v>
      </c>
      <c r="BL23" s="1005">
        <f t="shared" si="4"/>
        <v>531.74380132057229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712.79653068587743</v>
      </c>
      <c r="AZ24" s="1005">
        <f t="shared" ref="AZ24:BL24" si="5">Y40</f>
        <v>787.57114024598673</v>
      </c>
      <c r="BA24" s="1005">
        <f t="shared" si="5"/>
        <v>848.76501206484886</v>
      </c>
      <c r="BB24" s="1005">
        <f t="shared" si="5"/>
        <v>940.97269958327092</v>
      </c>
      <c r="BC24" s="1005">
        <f t="shared" si="5"/>
        <v>948.55959885007076</v>
      </c>
      <c r="BD24" s="1005">
        <f t="shared" si="5"/>
        <v>838.57164704276897</v>
      </c>
      <c r="BE24" s="1005">
        <f t="shared" si="5"/>
        <v>843.23237916868277</v>
      </c>
      <c r="BF24" s="1005">
        <f t="shared" si="5"/>
        <v>752.40694644371524</v>
      </c>
      <c r="BG24" s="1005">
        <f t="shared" si="5"/>
        <v>829.54110343362368</v>
      </c>
      <c r="BH24" s="1005">
        <f t="shared" si="5"/>
        <v>795.51915931211488</v>
      </c>
      <c r="BI24" s="1005">
        <f t="shared" si="5"/>
        <v>703.68612433886585</v>
      </c>
      <c r="BJ24" s="1005">
        <f t="shared" si="5"/>
        <v>741.75258815416271</v>
      </c>
      <c r="BK24" s="1005">
        <f t="shared" si="5"/>
        <v>736.55712503402742</v>
      </c>
      <c r="BL24" s="1005">
        <f t="shared" si="5"/>
        <v>752.06943836000016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661.74789793580078</v>
      </c>
      <c r="AZ25" s="1005">
        <f t="shared" ref="AZ25:BL25" si="6">Y41</f>
        <v>665.50377584726493</v>
      </c>
      <c r="BA25" s="1005">
        <f t="shared" si="6"/>
        <v>656.63212264106596</v>
      </c>
      <c r="BB25" s="1005">
        <f t="shared" si="6"/>
        <v>664.23718372208623</v>
      </c>
      <c r="BC25" s="1005">
        <f t="shared" si="6"/>
        <v>654.89147354686406</v>
      </c>
      <c r="BD25" s="1005">
        <f t="shared" si="6"/>
        <v>640.62187596072806</v>
      </c>
      <c r="BE25" s="1005">
        <f t="shared" si="6"/>
        <v>642.9368814233826</v>
      </c>
      <c r="BF25" s="1005">
        <f t="shared" si="6"/>
        <v>637.13620540518184</v>
      </c>
      <c r="BG25" s="1005">
        <f t="shared" si="6"/>
        <v>633.07065821945366</v>
      </c>
      <c r="BH25" s="1005">
        <f t="shared" si="6"/>
        <v>626.30576403167663</v>
      </c>
      <c r="BI25" s="1005">
        <f t="shared" si="6"/>
        <v>617.79509145415773</v>
      </c>
      <c r="BJ25" s="1005">
        <f t="shared" si="6"/>
        <v>564.77552553232385</v>
      </c>
      <c r="BK25" s="1005">
        <f t="shared" si="6"/>
        <v>564.06622480829901</v>
      </c>
      <c r="BL25" s="1005">
        <f t="shared" si="6"/>
        <v>579.24511642635196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71.526417888500006</v>
      </c>
      <c r="AZ26" s="1005">
        <f t="shared" si="7"/>
        <v>68.179371990429999</v>
      </c>
      <c r="BA26" s="1005">
        <f t="shared" si="7"/>
        <v>66.581579762960018</v>
      </c>
      <c r="BB26" s="1005">
        <f t="shared" si="7"/>
        <v>74.10663481024001</v>
      </c>
      <c r="BC26" s="1005">
        <f t="shared" si="7"/>
        <v>63.250637286540012</v>
      </c>
      <c r="BD26" s="1005">
        <f t="shared" si="7"/>
        <v>83.790034781119985</v>
      </c>
      <c r="BE26" s="1005">
        <f t="shared" si="7"/>
        <v>70.203234991770003</v>
      </c>
      <c r="BF26" s="1005">
        <f t="shared" si="7"/>
        <v>77.751073530650004</v>
      </c>
      <c r="BG26" s="1005">
        <f t="shared" si="7"/>
        <v>78.710419089989983</v>
      </c>
      <c r="BH26" s="1005">
        <f t="shared" si="7"/>
        <v>80.203628258060007</v>
      </c>
      <c r="BI26" s="1005">
        <f t="shared" si="7"/>
        <v>79.250117706799998</v>
      </c>
      <c r="BJ26" s="1005">
        <f t="shared" si="7"/>
        <v>70.557460086751007</v>
      </c>
      <c r="BK26" s="1005">
        <f t="shared" si="7"/>
        <v>71.619247412047997</v>
      </c>
      <c r="BL26" s="1005">
        <f t="shared" si="7"/>
        <v>70.440799583594497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2359.0498605553853</v>
      </c>
      <c r="AZ27" s="1005">
        <f t="shared" si="8"/>
        <v>2398.2894900121364</v>
      </c>
      <c r="BA27" s="1005">
        <f t="shared" si="8"/>
        <v>2685.6743476445663</v>
      </c>
      <c r="BB27" s="1005">
        <f t="shared" si="8"/>
        <v>2782.1327325063994</v>
      </c>
      <c r="BC27" s="1005">
        <f t="shared" si="8"/>
        <v>2766.1079679989134</v>
      </c>
      <c r="BD27" s="1005">
        <f t="shared" si="8"/>
        <v>2592.9832693142848</v>
      </c>
      <c r="BE27" s="1005">
        <f t="shared" si="8"/>
        <v>2607.0283825341753</v>
      </c>
      <c r="BF27" s="1005">
        <f t="shared" si="8"/>
        <v>2408.167622153052</v>
      </c>
      <c r="BG27" s="1005">
        <f t="shared" si="8"/>
        <v>2453.7126573301362</v>
      </c>
      <c r="BH27" s="1005">
        <f t="shared" si="8"/>
        <v>2408.2390061063534</v>
      </c>
      <c r="BI27" s="1005">
        <f t="shared" si="8"/>
        <v>2253.8896383633514</v>
      </c>
      <c r="BJ27" s="1005">
        <f t="shared" si="8"/>
        <v>2173.0170425354354</v>
      </c>
      <c r="BK27" s="1005">
        <f t="shared" si="8"/>
        <v>2227.047469781236</v>
      </c>
      <c r="BL27" s="1005">
        <f t="shared" si="8"/>
        <v>2226.8859018189137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2766.1079679989134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396.62097067351721</v>
      </c>
      <c r="P31" s="453">
        <f t="shared" ref="P31:P43" si="9">O31/$O$30</f>
        <v>0.14338593260350746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347.86923520810029</v>
      </c>
      <c r="P32" s="454">
        <f t="shared" si="9"/>
        <v>0.12576126428635376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39.175912174658308</v>
      </c>
      <c r="P33" s="454">
        <f t="shared" si="9"/>
        <v>1.4162828287212286E-2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9.575823290758585</v>
      </c>
      <c r="P34" s="454">
        <f t="shared" si="9"/>
        <v>3.4618400299414294E-3</v>
      </c>
      <c r="Q34" s="328"/>
      <c r="R34" s="13"/>
      <c r="S34" s="323"/>
      <c r="T34" s="563" t="s">
        <v>112</v>
      </c>
      <c r="U34" s="332"/>
      <c r="V34" s="332"/>
      <c r="W34" s="332"/>
      <c r="X34" s="893">
        <f>X35+X39+X40+X41+X47</f>
        <v>2359.0498605553853</v>
      </c>
      <c r="Y34" s="894">
        <f t="shared" ref="Y34:AK34" si="10">Y35+Y39+Y40+Y41+Y47</f>
        <v>2398.2894900121364</v>
      </c>
      <c r="Z34" s="894">
        <f t="shared" si="10"/>
        <v>2685.6743476445663</v>
      </c>
      <c r="AA34" s="894">
        <f t="shared" si="10"/>
        <v>2782.1327325063994</v>
      </c>
      <c r="AB34" s="894">
        <f t="shared" si="10"/>
        <v>2766.1079679989134</v>
      </c>
      <c r="AC34" s="894">
        <f t="shared" si="10"/>
        <v>2592.9832693142848</v>
      </c>
      <c r="AD34" s="894">
        <f t="shared" si="10"/>
        <v>2607.0283825341753</v>
      </c>
      <c r="AE34" s="894">
        <f t="shared" si="10"/>
        <v>2408.167622153052</v>
      </c>
      <c r="AF34" s="894">
        <f t="shared" si="10"/>
        <v>2453.7126573301362</v>
      </c>
      <c r="AG34" s="894">
        <f t="shared" si="10"/>
        <v>2408.2390061063534</v>
      </c>
      <c r="AH34" s="894">
        <f t="shared" si="10"/>
        <v>2253.8896383633514</v>
      </c>
      <c r="AI34" s="894">
        <f t="shared" si="10"/>
        <v>2173.0170425354354</v>
      </c>
      <c r="AJ34" s="894">
        <f t="shared" si="10"/>
        <v>2227.047469781236</v>
      </c>
      <c r="AK34" s="895">
        <f t="shared" si="10"/>
        <v>2226.8859018189137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702.78528764192106</v>
      </c>
      <c r="P35" s="453">
        <f t="shared" si="9"/>
        <v>0.25407008539523396</v>
      </c>
      <c r="Q35" s="328"/>
      <c r="R35" s="13"/>
      <c r="S35" s="323"/>
      <c r="T35" s="334"/>
      <c r="U35" s="246" t="s">
        <v>114</v>
      </c>
      <c r="V35" s="344"/>
      <c r="W35" s="344"/>
      <c r="X35" s="896">
        <f>SUM(X36:X38)</f>
        <v>367.25987825413745</v>
      </c>
      <c r="Y35" s="897">
        <f t="shared" ref="Y35:AK35" si="11">SUM(Y36:Y38)</f>
        <v>320.92412586455998</v>
      </c>
      <c r="Z35" s="897">
        <f t="shared" si="11"/>
        <v>408.05189864672741</v>
      </c>
      <c r="AA35" s="897">
        <f t="shared" si="11"/>
        <v>373.34623424971841</v>
      </c>
      <c r="AB35" s="897">
        <f t="shared" si="11"/>
        <v>396.62097067351721</v>
      </c>
      <c r="AC35" s="897">
        <f t="shared" si="11"/>
        <v>382.38612574954391</v>
      </c>
      <c r="AD35" s="897">
        <f t="shared" si="11"/>
        <v>372.01469190714118</v>
      </c>
      <c r="AE35" s="897">
        <f t="shared" si="11"/>
        <v>346.95059285580896</v>
      </c>
      <c r="AF35" s="897">
        <f t="shared" si="11"/>
        <v>339.52587043827367</v>
      </c>
      <c r="AG35" s="897">
        <f t="shared" si="11"/>
        <v>339.834279305758</v>
      </c>
      <c r="AH35" s="897">
        <f t="shared" si="11"/>
        <v>316.88331361386457</v>
      </c>
      <c r="AI35" s="897">
        <f t="shared" si="11"/>
        <v>308.89340881249984</v>
      </c>
      <c r="AJ35" s="897">
        <f t="shared" si="11"/>
        <v>302.73626548637537</v>
      </c>
      <c r="AK35" s="898">
        <f t="shared" si="11"/>
        <v>293.38674612839458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948.55959885007076</v>
      </c>
      <c r="P36" s="453">
        <f t="shared" si="9"/>
        <v>0.34292211649868737</v>
      </c>
      <c r="Q36" s="328"/>
      <c r="R36" s="13"/>
      <c r="S36" s="356" t="s">
        <v>184</v>
      </c>
      <c r="T36" s="335"/>
      <c r="U36" s="346"/>
      <c r="V36" s="336" t="s">
        <v>184</v>
      </c>
      <c r="W36" s="357"/>
      <c r="X36" s="899">
        <f>VLOOKUP(年度マスタ!$K$4&amp;"_"&amp;X$33,データシート1!$A:$BT,MATCH("aa_"&amp;$S36,データシート1!$A$1:$BT$1,0),0)</f>
        <v>321.89060850342008</v>
      </c>
      <c r="Y36" s="900">
        <f>VLOOKUP(年度マスタ!$K$4&amp;"_"&amp;Y$33,データシート1!$A:$BT,MATCH("aa_"&amp;$S36,データシート1!$A$1:$BT$1,0),0)</f>
        <v>272.37483983849921</v>
      </c>
      <c r="Z36" s="900">
        <f>VLOOKUP(年度マスタ!$K$4&amp;"_"&amp;Z$33,データシート1!$A:$BT,MATCH("aa_"&amp;$S36,データシート1!$A$1:$BT$1,0),0)</f>
        <v>352.09469326846272</v>
      </c>
      <c r="AA36" s="900">
        <f>VLOOKUP(年度マスタ!$K$4&amp;"_"&amp;AA$33,データシート1!$A:$BT,MATCH("aa_"&amp;$S36,データシート1!$A$1:$BT$1,0),0)</f>
        <v>318.61583919371338</v>
      </c>
      <c r="AB36" s="900">
        <f>VLOOKUP(年度マスタ!$K$4&amp;"_"&amp;AB$33,データシート1!$A:$BT,MATCH("aa_"&amp;$S36,データシート1!$A$1:$BT$1,0),0)</f>
        <v>347.86923520810029</v>
      </c>
      <c r="AC36" s="900">
        <f>VLOOKUP(年度マスタ!$K$4&amp;"_"&amp;AC$33,データシート1!$A:$BT,MATCH("aa_"&amp;$S36,データシート1!$A$1:$BT$1,0),0)</f>
        <v>333.15756176028361</v>
      </c>
      <c r="AD36" s="900">
        <f>VLOOKUP(年度マスタ!$K$4&amp;"_"&amp;AD$33,データシート1!$A:$BT,MATCH("aa_"&amp;$S36,データシート1!$A$1:$BT$1,0),0)</f>
        <v>323.28095410553323</v>
      </c>
      <c r="AE36" s="900">
        <f>VLOOKUP(年度マスタ!$K$4&amp;"_"&amp;AE$33,データシート1!$A:$BT,MATCH("aa_"&amp;$S36,データシート1!$A$1:$BT$1,0),0)</f>
        <v>296.05931826994197</v>
      </c>
      <c r="AF36" s="900">
        <f>VLOOKUP(年度マスタ!$K$4&amp;"_"&amp;AF$33,データシート1!$A:$BT,MATCH("aa_"&amp;$S36,データシート1!$A$1:$BT$1,0),0)</f>
        <v>289.02018321074269</v>
      </c>
      <c r="AG36" s="900">
        <f>VLOOKUP(年度マスタ!$K$4&amp;"_"&amp;AG$33,データシート1!$A:$BT,MATCH("aa_"&amp;$S36,データシート1!$A$1:$BT$1,0),0)</f>
        <v>292.39127629298963</v>
      </c>
      <c r="AH36" s="900">
        <f>VLOOKUP(年度マスタ!$K$4&amp;"_"&amp;AH$33,データシート1!$A:$BT,MATCH("aa_"&amp;$S36,データシート1!$A$1:$BT$1,0),0)</f>
        <v>273.45277195560396</v>
      </c>
      <c r="AI36" s="900">
        <f>VLOOKUP(年度マスタ!$K$4&amp;"_"&amp;AI$33,データシート1!$A:$BT,MATCH("aa_"&amp;$S36,データシート1!$A$1:$BT$1,0),0)</f>
        <v>260.14503654281691</v>
      </c>
      <c r="AJ36" s="900">
        <f>VLOOKUP(年度マスタ!$K$4&amp;"_"&amp;AJ$33,データシート1!$A:$BT,MATCH("aa_"&amp;$S36,データシート1!$A$1:$BT$1,0),0)</f>
        <v>251.53296610832535</v>
      </c>
      <c r="AK36" s="901">
        <f>VLOOKUP(年度マスタ!$K$4&amp;"_"&amp;AK$33,データシート1!$A:$BT,MATCH("aa_"&amp;$S36,データシート1!$A$1:$BT$1,0),0)</f>
        <v>246.02996377329723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654.89147354686406</v>
      </c>
      <c r="P37" s="453">
        <f t="shared" si="9"/>
        <v>0.23675557177207093</v>
      </c>
      <c r="Q37" s="328"/>
      <c r="R37" s="13"/>
      <c r="S37" s="356" t="s">
        <v>187</v>
      </c>
      <c r="T37" s="335"/>
      <c r="U37" s="346"/>
      <c r="V37" s="336" t="s">
        <v>194</v>
      </c>
      <c r="W37" s="357"/>
      <c r="X37" s="899">
        <f>VLOOKUP(年度マスタ!$K$4&amp;"_"&amp;X$33,データシート1!$A:$BT,MATCH("aa_"&amp;$S37,データシート1!$A$1:$BT$1,0),0)</f>
        <v>30.581868823996889</v>
      </c>
      <c r="Y37" s="900">
        <f>VLOOKUP(年度マスタ!$K$4&amp;"_"&amp;Y$33,データシート1!$A:$BT,MATCH("aa_"&amp;$S37,データシート1!$A$1:$BT$1,0),0)</f>
        <v>32.046270281667837</v>
      </c>
      <c r="Z37" s="900">
        <f>VLOOKUP(年度マスタ!$K$4&amp;"_"&amp;Z$33,データシート1!$A:$BT,MATCH("aa_"&amp;$S37,データシート1!$A$1:$BT$1,0),0)</f>
        <v>46.604246318669311</v>
      </c>
      <c r="AA37" s="900">
        <f>VLOOKUP(年度マスタ!$K$4&amp;"_"&amp;AA$33,データシート1!$A:$BT,MATCH("aa_"&amp;$S37,データシート1!$A$1:$BT$1,0),0)</f>
        <v>45.44540312085968</v>
      </c>
      <c r="AB37" s="900">
        <f>VLOOKUP(年度マスタ!$K$4&amp;"_"&amp;AB$33,データシート1!$A:$BT,MATCH("aa_"&amp;$S37,データシート1!$A$1:$BT$1,0),0)</f>
        <v>39.175912174658308</v>
      </c>
      <c r="AC37" s="900">
        <f>VLOOKUP(年度マスタ!$K$4&amp;"_"&amp;AC$33,データシート1!$A:$BT,MATCH("aa_"&amp;$S37,データシート1!$A$1:$BT$1,0),0)</f>
        <v>37.599959677932922</v>
      </c>
      <c r="AD37" s="900">
        <f>VLOOKUP(年度マスタ!$K$4&amp;"_"&amp;AD$33,データシート1!$A:$BT,MATCH("aa_"&amp;$S37,データシート1!$A$1:$BT$1,0),0)</f>
        <v>35.912775554144019</v>
      </c>
      <c r="AE37" s="900">
        <f>VLOOKUP(年度マスタ!$K$4&amp;"_"&amp;AE$33,データシート1!$A:$BT,MATCH("aa_"&amp;$S37,データシート1!$A$1:$BT$1,0),0)</f>
        <v>35.869330879538182</v>
      </c>
      <c r="AF37" s="900">
        <f>VLOOKUP(年度マスタ!$K$4&amp;"_"&amp;AF$33,データシート1!$A:$BT,MATCH("aa_"&amp;$S37,データシート1!$A$1:$BT$1,0),0)</f>
        <v>37.363537198296036</v>
      </c>
      <c r="AG37" s="900">
        <f>VLOOKUP(年度マスタ!$K$4&amp;"_"&amp;AG$33,データシート1!$A:$BT,MATCH("aa_"&amp;$S37,データシート1!$A$1:$BT$1,0),0)</f>
        <v>35.131213077979311</v>
      </c>
      <c r="AH37" s="900">
        <f>VLOOKUP(年度マスタ!$K$4&amp;"_"&amp;AH$33,データシート1!$A:$BT,MATCH("aa_"&amp;$S37,データシート1!$A$1:$BT$1,0),0)</f>
        <v>31.015110351201702</v>
      </c>
      <c r="AI37" s="900">
        <f>VLOOKUP(年度マスタ!$K$4&amp;"_"&amp;AI$33,データシート1!$A:$BT,MATCH("aa_"&amp;$S37,データシート1!$A$1:$BT$1,0),0)</f>
        <v>32.897296314012983</v>
      </c>
      <c r="AJ37" s="900">
        <f>VLOOKUP(年度マスタ!$K$4&amp;"_"&amp;AJ$33,データシート1!$A:$BT,MATCH("aa_"&amp;$S37,データシート1!$A$1:$BT$1,0),0)</f>
        <v>36.629199433159464</v>
      </c>
      <c r="AK37" s="901">
        <f>VLOOKUP(年度マスタ!$K$4&amp;"_"&amp;AK$33,データシート1!$A:$BT,MATCH("aa_"&amp;$S37,データシート1!$A$1:$BT$1,0),0)</f>
        <v>35.367167854537392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609.71706647266308</v>
      </c>
      <c r="P38" s="454">
        <f t="shared" si="9"/>
        <v>0.22042417487909952</v>
      </c>
      <c r="Q38" s="328"/>
      <c r="R38" s="13"/>
      <c r="S38" s="356" t="s">
        <v>188</v>
      </c>
      <c r="T38" s="335"/>
      <c r="U38" s="348"/>
      <c r="V38" s="358" t="s">
        <v>197</v>
      </c>
      <c r="W38" s="358"/>
      <c r="X38" s="899">
        <f>VLOOKUP(年度マスタ!$K$4&amp;"_"&amp;X$33,データシート1!$A:$BT,MATCH("aa_"&amp;$S38,データシート1!$A$1:$BT$1,0),0)</f>
        <v>14.78740092672046</v>
      </c>
      <c r="Y38" s="900">
        <f>VLOOKUP(年度マスタ!$K$4&amp;"_"&amp;Y$33,データシート1!$A:$BT,MATCH("aa_"&amp;$S38,データシート1!$A$1:$BT$1,0),0)</f>
        <v>16.50301574439295</v>
      </c>
      <c r="Z38" s="900">
        <f>VLOOKUP(年度マスタ!$K$4&amp;"_"&amp;Z$33,データシート1!$A:$BT,MATCH("aa_"&amp;$S38,データシート1!$A$1:$BT$1,0),0)</f>
        <v>9.3529590595954009</v>
      </c>
      <c r="AA38" s="900">
        <f>VLOOKUP(年度マスタ!$K$4&amp;"_"&amp;AA$33,データシート1!$A:$BT,MATCH("aa_"&amp;$S38,データシート1!$A$1:$BT$1,0),0)</f>
        <v>9.2849919351453618</v>
      </c>
      <c r="AB38" s="900">
        <f>VLOOKUP(年度マスタ!$K$4&amp;"_"&amp;AB$33,データシート1!$A:$BT,MATCH("aa_"&amp;$S38,データシート1!$A$1:$BT$1,0),0)</f>
        <v>9.575823290758585</v>
      </c>
      <c r="AC38" s="900">
        <f>VLOOKUP(年度マスタ!$K$4&amp;"_"&amp;AC$33,データシート1!$A:$BT,MATCH("aa_"&amp;$S38,データシート1!$A$1:$BT$1,0),0)</f>
        <v>11.62860431132739</v>
      </c>
      <c r="AD38" s="900">
        <f>VLOOKUP(年度マスタ!$K$4&amp;"_"&amp;AD$33,データシート1!$A:$BT,MATCH("aa_"&amp;$S38,データシート1!$A$1:$BT$1,0),0)</f>
        <v>12.8209622474639</v>
      </c>
      <c r="AE38" s="900">
        <f>VLOOKUP(年度マスタ!$K$4&amp;"_"&amp;AE$33,データシート1!$A:$BT,MATCH("aa_"&amp;$S38,データシート1!$A$1:$BT$1,0),0)</f>
        <v>15.021943706328759</v>
      </c>
      <c r="AF38" s="900">
        <f>VLOOKUP(年度マスタ!$K$4&amp;"_"&amp;AF$33,データシート1!$A:$BT,MATCH("aa_"&amp;$S38,データシート1!$A$1:$BT$1,0),0)</f>
        <v>13.142150029234944</v>
      </c>
      <c r="AG38" s="900">
        <f>VLOOKUP(年度マスタ!$K$4&amp;"_"&amp;AG$33,データシート1!$A:$BT,MATCH("aa_"&amp;$S38,データシート1!$A$1:$BT$1,0),0)</f>
        <v>12.311789934789026</v>
      </c>
      <c r="AH38" s="900">
        <f>VLOOKUP(年度マスタ!$K$4&amp;"_"&amp;AH$33,データシート1!$A:$BT,MATCH("aa_"&amp;$S38,データシート1!$A$1:$BT$1,0),0)</f>
        <v>12.415431307058897</v>
      </c>
      <c r="AI38" s="900">
        <f>VLOOKUP(年度マスタ!$K$4&amp;"_"&amp;AI$33,データシート1!$A:$BT,MATCH("aa_"&amp;$S38,データシート1!$A$1:$BT$1,0),0)</f>
        <v>15.851075955669929</v>
      </c>
      <c r="AJ38" s="900">
        <f>VLOOKUP(年度マスタ!$K$4&amp;"_"&amp;AJ$33,データシート1!$A:$BT,MATCH("aa_"&amp;$S38,データシート1!$A$1:$BT$1,0),0)</f>
        <v>14.574099944890602</v>
      </c>
      <c r="AK38" s="901">
        <f>VLOOKUP(年度マスタ!$K$4&amp;"_"&amp;AK$33,データシート1!$A:$BT,MATCH("aa_"&amp;$S38,データシート1!$A$1:$BT$1,0),0)</f>
        <v>11.989614500559956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362.60640408367664</v>
      </c>
      <c r="P39" s="454">
        <f t="shared" si="9"/>
        <v>0.13108902771644057</v>
      </c>
      <c r="Q39" s="328"/>
      <c r="R39" s="13"/>
      <c r="S39" s="356" t="s">
        <v>189</v>
      </c>
      <c r="T39" s="335"/>
      <c r="U39" s="343" t="s">
        <v>199</v>
      </c>
      <c r="V39" s="344"/>
      <c r="W39" s="344"/>
      <c r="X39" s="896">
        <f>VLOOKUP(年度マスタ!$K$4&amp;"_"&amp;X$33,データシート1!$A:$BT,MATCH("aa_"&amp;$S39,データシート1!$A$1:$BT$1,0),0)</f>
        <v>545.71913579106979</v>
      </c>
      <c r="Y39" s="897">
        <f>VLOOKUP(年度マスタ!$K$4&amp;"_"&amp;Y$33,データシート1!$A:$BT,MATCH("aa_"&amp;$S39,データシート1!$A$1:$BT$1,0),0)</f>
        <v>556.11107606389498</v>
      </c>
      <c r="Z39" s="897">
        <f>VLOOKUP(年度マスタ!$K$4&amp;"_"&amp;Z$33,データシート1!$A:$BT,MATCH("aa_"&amp;$S39,データシート1!$A$1:$BT$1,0),0)</f>
        <v>705.64373452896405</v>
      </c>
      <c r="AA39" s="897">
        <f>VLOOKUP(年度マスタ!$K$4&amp;"_"&amp;AA$33,データシート1!$A:$BT,MATCH("aa_"&amp;$S39,データシート1!$A$1:$BT$1,0),0)</f>
        <v>729.46998014108397</v>
      </c>
      <c r="AB39" s="897">
        <f>VLOOKUP(年度マスタ!$K$4&amp;"_"&amp;AB$33,データシート1!$A:$BT,MATCH("aa_"&amp;$S39,データシート1!$A$1:$BT$1,0),0)</f>
        <v>702.78528764192106</v>
      </c>
      <c r="AC39" s="897">
        <f>VLOOKUP(年度マスタ!$K$4&amp;"_"&amp;AC$33,データシート1!$A:$BT,MATCH("aa_"&amp;$S39,データシート1!$A$1:$BT$1,0),0)</f>
        <v>647.61358578012369</v>
      </c>
      <c r="AD39" s="897">
        <f>VLOOKUP(年度マスタ!$K$4&amp;"_"&amp;AD$33,データシート1!$A:$BT,MATCH("aa_"&amp;$S39,データシート1!$A$1:$BT$1,0),0)</f>
        <v>678.64119504319888</v>
      </c>
      <c r="AE39" s="897">
        <f>VLOOKUP(年度マスタ!$K$4&amp;"_"&amp;AE$33,データシート1!$A:$BT,MATCH("aa_"&amp;$S39,データシート1!$A$1:$BT$1,0),0)</f>
        <v>593.922803917696</v>
      </c>
      <c r="AF39" s="897">
        <f>VLOOKUP(年度マスタ!$K$4&amp;"_"&amp;AF$33,データシート1!$A:$BT,MATCH("aa_"&amp;$S39,データシート1!$A$1:$BT$1,0),0)</f>
        <v>572.86460614879513</v>
      </c>
      <c r="AG39" s="897">
        <f>VLOOKUP(年度マスタ!$K$4&amp;"_"&amp;AG$33,データシート1!$A:$BT,MATCH("aa_"&amp;$S39,データシート1!$A$1:$BT$1,0),0)</f>
        <v>566.37617519874402</v>
      </c>
      <c r="AH39" s="897">
        <f>VLOOKUP(年度マスタ!$K$4&amp;"_"&amp;AH$33,データシート1!$A:$BT,MATCH("aa_"&amp;$S39,データシート1!$A$1:$BT$1,0),0)</f>
        <v>536.274991249663</v>
      </c>
      <c r="AI39" s="897">
        <f>VLOOKUP(年度マスタ!$K$4&amp;"_"&amp;AI$33,データシート1!$A:$BT,MATCH("aa_"&amp;$S39,データシート1!$A$1:$BT$1,0),0)</f>
        <v>487.03805994969792</v>
      </c>
      <c r="AJ39" s="897">
        <f>VLOOKUP(年度マスタ!$K$4&amp;"_"&amp;AJ$33,データシート1!$A:$BT,MATCH("aa_"&amp;$S39,データシート1!$A$1:$BT$1,0),0)</f>
        <v>552.06860704048643</v>
      </c>
      <c r="AK39" s="898">
        <f>VLOOKUP(年度マスタ!$K$4&amp;"_"&amp;AK$33,データシート1!$A:$BT,MATCH("aa_"&amp;$S39,データシート1!$A$1:$BT$1,0),0)</f>
        <v>531.74380132057229</v>
      </c>
      <c r="AL39" s="330"/>
      <c r="AW39" s="17" t="str">
        <f>年度マスタ!K4</f>
        <v>11203</v>
      </c>
      <c r="AX39" s="17" t="s">
        <v>200</v>
      </c>
      <c r="AY39" s="17">
        <f>VLOOKUP($AW39&amp;"_"&amp;$AY$34,データシート1!$A:$BT,MATCH($AY$31&amp;"_"&amp;AY$36,データシート1!$A$1:$BT$1,0),0)</f>
        <v>246.02996377329723</v>
      </c>
      <c r="AZ39" s="17">
        <f>VLOOKUP($AW39&amp;"_"&amp;$AY$34,データシート1!$A:$BT,MATCH($AY$31&amp;"_"&amp;AZ$36,データシート1!$A$1:$BT$1,0),0)</f>
        <v>35.367167854537392</v>
      </c>
      <c r="BA39" s="17">
        <f>VLOOKUP($AW39&amp;"_"&amp;$AY$34,データシート1!$A:$BT,MATCH($AY$31&amp;"_"&amp;BA$36,データシート1!$A$1:$BT$1,0),0)</f>
        <v>11.989614500559956</v>
      </c>
      <c r="BB39" s="17">
        <f>VLOOKUP($AW39&amp;"_"&amp;$AY$34,データシート1!$A:$BT,MATCH($AY$31&amp;"_"&amp;BB$36,データシート1!$A$1:$BT$1,0),0)</f>
        <v>531.74380132057229</v>
      </c>
      <c r="BC39" s="17">
        <f>VLOOKUP($AW39&amp;"_"&amp;$AY$34,データシート1!$A:$BT,MATCH($AY$31&amp;"_"&amp;BC$36,データシート1!$A$1:$BT$1,0),0)</f>
        <v>752.06943836000016</v>
      </c>
      <c r="BD39" s="17">
        <f>VLOOKUP($AW39&amp;"_"&amp;$AY$34,データシート1!$A:$BT,MATCH($AY$31&amp;"_"&amp;BD$36,データシート1!$A$1:$BT$1,0),0)</f>
        <v>297.03184288529491</v>
      </c>
      <c r="BE39" s="17">
        <f>VLOOKUP($AW39&amp;"_"&amp;$AY$34,データシート1!$A:$BT,MATCH($AY$31&amp;"_"&amp;BE$36,データシート1!$A$1:$BT$1,0),0)</f>
        <v>246.61379672938563</v>
      </c>
      <c r="BF39" s="17">
        <f>VLOOKUP($AW39&amp;"_"&amp;$AY$34,データシート1!$A:$BT,MATCH($AY$31&amp;"_"&amp;BF$36,データシート1!$A$1:$BT$1,0),0)</f>
        <v>35.599476811671458</v>
      </c>
      <c r="BG39" s="17">
        <f>VLOOKUP($AW39&amp;"_"&amp;$AY$34,データシート1!$A:$BT,MATCH($AY$31&amp;"_"&amp;BG$36,データシート1!$A$1:$BT$1,0),0)</f>
        <v>0</v>
      </c>
      <c r="BH39" s="17">
        <f>VLOOKUP($AW39&amp;"_"&amp;$AY$34,データシート1!$A:$BT,MATCH($AY$31&amp;"_"&amp;BH$36,データシート1!$A$1:$BT$1,0),0)</f>
        <v>70.440799583594497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247.11066238898647</v>
      </c>
      <c r="P40" s="454">
        <f t="shared" si="9"/>
        <v>8.9335147162658959E-2</v>
      </c>
      <c r="Q40" s="328"/>
      <c r="R40" s="13"/>
      <c r="S40" s="356" t="s">
        <v>165</v>
      </c>
      <c r="T40" s="335"/>
      <c r="U40" s="343" t="s">
        <v>165</v>
      </c>
      <c r="V40" s="344"/>
      <c r="W40" s="344"/>
      <c r="X40" s="896">
        <f>VLOOKUP(年度マスタ!$K$4&amp;"_"&amp;X$33,データシート1!$A:$BT,MATCH("aa_"&amp;$S40,データシート1!$A$1:$BT$1,0),0)</f>
        <v>712.79653068587743</v>
      </c>
      <c r="Y40" s="897">
        <f>VLOOKUP(年度マスタ!$K$4&amp;"_"&amp;Y$33,データシート1!$A:$BT,MATCH("aa_"&amp;$S40,データシート1!$A$1:$BT$1,0),0)</f>
        <v>787.57114024598673</v>
      </c>
      <c r="Z40" s="897">
        <f>VLOOKUP(年度マスタ!$K$4&amp;"_"&amp;Z$33,データシート1!$A:$BT,MATCH("aa_"&amp;$S40,データシート1!$A$1:$BT$1,0),0)</f>
        <v>848.76501206484886</v>
      </c>
      <c r="AA40" s="897">
        <f>VLOOKUP(年度マスタ!$K$4&amp;"_"&amp;AA$33,データシート1!$A:$BT,MATCH("aa_"&amp;$S40,データシート1!$A$1:$BT$1,0),0)</f>
        <v>940.97269958327092</v>
      </c>
      <c r="AB40" s="897">
        <f>VLOOKUP(年度マスタ!$K$4&amp;"_"&amp;AB$33,データシート1!$A:$BT,MATCH("aa_"&amp;$S40,データシート1!$A$1:$BT$1,0),0)</f>
        <v>948.55959885007076</v>
      </c>
      <c r="AC40" s="897">
        <f>VLOOKUP(年度マスタ!$K$4&amp;"_"&amp;AC$33,データシート1!$A:$BT,MATCH("aa_"&amp;$S40,データシート1!$A$1:$BT$1,0),0)</f>
        <v>838.57164704276897</v>
      </c>
      <c r="AD40" s="897">
        <f>VLOOKUP(年度マスタ!$K$4&amp;"_"&amp;AD$33,データシート1!$A:$BT,MATCH("aa_"&amp;$S40,データシート1!$A$1:$BT$1,0),0)</f>
        <v>843.23237916868277</v>
      </c>
      <c r="AE40" s="897">
        <f>VLOOKUP(年度マスタ!$K$4&amp;"_"&amp;AE$33,データシート1!$A:$BT,MATCH("aa_"&amp;$S40,データシート1!$A$1:$BT$1,0),0)</f>
        <v>752.40694644371524</v>
      </c>
      <c r="AF40" s="897">
        <f>VLOOKUP(年度マスタ!$K$4&amp;"_"&amp;AF$33,データシート1!$A:$BT,MATCH("aa_"&amp;$S40,データシート1!$A$1:$BT$1,0),0)</f>
        <v>829.54110343362368</v>
      </c>
      <c r="AG40" s="897">
        <f>VLOOKUP(年度マスタ!$K$4&amp;"_"&amp;AG$33,データシート1!$A:$BT,MATCH("aa_"&amp;$S40,データシート1!$A$1:$BT$1,0),0)</f>
        <v>795.51915931211488</v>
      </c>
      <c r="AH40" s="897">
        <f>VLOOKUP(年度マスタ!$K$4&amp;"_"&amp;AH$33,データシート1!$A:$BT,MATCH("aa_"&amp;$S40,データシート1!$A$1:$BT$1,0),0)</f>
        <v>703.68612433886585</v>
      </c>
      <c r="AI40" s="897">
        <f>VLOOKUP(年度マスタ!$K$4&amp;"_"&amp;AI$33,データシート1!$A:$BT,MATCH("aa_"&amp;$S40,データシート1!$A$1:$BT$1,0),0)</f>
        <v>741.75258815416271</v>
      </c>
      <c r="AJ40" s="897">
        <f>VLOOKUP(年度マスタ!$K$4&amp;"_"&amp;AJ$33,データシート1!$A:$BT,MATCH("aa_"&amp;$S40,データシート1!$A$1:$BT$1,0),0)</f>
        <v>736.55712503402742</v>
      </c>
      <c r="AK40" s="898">
        <f>VLOOKUP(年度マスタ!$K$4&amp;"_"&amp;AK$33,データシート1!$A:$BT,MATCH("aa_"&amp;$S40,データシート1!$A$1:$BT$1,0),0)</f>
        <v>752.06943836000016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45.174407074201</v>
      </c>
      <c r="P41" s="454">
        <f t="shared" si="9"/>
        <v>1.6331396892971441E-2</v>
      </c>
      <c r="Q41" s="328"/>
      <c r="R41" s="13"/>
      <c r="S41" s="356" t="s">
        <v>201</v>
      </c>
      <c r="T41" s="335"/>
      <c r="U41" s="246" t="s">
        <v>128</v>
      </c>
      <c r="V41" s="344"/>
      <c r="W41" s="344"/>
      <c r="X41" s="896">
        <f>X42+X45+X46</f>
        <v>661.74789793580078</v>
      </c>
      <c r="Y41" s="897">
        <f t="shared" ref="Y41:AH41" si="12">Y42+Y45+Y46</f>
        <v>665.50377584726493</v>
      </c>
      <c r="Z41" s="897">
        <f t="shared" si="12"/>
        <v>656.63212264106596</v>
      </c>
      <c r="AA41" s="897">
        <f t="shared" si="12"/>
        <v>664.23718372208623</v>
      </c>
      <c r="AB41" s="897">
        <f t="shared" si="12"/>
        <v>654.89147354686406</v>
      </c>
      <c r="AC41" s="897">
        <f t="shared" si="12"/>
        <v>640.62187596072806</v>
      </c>
      <c r="AD41" s="897">
        <f t="shared" si="12"/>
        <v>642.9368814233826</v>
      </c>
      <c r="AE41" s="897">
        <f t="shared" si="12"/>
        <v>637.13620540518184</v>
      </c>
      <c r="AF41" s="897">
        <f t="shared" si="12"/>
        <v>633.07065821945366</v>
      </c>
      <c r="AG41" s="897">
        <f t="shared" si="12"/>
        <v>626.30576403167663</v>
      </c>
      <c r="AH41" s="897">
        <f t="shared" si="12"/>
        <v>617.79509145415773</v>
      </c>
      <c r="AI41" s="897">
        <f>AI42+AI45+AI46</f>
        <v>564.77552553232385</v>
      </c>
      <c r="AJ41" s="897">
        <f>AJ42+AJ45+AJ46</f>
        <v>564.06622480829901</v>
      </c>
      <c r="AK41" s="898">
        <f>AK42+AK45+AK46</f>
        <v>579.24511642635196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629.35083165251581</v>
      </c>
      <c r="Y42" s="900">
        <f t="shared" ref="Y42:AK42" si="13">SUM(Y43:Y44)</f>
        <v>631.61148287805781</v>
      </c>
      <c r="Z42" s="900">
        <f t="shared" si="13"/>
        <v>617.49368465675491</v>
      </c>
      <c r="AA42" s="900">
        <f t="shared" si="13"/>
        <v>619.92532969537274</v>
      </c>
      <c r="AB42" s="900">
        <f t="shared" si="13"/>
        <v>609.71706647266308</v>
      </c>
      <c r="AC42" s="900">
        <f t="shared" si="13"/>
        <v>596.89260508333939</v>
      </c>
      <c r="AD42" s="900">
        <f t="shared" si="13"/>
        <v>599.87598004525717</v>
      </c>
      <c r="AE42" s="900">
        <f t="shared" si="13"/>
        <v>595.07518597986837</v>
      </c>
      <c r="AF42" s="900">
        <f t="shared" si="13"/>
        <v>592.08559720416281</v>
      </c>
      <c r="AG42" s="900">
        <f t="shared" si="13"/>
        <v>588.03400836504397</v>
      </c>
      <c r="AH42" s="900">
        <f t="shared" si="13"/>
        <v>580.33050861791321</v>
      </c>
      <c r="AI42" s="900">
        <f t="shared" si="13"/>
        <v>528.96437407935173</v>
      </c>
      <c r="AJ42" s="900">
        <f t="shared" si="13"/>
        <v>528.71020385931865</v>
      </c>
      <c r="AK42" s="901">
        <f t="shared" si="13"/>
        <v>543.64563961468048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63.250637286540012</v>
      </c>
      <c r="P43" s="612">
        <f t="shared" si="9"/>
        <v>2.2866293730500132E-2</v>
      </c>
      <c r="Q43" s="328"/>
      <c r="R43" s="13"/>
      <c r="S43" s="356" t="s">
        <v>190</v>
      </c>
      <c r="T43" s="359"/>
      <c r="U43" s="346"/>
      <c r="V43" s="360"/>
      <c r="W43" s="347" t="s">
        <v>190</v>
      </c>
      <c r="X43" s="899">
        <f>VLOOKUP(年度マスタ!$K$4&amp;"_"&amp;X$33,データシート1!$A:$BT,MATCH("aa_"&amp;$S43,データシート1!$A$1:$BT$1,0),0)</f>
        <v>382.67191609787818</v>
      </c>
      <c r="Y43" s="900">
        <f>VLOOKUP(年度マスタ!$K$4&amp;"_"&amp;Y$33,データシート1!$A:$BT,MATCH("aa_"&amp;$S43,データシート1!$A$1:$BT$1,0),0)</f>
        <v>380.71882466878787</v>
      </c>
      <c r="Z43" s="900">
        <f>VLOOKUP(年度マスタ!$K$4&amp;"_"&amp;Z$33,データシート1!$A:$BT,MATCH("aa_"&amp;$S43,データシート1!$A$1:$BT$1,0),0)</f>
        <v>373.84152254359867</v>
      </c>
      <c r="AA43" s="900">
        <f>VLOOKUP(年度マスタ!$K$4&amp;"_"&amp;AA$33,データシート1!$A:$BT,MATCH("aa_"&amp;$S43,データシート1!$A$1:$BT$1,0),0)</f>
        <v>374.89188417159392</v>
      </c>
      <c r="AB43" s="900">
        <f>VLOOKUP(年度マスタ!$K$4&amp;"_"&amp;AB$33,データシート1!$A:$BT,MATCH("aa_"&amp;$S43,データシート1!$A$1:$BT$1,0),0)</f>
        <v>362.60640408367664</v>
      </c>
      <c r="AC43" s="900">
        <f>VLOOKUP(年度マスタ!$K$4&amp;"_"&amp;AC$33,データシート1!$A:$BT,MATCH("aa_"&amp;$S43,データシート1!$A$1:$BT$1,0),0)</f>
        <v>347.37774283216305</v>
      </c>
      <c r="AD43" s="900">
        <f>VLOOKUP(年度マスタ!$K$4&amp;"_"&amp;AD$33,データシート1!$A:$BT,MATCH("aa_"&amp;$S43,データシート1!$A$1:$BT$1,0),0)</f>
        <v>347.3246941180833</v>
      </c>
      <c r="AE43" s="900">
        <f>VLOOKUP(年度マスタ!$K$4&amp;"_"&amp;AE$33,データシート1!$A:$BT,MATCH("aa_"&amp;$S43,データシート1!$A$1:$BT$1,0),0)</f>
        <v>346.24060084888276</v>
      </c>
      <c r="AF43" s="900">
        <f>VLOOKUP(年度マスタ!$K$4&amp;"_"&amp;AF$33,データシート1!$A:$BT,MATCH("aa_"&amp;$S43,データシート1!$A$1:$BT$1,0),0)</f>
        <v>341.97397560799584</v>
      </c>
      <c r="AG43" s="900">
        <f>VLOOKUP(年度マスタ!$K$4&amp;"_"&amp;AG$33,データシート1!$A:$BT,MATCH("aa_"&amp;$S43,データシート1!$A$1:$BT$1,0),0)</f>
        <v>336.59770885157877</v>
      </c>
      <c r="AH43" s="900">
        <f>VLOOKUP(年度マスタ!$K$4&amp;"_"&amp;AH$33,データシート1!$A:$BT,MATCH("aa_"&amp;$S43,データシート1!$A$1:$BT$1,0),0)</f>
        <v>327.74446708255988</v>
      </c>
      <c r="AI43" s="900">
        <f>VLOOKUP(年度マスタ!$K$4&amp;"_"&amp;AI$33,データシート1!$A:$BT,MATCH("aa_"&amp;$S43,データシート1!$A$1:$BT$1,0),0)</f>
        <v>288.54712884321464</v>
      </c>
      <c r="AJ43" s="900">
        <f>VLOOKUP(年度マスタ!$K$4&amp;"_"&amp;AJ$33,データシート1!$A:$BT,MATCH("aa_"&amp;$S43,データシート1!$A$1:$BT$1,0),0)</f>
        <v>281.63601556005591</v>
      </c>
      <c r="AK43" s="901">
        <f>VLOOKUP(年度マスタ!$K$4&amp;"_"&amp;AK$33,データシート1!$A:$BT,MATCH("aa_"&amp;$S43,データシート1!$A$1:$BT$1,0),0)</f>
        <v>297.03184288529491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246.6789155546376</v>
      </c>
      <c r="Y44" s="900">
        <f>VLOOKUP(年度マスタ!$K$4&amp;"_"&amp;Y$33,データシート1!$A:$BT,MATCH("aa_"&amp;$S44,データシート1!$A$1:$BT$1,0),0)</f>
        <v>250.89265820926991</v>
      </c>
      <c r="Z44" s="900">
        <f>VLOOKUP(年度マスタ!$K$4&amp;"_"&amp;Z$33,データシート1!$A:$BT,MATCH("aa_"&amp;$S44,データシート1!$A$1:$BT$1,0),0)</f>
        <v>243.65216211315624</v>
      </c>
      <c r="AA44" s="900">
        <f>VLOOKUP(年度マスタ!$K$4&amp;"_"&amp;AA$33,データシート1!$A:$BT,MATCH("aa_"&amp;$S44,データシート1!$A$1:$BT$1,0),0)</f>
        <v>245.03344552377888</v>
      </c>
      <c r="AB44" s="900">
        <f>VLOOKUP(年度マスタ!$K$4&amp;"_"&amp;AB$33,データシート1!$A:$BT,MATCH("aa_"&amp;$S44,データシート1!$A$1:$BT$1,0),0)</f>
        <v>247.11066238898647</v>
      </c>
      <c r="AC44" s="900">
        <f>VLOOKUP(年度マスタ!$K$4&amp;"_"&amp;AC$33,データシート1!$A:$BT,MATCH("aa_"&amp;$S44,データシート1!$A$1:$BT$1,0),0)</f>
        <v>249.51486225117637</v>
      </c>
      <c r="AD44" s="900">
        <f>VLOOKUP(年度マスタ!$K$4&amp;"_"&amp;AD$33,データシート1!$A:$BT,MATCH("aa_"&amp;$S44,データシート1!$A$1:$BT$1,0),0)</f>
        <v>252.55128592717392</v>
      </c>
      <c r="AE44" s="900">
        <f>VLOOKUP(年度マスタ!$K$4&amp;"_"&amp;AE$33,データシート1!$A:$BT,MATCH("aa_"&amp;$S44,データシート1!$A$1:$BT$1,0),0)</f>
        <v>248.83458513098563</v>
      </c>
      <c r="AF44" s="900">
        <f>VLOOKUP(年度マスタ!$K$4&amp;"_"&amp;AF$33,データシート1!$A:$BT,MATCH("aa_"&amp;$S44,データシート1!$A$1:$BT$1,0),0)</f>
        <v>250.11162159616694</v>
      </c>
      <c r="AG44" s="900">
        <f>VLOOKUP(年度マスタ!$K$4&amp;"_"&amp;AG$33,データシート1!$A:$BT,MATCH("aa_"&amp;$S44,データシート1!$A$1:$BT$1,0),0)</f>
        <v>251.43629951346517</v>
      </c>
      <c r="AH44" s="900">
        <f>VLOOKUP(年度マスタ!$K$4&amp;"_"&amp;AH$33,データシート1!$A:$BT,MATCH("aa_"&amp;$S44,データシート1!$A$1:$BT$1,0),0)</f>
        <v>252.58604153535327</v>
      </c>
      <c r="AI44" s="900">
        <f>VLOOKUP(年度マスタ!$K$4&amp;"_"&amp;AI$33,データシート1!$A:$BT,MATCH("aa_"&amp;$S44,データシート1!$A$1:$BT$1,0),0)</f>
        <v>240.41724523613703</v>
      </c>
      <c r="AJ44" s="900">
        <f>VLOOKUP(年度マスタ!$K$4&amp;"_"&amp;AJ$33,データシート1!$A:$BT,MATCH("aa_"&amp;$S44,データシート1!$A$1:$BT$1,0),0)</f>
        <v>247.07418829926277</v>
      </c>
      <c r="AK44" s="901">
        <f>VLOOKUP(年度マスタ!$K$4&amp;"_"&amp;AK$33,データシート1!$A:$BT,MATCH("aa_"&amp;$S44,データシート1!$A$1:$BT$1,0),0)</f>
        <v>246.61379672938563</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32.397066283285</v>
      </c>
      <c r="Y45" s="900">
        <f>VLOOKUP(年度マスタ!$K$4&amp;"_"&amp;Y$33,データシート1!$A:$BT,MATCH("aa_"&amp;$S45,データシート1!$A$1:$BT$1,0),0)</f>
        <v>33.892292969207098</v>
      </c>
      <c r="Z45" s="900">
        <f>VLOOKUP(年度マスタ!$K$4&amp;"_"&amp;Z$33,データシート1!$A:$BT,MATCH("aa_"&amp;$S45,データシート1!$A$1:$BT$1,0),0)</f>
        <v>39.138437984310997</v>
      </c>
      <c r="AA45" s="900">
        <f>VLOOKUP(年度マスタ!$K$4&amp;"_"&amp;AA$33,データシート1!$A:$BT,MATCH("aa_"&amp;$S45,データシート1!$A$1:$BT$1,0),0)</f>
        <v>44.311854026713497</v>
      </c>
      <c r="AB45" s="900">
        <f>VLOOKUP(年度マスタ!$K$4&amp;"_"&amp;AB$33,データシート1!$A:$BT,MATCH("aa_"&amp;$S45,データシート1!$A$1:$BT$1,0),0)</f>
        <v>45.174407074201</v>
      </c>
      <c r="AC45" s="900">
        <f>VLOOKUP(年度マスタ!$K$4&amp;"_"&amp;AC$33,データシート1!$A:$BT,MATCH("aa_"&amp;$S45,データシート1!$A$1:$BT$1,0),0)</f>
        <v>43.7292708773887</v>
      </c>
      <c r="AD45" s="900">
        <f>VLOOKUP(年度マスタ!$K$4&amp;"_"&amp;AD$33,データシート1!$A:$BT,MATCH("aa_"&amp;$S45,データシート1!$A$1:$BT$1,0),0)</f>
        <v>43.060901378125401</v>
      </c>
      <c r="AE45" s="900">
        <f>VLOOKUP(年度マスタ!$K$4&amp;"_"&amp;AE$33,データシート1!$A:$BT,MATCH("aa_"&amp;$S45,データシート1!$A$1:$BT$1,0),0)</f>
        <v>42.061019425313518</v>
      </c>
      <c r="AF45" s="900">
        <f>VLOOKUP(年度マスタ!$K$4&amp;"_"&amp;AF$33,データシート1!$A:$BT,MATCH("aa_"&amp;$S45,データシート1!$A$1:$BT$1,0),0)</f>
        <v>40.985061015290803</v>
      </c>
      <c r="AG45" s="900">
        <f>VLOOKUP(年度マスタ!$K$4&amp;"_"&amp;AG$33,データシート1!$A:$BT,MATCH("aa_"&amp;$S45,データシート1!$A$1:$BT$1,0),0)</f>
        <v>38.2717556666327</v>
      </c>
      <c r="AH45" s="900">
        <f>VLOOKUP(年度マスタ!$K$4&amp;"_"&amp;AH$33,データシート1!$A:$BT,MATCH("aa_"&amp;$S45,データシート1!$A$1:$BT$1,0),0)</f>
        <v>37.464582836244503</v>
      </c>
      <c r="AI45" s="900">
        <f>VLOOKUP(年度マスタ!$K$4&amp;"_"&amp;AI$33,データシート1!$A:$BT,MATCH("aa_"&amp;$S45,データシート1!$A$1:$BT$1,0),0)</f>
        <v>35.811151452972098</v>
      </c>
      <c r="AJ45" s="900">
        <f>VLOOKUP(年度マスタ!$K$4&amp;"_"&amp;AJ$33,データシート1!$A:$BT,MATCH("aa_"&amp;$S45,データシート1!$A$1:$BT$1,0),0)</f>
        <v>35.356020948980401</v>
      </c>
      <c r="AK45" s="901">
        <f>VLOOKUP(年度マスタ!$K$4&amp;"_"&amp;AK$33,データシート1!$A:$BT,MATCH("aa_"&amp;$S45,データシート1!$A$1:$BT$1,0),0)</f>
        <v>35.599476811671458</v>
      </c>
      <c r="AL45" s="330"/>
      <c r="AW45" s="17" t="str">
        <f>AW48</f>
        <v>川口市</v>
      </c>
      <c r="AX45" s="1010">
        <f t="shared" ref="AX45:BB45" si="15">AX48/$BC48</f>
        <v>0.13174754301006494</v>
      </c>
      <c r="AY45" s="1010">
        <f t="shared" si="15"/>
        <v>0.23878358603206637</v>
      </c>
      <c r="AZ45" s="1010">
        <f t="shared" si="15"/>
        <v>0.33772248400589905</v>
      </c>
      <c r="BA45" s="1010">
        <f t="shared" si="15"/>
        <v>0.26011441176812261</v>
      </c>
      <c r="BB45" s="1010">
        <f t="shared" si="15"/>
        <v>3.1631975183846944E-2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71.526417888500006</v>
      </c>
      <c r="Y47" s="903">
        <f>VLOOKUP(年度マスタ!$K$4&amp;"_"&amp;Y$33,データシート1!$A:$BT,MATCH("aa_"&amp;$S47,データシート1!$A$1:$BT$1,0),0)</f>
        <v>68.179371990429999</v>
      </c>
      <c r="Z47" s="903">
        <f>VLOOKUP(年度マスタ!$K$4&amp;"_"&amp;Z$33,データシート1!$A:$BT,MATCH("aa_"&amp;$S47,データシート1!$A$1:$BT$1,0),0)</f>
        <v>66.581579762960018</v>
      </c>
      <c r="AA47" s="903">
        <f>VLOOKUP(年度マスタ!$K$4&amp;"_"&amp;AA$33,データシート1!$A:$BT,MATCH("aa_"&amp;$S47,データシート1!$A$1:$BT$1,0),0)</f>
        <v>74.10663481024001</v>
      </c>
      <c r="AB47" s="903">
        <f>VLOOKUP(年度マスタ!$K$4&amp;"_"&amp;AB$33,データシート1!$A:$BT,MATCH("aa_"&amp;$S47,データシート1!$A$1:$BT$1,0),0)</f>
        <v>63.250637286540012</v>
      </c>
      <c r="AC47" s="903">
        <f>VLOOKUP(年度マスタ!$K$4&amp;"_"&amp;AC$33,データシート1!$A:$BT,MATCH("aa_"&amp;$S47,データシート1!$A$1:$BT$1,0),0)</f>
        <v>83.790034781119985</v>
      </c>
      <c r="AD47" s="903">
        <f>VLOOKUP(年度マスタ!$K$4&amp;"_"&amp;AD$33,データシート1!$A:$BT,MATCH("aa_"&amp;$S47,データシート1!$A$1:$BT$1,0),0)</f>
        <v>70.203234991770003</v>
      </c>
      <c r="AE47" s="903">
        <f>VLOOKUP(年度マスタ!$K$4&amp;"_"&amp;AE$33,データシート1!$A:$BT,MATCH("aa_"&amp;$S47,データシート1!$A$1:$BT$1,0),0)</f>
        <v>77.751073530650004</v>
      </c>
      <c r="AF47" s="903">
        <f>VLOOKUP(年度マスタ!$K$4&amp;"_"&amp;AF$33,データシート1!$A:$BT,MATCH("aa_"&amp;$S47,データシート1!$A$1:$BT$1,0),0)</f>
        <v>78.710419089989983</v>
      </c>
      <c r="AG47" s="903">
        <f>VLOOKUP(年度マスタ!$K$4&amp;"_"&amp;AG$33,データシート1!$A:$BT,MATCH("aa_"&amp;$S47,データシート1!$A$1:$BT$1,0),0)</f>
        <v>80.203628258060007</v>
      </c>
      <c r="AH47" s="903">
        <f>VLOOKUP(年度マスタ!$K$4&amp;"_"&amp;AH$33,データシート1!$A:$BT,MATCH("aa_"&amp;$S47,データシート1!$A$1:$BT$1,0),0)</f>
        <v>79.250117706799998</v>
      </c>
      <c r="AI47" s="903">
        <f>VLOOKUP(年度マスタ!$K$4&amp;"_"&amp;AI$33,データシート1!$A:$BT,MATCH("aa_"&amp;$S47,データシート1!$A$1:$BT$1,0),0)</f>
        <v>70.557460086751007</v>
      </c>
      <c r="AJ47" s="903">
        <f>VLOOKUP(年度マスタ!$K$4&amp;"_"&amp;AJ$33,データシート1!$A:$BT,MATCH("aa_"&amp;$S47,データシート1!$A$1:$BT$1,0),0)</f>
        <v>71.619247412047997</v>
      </c>
      <c r="AK47" s="904">
        <f>VLOOKUP(年度マスタ!$K$4&amp;"_"&amp;AK$33,データシート1!$A:$BT,MATCH("aa_"&amp;$S47,データシート1!$A$1:$BT$1,0),0)</f>
        <v>70.440799583594497</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川口市</v>
      </c>
      <c r="AX48" s="1011">
        <f>SUM(AY39:BA39)</f>
        <v>293.38674612839458</v>
      </c>
      <c r="AY48" s="1011">
        <f>BB39</f>
        <v>531.74380132057229</v>
      </c>
      <c r="AZ48" s="1011">
        <f>BC39</f>
        <v>752.06943836000016</v>
      </c>
      <c r="BA48" s="1011">
        <f>SUM(BD39:BG39)</f>
        <v>579.24511642635196</v>
      </c>
      <c r="BB48" s="1011">
        <f>BH39</f>
        <v>70.440799583594497</v>
      </c>
      <c r="BC48" s="1011">
        <f>SUM(AX48:BB48)</f>
        <v>2226.8859018189137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2226.8859018189137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293.38674612839458</v>
      </c>
      <c r="P52" s="453">
        <f t="shared" ref="P52:P64" si="18">O52/$O$51</f>
        <v>0.13174754301006494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246.02996377329723</v>
      </c>
      <c r="P53" s="454">
        <f t="shared" si="18"/>
        <v>0.11048162080164983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35.367167854537392</v>
      </c>
      <c r="P54" s="454">
        <f t="shared" si="18"/>
        <v>1.5881894903393836E-2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11.989614500559956</v>
      </c>
      <c r="P55" s="454">
        <f t="shared" si="18"/>
        <v>5.3840273050212743E-3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531.74380132057229</v>
      </c>
      <c r="P56" s="453">
        <f t="shared" si="18"/>
        <v>0.23878358603206637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752.06943836000016</v>
      </c>
      <c r="P57" s="453">
        <f t="shared" si="18"/>
        <v>0.33772248400589905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579.24511642635196</v>
      </c>
      <c r="P58" s="453">
        <f t="shared" si="18"/>
        <v>0.26011441176812261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543.64563961468048</v>
      </c>
      <c r="P59" s="454">
        <f t="shared" si="18"/>
        <v>0.24412819676600062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297.03184288529491</v>
      </c>
      <c r="P60" s="454">
        <f t="shared" si="18"/>
        <v>0.13338440134839427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246.61379672938563</v>
      </c>
      <c r="P61" s="454">
        <f t="shared" si="18"/>
        <v>0.11074379541760636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35.599476811671458</v>
      </c>
      <c r="P62" s="454">
        <f t="shared" si="18"/>
        <v>1.5986215002121981E-2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70.440799583594497</v>
      </c>
      <c r="P64" s="612">
        <f t="shared" si="18"/>
        <v>3.1631975183846944E-2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4899.2061999999996</v>
      </c>
      <c r="AI7" s="78">
        <f>VLOOKUP(年度マスタ!$K$4&amp;"_"&amp;$AG7,データシート1!$A:$BT,MATCH("ab_"&amp;AI$2,データシート1!$A$1:$BT$1,0),0)</f>
        <v>19429</v>
      </c>
      <c r="AJ7" s="78">
        <f>VLOOKUP(年度マスタ!$K$4&amp;"_"&amp;$AG7,データシート1!$A:$BT,MATCH("ab_"&amp;AJ$2,データシート1!$A$1:$BT$1,0),0)</f>
        <v>227</v>
      </c>
      <c r="AK7" s="78">
        <f>VLOOKUP(年度マスタ!$K$4&amp;"_"&amp;$AG7,データシート1!$A:$BT,MATCH("ab_"&amp;AK$2,データシート1!$A$1:$BT$1,0),0)</f>
        <v>142346</v>
      </c>
      <c r="AL7" s="78">
        <f>VLOOKUP(年度マスタ!$K$4&amp;"_"&amp;$AG7,データシート1!$A:$BT,MATCH("ab_"&amp;AL$2,データシート1!$A$1:$BT$1,0),0)</f>
        <v>242455</v>
      </c>
      <c r="AM7" s="78">
        <f>VLOOKUP(年度マスタ!$K$4&amp;"_"&amp;$AG7,データシート1!$A:$BT,MATCH("ab_"&amp;AM$2,データシート1!$A$1:$BT$1,0),0)</f>
        <v>193450</v>
      </c>
      <c r="AN7" s="78">
        <f>VLOOKUP(年度マスタ!$K$4&amp;"_"&amp;$AG7,データシート1!$A:$BT,MATCH("ab_"&amp;AN$2,データシート1!$A$1:$BT$1,0),0)</f>
        <v>49649</v>
      </c>
      <c r="AO7" s="78">
        <f>VLOOKUP(年度マスタ!$K$4&amp;"_"&amp;$AG7,データシート1!$A:$BT,MATCH("ab_"&amp;AO$2,データシート1!$A$1:$BT$1,0),0)</f>
        <v>555721</v>
      </c>
      <c r="AP7" s="78">
        <f>VLOOKUP(年度マスタ!$K$4&amp;"_"&amp;$AG7,データシート1!$A:$BT,MATCH("ab_"&amp;AP$2,データシート1!$A$1:$BT$1,0),0)</f>
        <v>0</v>
      </c>
      <c r="AQ7" s="954">
        <f>VLOOKUP(年度マスタ!$K$4&amp;"_"&amp;$AG7,データシート1!$A:$BT,MATCH("ab_"&amp;AQ$2,データシート1!$A$1:$BT$1,0),0)</f>
        <v>71.526417888500006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4475.1171000000004</v>
      </c>
      <c r="AI8" s="78">
        <f>VLOOKUP(年度マスタ!$K$4&amp;"_"&amp;$AG8,データシート1!$A:$BT,MATCH("ab_"&amp;AI$2,データシート1!$A$1:$BT$1,0),0)</f>
        <v>19429</v>
      </c>
      <c r="AJ8" s="78">
        <f>VLOOKUP(年度マスタ!$K$4&amp;"_"&amp;$AG8,データシート1!$A:$BT,MATCH("ab_"&amp;AJ$2,データシート1!$A$1:$BT$1,0),0)</f>
        <v>227</v>
      </c>
      <c r="AK8" s="78">
        <f>VLOOKUP(年度マスタ!$K$4&amp;"_"&amp;$AG8,データシート1!$A:$BT,MATCH("ab_"&amp;AK$2,データシート1!$A$1:$BT$1,0),0)</f>
        <v>142346</v>
      </c>
      <c r="AL8" s="78">
        <f>VLOOKUP(年度マスタ!$K$4&amp;"_"&amp;$AG8,データシート1!$A:$BT,MATCH("ab_"&amp;AL$2,データシート1!$A$1:$BT$1,0),0)</f>
        <v>244709</v>
      </c>
      <c r="AM8" s="78">
        <f>VLOOKUP(年度マスタ!$K$4&amp;"_"&amp;$AG8,データシート1!$A:$BT,MATCH("ab_"&amp;AM$2,データシート1!$A$1:$BT$1,0),0)</f>
        <v>193357</v>
      </c>
      <c r="AN8" s="78">
        <f>VLOOKUP(年度マスタ!$K$4&amp;"_"&amp;$AG8,データシート1!$A:$BT,MATCH("ab_"&amp;AN$2,データシート1!$A$1:$BT$1,0),0)</f>
        <v>49236</v>
      </c>
      <c r="AO8" s="78">
        <f>VLOOKUP(年度マスタ!$K$4&amp;"_"&amp;$AG8,データシート1!$A:$BT,MATCH("ab_"&amp;AO$2,データシート1!$A$1:$BT$1,0),0)</f>
        <v>557082</v>
      </c>
      <c r="AP8" s="78">
        <f>VLOOKUP(年度マスタ!$K$4&amp;"_"&amp;$AG8,データシート1!$A:$BT,MATCH("ab_"&amp;AP$2,データシート1!$A$1:$BT$1,0),0)</f>
        <v>0</v>
      </c>
      <c r="AQ8" s="954">
        <f>VLOOKUP(年度マスタ!$K$4&amp;"_"&amp;$AG8,データシート1!$A:$BT,MATCH("ab_"&amp;AQ$2,データシート1!$A$1:$BT$1,0),0)</f>
        <v>68.179371990429999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5025.1628000000001</v>
      </c>
      <c r="AI9" s="78">
        <f>VLOOKUP(年度マスタ!$K$4&amp;"_"&amp;$AG9,データシート1!$A:$BT,MATCH("ab_"&amp;AI$2,データシート1!$A$1:$BT$1,0),0)</f>
        <v>19429</v>
      </c>
      <c r="AJ9" s="78">
        <f>VLOOKUP(年度マスタ!$K$4&amp;"_"&amp;$AG9,データシート1!$A:$BT,MATCH("ab_"&amp;AJ$2,データシート1!$A$1:$BT$1,0),0)</f>
        <v>227</v>
      </c>
      <c r="AK9" s="78">
        <f>VLOOKUP(年度マスタ!$K$4&amp;"_"&amp;$AG9,データシート1!$A:$BT,MATCH("ab_"&amp;AK$2,データシート1!$A$1:$BT$1,0),0)</f>
        <v>142346</v>
      </c>
      <c r="AL9" s="78">
        <f>VLOOKUP(年度マスタ!$K$4&amp;"_"&amp;$AG9,データシート1!$A:$BT,MATCH("ab_"&amp;AL$2,データシート1!$A$1:$BT$1,0),0)</f>
        <v>246735</v>
      </c>
      <c r="AM9" s="78">
        <f>VLOOKUP(年度マスタ!$K$4&amp;"_"&amp;$AG9,データシート1!$A:$BT,MATCH("ab_"&amp;AM$2,データシート1!$A$1:$BT$1,0),0)</f>
        <v>193989</v>
      </c>
      <c r="AN9" s="78">
        <f>VLOOKUP(年度マスタ!$K$4&amp;"_"&amp;$AG9,データシート1!$A:$BT,MATCH("ab_"&amp;AN$2,データシート1!$A$1:$BT$1,0),0)</f>
        <v>49238</v>
      </c>
      <c r="AO9" s="78">
        <f>VLOOKUP(年度マスタ!$K$4&amp;"_"&amp;$AG9,データシート1!$A:$BT,MATCH("ab_"&amp;AO$2,データシート1!$A$1:$BT$1,0),0)</f>
        <v>557710</v>
      </c>
      <c r="AP9" s="78">
        <f>VLOOKUP(年度マスタ!$K$4&amp;"_"&amp;$AG9,データシート1!$A:$BT,MATCH("ab_"&amp;AP$2,データシート1!$A$1:$BT$1,0),0)</f>
        <v>0</v>
      </c>
      <c r="AQ9" s="954">
        <f>VLOOKUP(年度マスタ!$K$4&amp;"_"&amp;$AG9,データシート1!$A:$BT,MATCH("ab_"&amp;AQ$2,データシート1!$A$1:$BT$1,0),0)</f>
        <v>66.581579762960018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4348.4501</v>
      </c>
      <c r="AI10" s="78">
        <f>VLOOKUP(年度マスタ!$K$4&amp;"_"&amp;$AG10,データシート1!$A:$BT,MATCH("ab_"&amp;AI$2,データシート1!$A$1:$BT$1,0),0)</f>
        <v>19429</v>
      </c>
      <c r="AJ10" s="78">
        <f>VLOOKUP(年度マスタ!$K$4&amp;"_"&amp;$AG10,データシート1!$A:$BT,MATCH("ab_"&amp;AJ$2,データシート1!$A$1:$BT$1,0),0)</f>
        <v>227</v>
      </c>
      <c r="AK10" s="78">
        <f>VLOOKUP(年度マスタ!$K$4&amp;"_"&amp;$AG10,データシート1!$A:$BT,MATCH("ab_"&amp;AK$2,データシート1!$A$1:$BT$1,0),0)</f>
        <v>142346</v>
      </c>
      <c r="AL10" s="78">
        <f>VLOOKUP(年度マスタ!$K$4&amp;"_"&amp;$AG10,データシート1!$A:$BT,MATCH("ab_"&amp;AL$2,データシート1!$A$1:$BT$1,0),0)</f>
        <v>259860</v>
      </c>
      <c r="AM10" s="78">
        <f>VLOOKUP(年度マスタ!$K$4&amp;"_"&amp;$AG10,データシート1!$A:$BT,MATCH("ab_"&amp;AM$2,データシート1!$A$1:$BT$1,0),0)</f>
        <v>196077</v>
      </c>
      <c r="AN10" s="78">
        <f>VLOOKUP(年度マスタ!$K$4&amp;"_"&amp;$AG10,データシート1!$A:$BT,MATCH("ab_"&amp;AN$2,データシート1!$A$1:$BT$1,0),0)</f>
        <v>49237</v>
      </c>
      <c r="AO10" s="78">
        <f>VLOOKUP(年度マスタ!$K$4&amp;"_"&amp;$AG10,データシート1!$A:$BT,MATCH("ab_"&amp;AO$2,データシート1!$A$1:$BT$1,0),0)</f>
        <v>581170</v>
      </c>
      <c r="AP10" s="78">
        <f>VLOOKUP(年度マスタ!$K$4&amp;"_"&amp;$AG10,データシート1!$A:$BT,MATCH("ab_"&amp;AP$2,データシート1!$A$1:$BT$1,0),0)</f>
        <v>0</v>
      </c>
      <c r="AQ10" s="954">
        <f>VLOOKUP(年度マスタ!$K$4&amp;"_"&amp;$AG10,データシート1!$A:$BT,MATCH("ab_"&amp;AQ$2,データシート1!$A$1:$BT$1,0),0)</f>
        <v>74.10663481024001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4393.3842999999997</v>
      </c>
      <c r="AI11" s="78">
        <f>VLOOKUP(年度マスタ!$K$4&amp;"_"&amp;$AG11,データシート1!$A:$BT,MATCH("ab_"&amp;AI$2,データシート1!$A$1:$BT$1,0),0)</f>
        <v>19429</v>
      </c>
      <c r="AJ11" s="78">
        <f>VLOOKUP(年度マスタ!$K$4&amp;"_"&amp;$AG11,データシート1!$A:$BT,MATCH("ab_"&amp;AJ$2,データシート1!$A$1:$BT$1,0),0)</f>
        <v>227</v>
      </c>
      <c r="AK11" s="78">
        <f>VLOOKUP(年度マスタ!$K$4&amp;"_"&amp;$AG11,データシート1!$A:$BT,MATCH("ab_"&amp;AK$2,データシート1!$A$1:$BT$1,0),0)</f>
        <v>142346</v>
      </c>
      <c r="AL11" s="78">
        <f>VLOOKUP(年度マスタ!$K$4&amp;"_"&amp;$AG11,データシート1!$A:$BT,MATCH("ab_"&amp;AL$2,データシート1!$A$1:$BT$1,0),0)</f>
        <v>262302</v>
      </c>
      <c r="AM11" s="78">
        <f>VLOOKUP(年度マスタ!$K$4&amp;"_"&amp;$AG11,データシート1!$A:$BT,MATCH("ab_"&amp;AM$2,データシート1!$A$1:$BT$1,0),0)</f>
        <v>198119</v>
      </c>
      <c r="AN11" s="78">
        <f>VLOOKUP(年度マスタ!$K$4&amp;"_"&amp;$AG11,データシート1!$A:$BT,MATCH("ab_"&amp;AN$2,データシート1!$A$1:$BT$1,0),0)</f>
        <v>49468</v>
      </c>
      <c r="AO11" s="78">
        <f>VLOOKUP(年度マスタ!$K$4&amp;"_"&amp;$AG11,データシート1!$A:$BT,MATCH("ab_"&amp;AO$2,データシート1!$A$1:$BT$1,0),0)</f>
        <v>583989</v>
      </c>
      <c r="AP11" s="78">
        <f>VLOOKUP(年度マスタ!$K$4&amp;"_"&amp;$AG11,データシート1!$A:$BT,MATCH("ab_"&amp;AP$2,データシート1!$A$1:$BT$1,0),0)</f>
        <v>0</v>
      </c>
      <c r="AQ11" s="954">
        <f>VLOOKUP(年度マスタ!$K$4&amp;"_"&amp;$AG11,データシート1!$A:$BT,MATCH("ab_"&amp;AQ$2,データシート1!$A$1:$BT$1,0),0)</f>
        <v>63.250637286540012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4675.6629000000003</v>
      </c>
      <c r="AI12" s="78">
        <f>VLOOKUP(年度マスタ!$K$4&amp;"_"&amp;$AG12,データシート1!$A:$BT,MATCH("ab_"&amp;AI$2,データシート1!$A$1:$BT$1,0),0)</f>
        <v>16403</v>
      </c>
      <c r="AJ12" s="78">
        <f>VLOOKUP(年度マスタ!$K$4&amp;"_"&amp;$AG12,データシート1!$A:$BT,MATCH("ab_"&amp;AJ$2,データシート1!$A$1:$BT$1,0),0)</f>
        <v>259</v>
      </c>
      <c r="AK12" s="78">
        <f>VLOOKUP(年度マスタ!$K$4&amp;"_"&amp;$AG12,データシート1!$A:$BT,MATCH("ab_"&amp;AK$2,データシート1!$A$1:$BT$1,0),0)</f>
        <v>143674</v>
      </c>
      <c r="AL12" s="78">
        <f>VLOOKUP(年度マスタ!$K$4&amp;"_"&amp;$AG12,データシート1!$A:$BT,MATCH("ab_"&amp;AL$2,データシート1!$A$1:$BT$1,0),0)</f>
        <v>266902</v>
      </c>
      <c r="AM12" s="78">
        <f>VLOOKUP(年度マスタ!$K$4&amp;"_"&amp;$AG12,データシート1!$A:$BT,MATCH("ab_"&amp;AM$2,データシート1!$A$1:$BT$1,0),0)</f>
        <v>199900</v>
      </c>
      <c r="AN12" s="78">
        <f>VLOOKUP(年度マスタ!$K$4&amp;"_"&amp;$AG12,データシート1!$A:$BT,MATCH("ab_"&amp;AN$2,データシート1!$A$1:$BT$1,0),0)</f>
        <v>49691</v>
      </c>
      <c r="AO12" s="78">
        <f>VLOOKUP(年度マスタ!$K$4&amp;"_"&amp;$AG12,データシート1!$A:$BT,MATCH("ab_"&amp;AO$2,データシート1!$A$1:$BT$1,0),0)</f>
        <v>589205</v>
      </c>
      <c r="AP12" s="78">
        <f>VLOOKUP(年度マスタ!$K$4&amp;"_"&amp;$AG12,データシート1!$A:$BT,MATCH("ab_"&amp;AP$2,データシート1!$A$1:$BT$1,0),0)</f>
        <v>0</v>
      </c>
      <c r="AQ12" s="954">
        <f>VLOOKUP(年度マスタ!$K$4&amp;"_"&amp;$AG12,データシート1!$A:$BT,MATCH("ab_"&amp;AQ$2,データシート1!$A$1:$BT$1,0),0)</f>
        <v>83.790034781119985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4872.2578000000003</v>
      </c>
      <c r="AI13" s="78">
        <f>VLOOKUP(年度マスタ!$K$4&amp;"_"&amp;$AG13,データシート1!$A:$BT,MATCH("ab_"&amp;AI$2,データシート1!$A$1:$BT$1,0),0)</f>
        <v>16403</v>
      </c>
      <c r="AJ13" s="78">
        <f>VLOOKUP(年度マスタ!$K$4&amp;"_"&amp;$AG13,データシート1!$A:$BT,MATCH("ab_"&amp;AJ$2,データシート1!$A$1:$BT$1,0),0)</f>
        <v>259</v>
      </c>
      <c r="AK13" s="78">
        <f>VLOOKUP(年度マスタ!$K$4&amp;"_"&amp;$AG13,データシート1!$A:$BT,MATCH("ab_"&amp;AK$2,データシート1!$A$1:$BT$1,0),0)</f>
        <v>143674</v>
      </c>
      <c r="AL13" s="78">
        <f>VLOOKUP(年度マスタ!$K$4&amp;"_"&amp;$AG13,データシート1!$A:$BT,MATCH("ab_"&amp;AL$2,データシート1!$A$1:$BT$1,0),0)</f>
        <v>270957</v>
      </c>
      <c r="AM13" s="78">
        <f>VLOOKUP(年度マスタ!$K$4&amp;"_"&amp;$AG13,データシート1!$A:$BT,MATCH("ab_"&amp;AM$2,データシート1!$A$1:$BT$1,0),0)</f>
        <v>201793</v>
      </c>
      <c r="AN13" s="78">
        <f>VLOOKUP(年度マスタ!$K$4&amp;"_"&amp;$AG13,データシート1!$A:$BT,MATCH("ab_"&amp;AN$2,データシート1!$A$1:$BT$1,0),0)</f>
        <v>50256</v>
      </c>
      <c r="AO13" s="78">
        <f>VLOOKUP(年度マスタ!$K$4&amp;"_"&amp;$AG13,データシート1!$A:$BT,MATCH("ab_"&amp;AO$2,データシート1!$A$1:$BT$1,0),0)</f>
        <v>592684</v>
      </c>
      <c r="AP13" s="78">
        <f>VLOOKUP(年度マスタ!$K$4&amp;"_"&amp;$AG13,データシート1!$A:$BT,MATCH("ab_"&amp;AP$2,データシート1!$A$1:$BT$1,0),0)</f>
        <v>0</v>
      </c>
      <c r="AQ13" s="954">
        <f>VLOOKUP(年度マスタ!$K$4&amp;"_"&amp;$AG13,データシート1!$A:$BT,MATCH("ab_"&amp;AQ$2,データシート1!$A$1:$BT$1,0),0)</f>
        <v>70.203234991770003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4664.8670000000002</v>
      </c>
      <c r="AI14" s="78">
        <f>VLOOKUP(年度マスタ!$K$4&amp;"_"&amp;$AG14,データシート1!$A:$BT,MATCH("ab_"&amp;AI$2,データシート1!$A$1:$BT$1,0),0)</f>
        <v>16403</v>
      </c>
      <c r="AJ14" s="78">
        <f>VLOOKUP(年度マスタ!$K$4&amp;"_"&amp;$AG14,データシート1!$A:$BT,MATCH("ab_"&amp;AJ$2,データシート1!$A$1:$BT$1,0),0)</f>
        <v>259</v>
      </c>
      <c r="AK14" s="78">
        <f>VLOOKUP(年度マスタ!$K$4&amp;"_"&amp;$AG14,データシート1!$A:$BT,MATCH("ab_"&amp;AK$2,データシート1!$A$1:$BT$1,0),0)</f>
        <v>143674</v>
      </c>
      <c r="AL14" s="78">
        <f>VLOOKUP(年度マスタ!$K$4&amp;"_"&amp;$AG14,データシート1!$A:$BT,MATCH("ab_"&amp;AL$2,データシート1!$A$1:$BT$1,0),0)</f>
        <v>274870</v>
      </c>
      <c r="AM14" s="78">
        <f>VLOOKUP(年度マスタ!$K$4&amp;"_"&amp;$AG14,データシート1!$A:$BT,MATCH("ab_"&amp;AM$2,データシート1!$A$1:$BT$1,0),0)</f>
        <v>203636</v>
      </c>
      <c r="AN14" s="78">
        <f>VLOOKUP(年度マスタ!$K$4&amp;"_"&amp;$AG14,データシート1!$A:$BT,MATCH("ab_"&amp;AN$2,データシート1!$A$1:$BT$1,0),0)</f>
        <v>51214</v>
      </c>
      <c r="AO14" s="78">
        <f>VLOOKUP(年度マスタ!$K$4&amp;"_"&amp;$AG14,データシート1!$A:$BT,MATCH("ab_"&amp;AO$2,データシート1!$A$1:$BT$1,0),0)</f>
        <v>595495</v>
      </c>
      <c r="AP14" s="78">
        <f>VLOOKUP(年度マスタ!$K$4&amp;"_"&amp;$AG14,データシート1!$A:$BT,MATCH("ab_"&amp;AP$2,データシート1!$A$1:$BT$1,0),0)</f>
        <v>0</v>
      </c>
      <c r="AQ14" s="954">
        <f>VLOOKUP(年度マスタ!$K$4&amp;"_"&amp;$AG14,データシート1!$A:$BT,MATCH("ab_"&amp;AQ$2,データシート1!$A$1:$BT$1,0),0)</f>
        <v>77.751073530650004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4950.0607</v>
      </c>
      <c r="AI15" s="78">
        <f>VLOOKUP(年度マスタ!$K$4&amp;"_"&amp;$AG15,データシート1!$A:$BT,MATCH("ab_"&amp;AI$2,データシート1!$A$1:$BT$1,0),0)</f>
        <v>16403</v>
      </c>
      <c r="AJ15" s="78">
        <f>VLOOKUP(年度マスタ!$K$4&amp;"_"&amp;$AG15,データシート1!$A:$BT,MATCH("ab_"&amp;AJ$2,データシート1!$A$1:$BT$1,0),0)</f>
        <v>259</v>
      </c>
      <c r="AK15" s="78">
        <f>VLOOKUP(年度マスタ!$K$4&amp;"_"&amp;$AG15,データシート1!$A:$BT,MATCH("ab_"&amp;AK$2,データシート1!$A$1:$BT$1,0),0)</f>
        <v>143674</v>
      </c>
      <c r="AL15" s="78">
        <f>VLOOKUP(年度マスタ!$K$4&amp;"_"&amp;$AG15,データシート1!$A:$BT,MATCH("ab_"&amp;AL$2,データシート1!$A$1:$BT$1,0),0)</f>
        <v>280069</v>
      </c>
      <c r="AM15" s="78">
        <f>VLOOKUP(年度マスタ!$K$4&amp;"_"&amp;$AG15,データシート1!$A:$BT,MATCH("ab_"&amp;AM$2,データシート1!$A$1:$BT$1,0),0)</f>
        <v>204463</v>
      </c>
      <c r="AN15" s="78">
        <f>VLOOKUP(年度マスタ!$K$4&amp;"_"&amp;$AG15,データシート1!$A:$BT,MATCH("ab_"&amp;AN$2,データシート1!$A$1:$BT$1,0),0)</f>
        <v>51805</v>
      </c>
      <c r="AO15" s="78">
        <f>VLOOKUP(年度マスタ!$K$4&amp;"_"&amp;$AG15,データシート1!$A:$BT,MATCH("ab_"&amp;AO$2,データシート1!$A$1:$BT$1,0),0)</f>
        <v>600050</v>
      </c>
      <c r="AP15" s="78">
        <f>VLOOKUP(年度マスタ!$K$4&amp;"_"&amp;$AG15,データシート1!$A:$BT,MATCH("ab_"&amp;AP$2,データシート1!$A$1:$BT$1,0),0)</f>
        <v>0</v>
      </c>
      <c r="AQ15" s="954">
        <f>VLOOKUP(年度マスタ!$K$4&amp;"_"&amp;$AG15,データシート1!$A:$BT,MATCH("ab_"&amp;AQ$2,データシート1!$A$1:$BT$1,0),0)</f>
        <v>78.710419089989983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5328.1288000000004</v>
      </c>
      <c r="AI16" s="78">
        <f>VLOOKUP(年度マスタ!$K$4&amp;"_"&amp;$AG16,データシート1!$A:$BT,MATCH("ab_"&amp;AI$2,データシート1!$A$1:$BT$1,0),0)</f>
        <v>16403</v>
      </c>
      <c r="AJ16" s="78">
        <f>VLOOKUP(年度マスタ!$K$4&amp;"_"&amp;$AG16,データシート1!$A:$BT,MATCH("ab_"&amp;AJ$2,データシート1!$A$1:$BT$1,0),0)</f>
        <v>259</v>
      </c>
      <c r="AK16" s="78">
        <f>VLOOKUP(年度マスタ!$K$4&amp;"_"&amp;$AG16,データシート1!$A:$BT,MATCH("ab_"&amp;AK$2,データシート1!$A$1:$BT$1,0),0)</f>
        <v>143674</v>
      </c>
      <c r="AL16" s="78">
        <f>VLOOKUP(年度マスタ!$K$4&amp;"_"&amp;$AG16,データシート1!$A:$BT,MATCH("ab_"&amp;AL$2,データシート1!$A$1:$BT$1,0),0)</f>
        <v>285043</v>
      </c>
      <c r="AM16" s="78">
        <f>VLOOKUP(年度マスタ!$K$4&amp;"_"&amp;$AG16,データシート1!$A:$BT,MATCH("ab_"&amp;AM$2,データシート1!$A$1:$BT$1,0),0)</f>
        <v>205102</v>
      </c>
      <c r="AN16" s="78">
        <f>VLOOKUP(年度マスタ!$K$4&amp;"_"&amp;$AG16,データシート1!$A:$BT,MATCH("ab_"&amp;AN$2,データシート1!$A$1:$BT$1,0),0)</f>
        <v>52603</v>
      </c>
      <c r="AO16" s="78">
        <f>VLOOKUP(年度マスタ!$K$4&amp;"_"&amp;$AG16,データシート1!$A:$BT,MATCH("ab_"&amp;AO$2,データシート1!$A$1:$BT$1,0),0)</f>
        <v>603838</v>
      </c>
      <c r="AP16" s="78">
        <f>VLOOKUP(年度マスタ!$K$4&amp;"_"&amp;$AG16,データシート1!$A:$BT,MATCH("ab_"&amp;AP$2,データシート1!$A$1:$BT$1,0),0)</f>
        <v>0</v>
      </c>
      <c r="AQ16" s="954">
        <f>VLOOKUP(年度マスタ!$K$4&amp;"_"&amp;$AG16,データシート1!$A:$BT,MATCH("ab_"&amp;AQ$2,データシート1!$A$1:$BT$1,0),0)</f>
        <v>80.203628258060007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5207.8334999999997</v>
      </c>
      <c r="AI17" s="151">
        <f>VLOOKUP(年度マスタ!$K$4&amp;"_"&amp;$AG17,データシート1!$A:$BT,MATCH("ab_"&amp;AI$2,データシート1!$A$1:$BT$1,0),0)</f>
        <v>16403</v>
      </c>
      <c r="AJ17" s="151">
        <f>VLOOKUP(年度マスタ!$K$4&amp;"_"&amp;$AG17,データシート1!$A:$BT,MATCH("ab_"&amp;AJ$2,データシート1!$A$1:$BT$1,0),0)</f>
        <v>259</v>
      </c>
      <c r="AK17" s="151">
        <f>VLOOKUP(年度マスタ!$K$4&amp;"_"&amp;$AG17,データシート1!$A:$BT,MATCH("ab_"&amp;AK$2,データシート1!$A$1:$BT$1,0),0)</f>
        <v>143674</v>
      </c>
      <c r="AL17" s="151">
        <f>VLOOKUP(年度マスタ!$K$4&amp;"_"&amp;$AG17,データシート1!$A:$BT,MATCH("ab_"&amp;AL$2,データシート1!$A$1:$BT$1,0),0)</f>
        <v>290037</v>
      </c>
      <c r="AM17" s="151">
        <f>VLOOKUP(年度マスタ!$K$4&amp;"_"&amp;$AG17,データシート1!$A:$BT,MATCH("ab_"&amp;AM$2,データシート1!$A$1:$BT$1,0),0)</f>
        <v>205190</v>
      </c>
      <c r="AN17" s="151">
        <f>VLOOKUP(年度マスタ!$K$4&amp;"_"&amp;$AG17,データシート1!$A:$BT,MATCH("ab_"&amp;AN$2,データシート1!$A$1:$BT$1,0),0)</f>
        <v>52448</v>
      </c>
      <c r="AO17" s="151">
        <f>VLOOKUP(年度マスタ!$K$4&amp;"_"&amp;$AG17,データシート1!$A:$BT,MATCH("ab_"&amp;AO$2,データシート1!$A$1:$BT$1,0),0)</f>
        <v>607105</v>
      </c>
      <c r="AP17" s="151">
        <f>VLOOKUP(年度マスタ!$K$4&amp;"_"&amp;$AG17,データシート1!$A:$BT,MATCH("ab_"&amp;AP$2,データシート1!$A$1:$BT$1,0),0)</f>
        <v>0</v>
      </c>
      <c r="AQ17" s="955">
        <f>VLOOKUP(年度マスタ!$K$4&amp;"_"&amp;$AG17,データシート1!$A:$BT,MATCH("ab_"&amp;AQ$2,データシート1!$A$1:$BT$1,0),0)</f>
        <v>79.250117706799998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4657.3987999999999</v>
      </c>
      <c r="AI18" s="78">
        <f>VLOOKUP(年度マスタ!$K$4&amp;"_"&amp;$AG18,データシート1!$A:$BT,MATCH("ab_"&amp;AI$2,データシート1!$A$1:$BT$1,0),0)</f>
        <v>15885</v>
      </c>
      <c r="AJ18" s="78">
        <f>VLOOKUP(年度マスタ!$K$4&amp;"_"&amp;$AG18,データシート1!$A:$BT,MATCH("ab_"&amp;AJ$2,データシート1!$A$1:$BT$1,0),0)</f>
        <v>337</v>
      </c>
      <c r="AK18" s="78">
        <f>VLOOKUP(年度マスタ!$K$4&amp;"_"&amp;$AG18,データシート1!$A:$BT,MATCH("ab_"&amp;AK$2,データシート1!$A$1:$BT$1,0),0)</f>
        <v>144013</v>
      </c>
      <c r="AL18" s="78">
        <f>VLOOKUP(年度マスタ!$K$4&amp;"_"&amp;$AG18,データシート1!$A:$BT,MATCH("ab_"&amp;AL$2,データシート1!$A$1:$BT$1,0),0)</f>
        <v>293582</v>
      </c>
      <c r="AM18" s="78">
        <f>VLOOKUP(年度マスタ!$K$4&amp;"_"&amp;$AG18,データシート1!$A:$BT,MATCH("ab_"&amp;AM$2,データシート1!$A$1:$BT$1,0),0)</f>
        <v>206188</v>
      </c>
      <c r="AN18" s="78">
        <f>VLOOKUP(年度マスタ!$K$4&amp;"_"&amp;$AG18,データシート1!$A:$BT,MATCH("ab_"&amp;AN$2,データシート1!$A$1:$BT$1,0),0)</f>
        <v>53061</v>
      </c>
      <c r="AO18" s="78">
        <f>VLOOKUP(年度マスタ!$K$4&amp;"_"&amp;$AG18,データシート1!$A:$BT,MATCH("ab_"&amp;AO$2,データシート1!$A$1:$BT$1,0),0)</f>
        <v>607373</v>
      </c>
      <c r="AP18" s="78">
        <f>VLOOKUP(年度マスタ!$K$4&amp;"_"&amp;$AG18,データシート1!$A:$BT,MATCH("ab_"&amp;AP$2,データシート1!$A$1:$BT$1,0),0)</f>
        <v>0</v>
      </c>
      <c r="AQ18" s="954">
        <f>VLOOKUP(年度マスタ!$K$4&amp;"_"&amp;$AG18,データシート1!$A:$BT,MATCH("ab_"&amp;AQ$2,データシート1!$A$1:$BT$1,0),0)</f>
        <v>70.557460086751007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5202.3702000000003</v>
      </c>
      <c r="AI19" s="78">
        <f>VLOOKUP(年度マスタ!$K$4&amp;"_"&amp;$AG19,データシート1!$A:$BT,MATCH("ab_"&amp;AI$2,データシート1!$A$1:$BT$1,0),0)</f>
        <v>15885</v>
      </c>
      <c r="AJ19" s="78">
        <f>VLOOKUP(年度マスタ!$K$4&amp;"_"&amp;$AG19,データシート1!$A:$BT,MATCH("ab_"&amp;AJ$2,データシート1!$A$1:$BT$1,0),0)</f>
        <v>337</v>
      </c>
      <c r="AK19" s="78">
        <f>VLOOKUP(年度マスタ!$K$4&amp;"_"&amp;$AG19,データシート1!$A:$BT,MATCH("ab_"&amp;AK$2,データシート1!$A$1:$BT$1,0),0)</f>
        <v>144013</v>
      </c>
      <c r="AL19" s="78">
        <f>VLOOKUP(年度マスタ!$K$4&amp;"_"&amp;$AG19,データシート1!$A:$BT,MATCH("ab_"&amp;AL$2,データシート1!$A$1:$BT$1,0),0)</f>
        <v>295628</v>
      </c>
      <c r="AM19" s="78">
        <f>VLOOKUP(年度マスタ!$K$4&amp;"_"&amp;$AG19,データシート1!$A:$BT,MATCH("ab_"&amp;AM$2,データシート1!$A$1:$BT$1,0),0)</f>
        <v>207217</v>
      </c>
      <c r="AN19" s="78">
        <f>VLOOKUP(年度マスタ!$K$4&amp;"_"&amp;$AG19,データシート1!$A:$BT,MATCH("ab_"&amp;AN$2,データシート1!$A$1:$BT$1,0),0)</f>
        <v>53173</v>
      </c>
      <c r="AO19" s="78">
        <f>VLOOKUP(年度マスタ!$K$4&amp;"_"&amp;$AG19,データシート1!$A:$BT,MATCH("ab_"&amp;AO$2,データシート1!$A$1:$BT$1,0),0)</f>
        <v>605545</v>
      </c>
      <c r="AP19" s="78">
        <f>VLOOKUP(年度マスタ!$K$4&amp;"_"&amp;$AG19,データシート1!$A:$BT,MATCH("ab_"&amp;AP$2,データシート1!$A$1:$BT$1,0),0)</f>
        <v>0</v>
      </c>
      <c r="AQ19" s="954">
        <f>VLOOKUP(年度マスタ!$K$4&amp;"_"&amp;$AG19,データシート1!$A:$BT,MATCH("ab_"&amp;AQ$2,データシート1!$A$1:$BT$1,0),0)</f>
        <v>71.619247412047997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5478.4674999999997</v>
      </c>
      <c r="AI20" s="78">
        <f>VLOOKUP(年度マスタ!$K$4&amp;"_"&amp;$AG20,データシート1!$A:$BT,MATCH("ab_"&amp;AI$2,データシート1!$A$1:$BT$1,0),0)</f>
        <v>15885</v>
      </c>
      <c r="AJ20" s="78">
        <f>VLOOKUP(年度マスタ!$K$4&amp;"_"&amp;$AG20,データシート1!$A:$BT,MATCH("ab_"&amp;AJ$2,データシート1!$A$1:$BT$1,0),0)</f>
        <v>337</v>
      </c>
      <c r="AK20" s="78">
        <f>VLOOKUP(年度マスタ!$K$4&amp;"_"&amp;$AG20,データシート1!$A:$BT,MATCH("ab_"&amp;AK$2,データシート1!$A$1:$BT$1,0),0)</f>
        <v>144013</v>
      </c>
      <c r="AL20" s="78">
        <f>VLOOKUP(年度マスタ!$K$4&amp;"_"&amp;$AG20,データシート1!$A:$BT,MATCH("ab_"&amp;AL$2,データシート1!$A$1:$BT$1,0),0)</f>
        <v>298203</v>
      </c>
      <c r="AM20" s="78">
        <f>VLOOKUP(年度マスタ!$K$4&amp;"_"&amp;$AG20,データシート1!$A:$BT,MATCH("ab_"&amp;AM$2,データシート1!$A$1:$BT$1,0),0)</f>
        <v>207641</v>
      </c>
      <c r="AN20" s="78">
        <f>VLOOKUP(年度マスタ!$K$4&amp;"_"&amp;$AG20,データシート1!$A:$BT,MATCH("ab_"&amp;AN$2,データシート1!$A$1:$BT$1,0),0)</f>
        <v>53883</v>
      </c>
      <c r="AO20" s="78">
        <f>VLOOKUP(年度マスタ!$K$4&amp;"_"&amp;$AG20,データシート1!$A:$BT,MATCH("ab_"&amp;AO$2,データシート1!$A$1:$BT$1,0),0)</f>
        <v>604715</v>
      </c>
      <c r="AP20" s="78">
        <f>VLOOKUP(年度マスタ!$K$4&amp;"_"&amp;$AG20,データシート1!$A:$BT,MATCH("ab_"&amp;AP$2,データシート1!$A$1:$BT$1,0),0)</f>
        <v>0</v>
      </c>
      <c r="AQ20" s="954">
        <f>VLOOKUP(年度マスタ!$K$4&amp;"_"&amp;$AG20,データシート1!$A:$BT,MATCH("ab_"&amp;AQ$2,データシート1!$A$1:$BT$1,0),0)</f>
        <v>70.440799583594497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192.476</v>
      </c>
      <c r="BE13" s="70" t="str">
        <f>年度マスタ!K4</f>
        <v>11203</v>
      </c>
      <c r="BF13" s="70" t="str">
        <f>年度マスタ!K4</f>
        <v>11203</v>
      </c>
      <c r="BG13" s="70" t="str">
        <f>年度マスタ!K4</f>
        <v>11203</v>
      </c>
      <c r="BH13" s="278" t="s">
        <v>195</v>
      </c>
      <c r="BI13" s="278" t="s">
        <v>195</v>
      </c>
      <c r="BJ13" s="278" t="s">
        <v>195</v>
      </c>
      <c r="BK13" s="278" t="str">
        <f>年度マスタ!K4</f>
        <v>11203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192.476</v>
      </c>
      <c r="AY14" s="70"/>
      <c r="BE14" s="70" t="str">
        <f>AP2</f>
        <v>川口市</v>
      </c>
      <c r="BF14" s="70" t="str">
        <f>AP2</f>
        <v>川口市</v>
      </c>
      <c r="BG14" s="70" t="str">
        <f>AP2</f>
        <v>川口市</v>
      </c>
      <c r="BH14" s="70" t="s">
        <v>205</v>
      </c>
      <c r="BI14" s="70" t="s">
        <v>205</v>
      </c>
      <c r="BJ14" s="70" t="s">
        <v>205</v>
      </c>
      <c r="BK14" s="70" t="str">
        <f>AP2</f>
        <v>川口市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14：パルプ・紙・紙加工品製造業(N=4)</v>
      </c>
      <c r="BE16" s="845">
        <f>VLOOKUP(BE$13&amp;"_"&amp;$AV$8,データシート2!$A:$SI,MATCH($AV$5&amp;"_"&amp;$BA16&amp;$AV$6,データシート2!$A$1:$SI$1,0),0)</f>
        <v>4</v>
      </c>
      <c r="BF16" s="952">
        <f>VLOOKUP(BF$13&amp;"_"&amp;$AW$8,データシート2!$A:$SI,MATCH($AW$5&amp;"_"&amp;$BA16&amp;$AW$6,データシート2!$A$1:$SI$1,0),0)</f>
        <v>44.46</v>
      </c>
      <c r="BG16" s="952">
        <f>BF16/BE16</f>
        <v>11.115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0.18742727213492152</v>
      </c>
    </row>
    <row r="17" spans="2:63" ht="15.95" customHeight="1">
      <c r="B17" s="272"/>
      <c r="D17" s="13"/>
      <c r="E17" s="166"/>
      <c r="F17" s="166"/>
      <c r="G17" s="13"/>
      <c r="O17" s="280"/>
      <c r="P17" s="280"/>
      <c r="Z17" s="273"/>
      <c r="AB17" s="272"/>
      <c r="AQ17" s="273"/>
      <c r="AV17" s="276"/>
      <c r="AW17" s="277" t="s">
        <v>113</v>
      </c>
      <c r="AX17" s="165">
        <f>P26</f>
        <v>117.542</v>
      </c>
      <c r="AY17" s="165">
        <f>AX17</f>
        <v>117.542</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11.680999999999999</v>
      </c>
      <c r="BG17" s="952">
        <f t="shared" ref="BG17:BG39" si="2">BF17/BE17</f>
        <v>5.8404999999999996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0.10095589036733911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101.285</v>
      </c>
      <c r="BG20" s="952">
        <f t="shared" si="2"/>
        <v>33.761666666666663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9.325659238186651E-2</v>
      </c>
    </row>
    <row r="21" spans="2:63" ht="15.95" customHeight="1" thickTop="1" thickBot="1">
      <c r="B21" s="283"/>
      <c r="C21" s="407" t="s">
        <v>204</v>
      </c>
      <c r="D21" s="522"/>
      <c r="E21" s="522"/>
      <c r="F21" s="877">
        <f>SUM(F22,F26,F27,F28)</f>
        <v>264.173</v>
      </c>
      <c r="G21" s="877">
        <f t="shared" ref="G21:O21" si="5">SUM(G22,G26,G27,G28)</f>
        <v>346.33199999999999</v>
      </c>
      <c r="H21" s="877">
        <f t="shared" si="5"/>
        <v>349.11200000000002</v>
      </c>
      <c r="I21" s="877">
        <f t="shared" si="5"/>
        <v>368.95500000000004</v>
      </c>
      <c r="J21" s="877">
        <f t="shared" si="5"/>
        <v>346.245</v>
      </c>
      <c r="K21" s="877">
        <f t="shared" si="5"/>
        <v>344.75099999999998</v>
      </c>
      <c r="L21" s="877">
        <f t="shared" si="5"/>
        <v>347.10400000000004</v>
      </c>
      <c r="M21" s="877">
        <f t="shared" si="5"/>
        <v>344.23599999999999</v>
      </c>
      <c r="N21" s="877">
        <f t="shared" si="5"/>
        <v>341.76099999999997</v>
      </c>
      <c r="O21" s="877">
        <f t="shared" si="5"/>
        <v>303.74</v>
      </c>
      <c r="P21" s="878">
        <f>SUM(P22,P26,P27,P28)</f>
        <v>310.01800000000003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4.7229999999999999</v>
      </c>
      <c r="BG21" s="952">
        <f t="shared" si="2"/>
        <v>4.7229999999999999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0.54631451139327258</v>
      </c>
    </row>
    <row r="22" spans="2:63" ht="15.95" customHeight="1" thickBot="1">
      <c r="B22" s="285"/>
      <c r="C22" s="522"/>
      <c r="D22" s="408" t="s">
        <v>114</v>
      </c>
      <c r="E22" s="409"/>
      <c r="F22" s="879">
        <f>SUM(F23:F25)</f>
        <v>143.46799999999999</v>
      </c>
      <c r="G22" s="879">
        <f t="shared" ref="G22:P22" si="6">SUM(G23:G25)</f>
        <v>215.05799999999999</v>
      </c>
      <c r="H22" s="879">
        <f t="shared" si="6"/>
        <v>227.661</v>
      </c>
      <c r="I22" s="879">
        <f t="shared" si="6"/>
        <v>226.58600000000001</v>
      </c>
      <c r="J22" s="879">
        <f t="shared" si="6"/>
        <v>206.279</v>
      </c>
      <c r="K22" s="879">
        <f t="shared" si="6"/>
        <v>204.197</v>
      </c>
      <c r="L22" s="879">
        <f t="shared" si="6"/>
        <v>212.47800000000001</v>
      </c>
      <c r="M22" s="879">
        <f t="shared" si="6"/>
        <v>206.66800000000001</v>
      </c>
      <c r="N22" s="879">
        <f t="shared" si="6"/>
        <v>205.38499999999999</v>
      </c>
      <c r="O22" s="879">
        <f t="shared" si="6"/>
        <v>191.09800000000001</v>
      </c>
      <c r="P22" s="880">
        <f t="shared" si="6"/>
        <v>192.476</v>
      </c>
      <c r="Z22" s="273"/>
      <c r="AB22" s="272"/>
      <c r="AC22" s="521" t="s">
        <v>286</v>
      </c>
      <c r="AP22" s="16" t="s">
        <v>287</v>
      </c>
      <c r="AQ22" s="273"/>
      <c r="AV22" s="70" t="str">
        <f>AW22</f>
        <v>エネルギー起源CO2</v>
      </c>
      <c r="AW22" s="70" t="str">
        <f>D56</f>
        <v>エネルギー起源CO2</v>
      </c>
      <c r="AX22" s="165">
        <f>P56</f>
        <v>228.05</v>
      </c>
      <c r="AY22" s="165">
        <f>AX22</f>
        <v>228.05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143.46799999999999</v>
      </c>
      <c r="G23" s="881">
        <f>IFERROR(VLOOKUP(年度マスタ!$K$4&amp;"_"&amp;G$20,データシート1!$A:$BU,MATCH("ba_"&amp;$E23,データシート1!$A$1:$BU$1,0),0),0)</f>
        <v>215.05799999999999</v>
      </c>
      <c r="H23" s="881">
        <f>IFERROR(VLOOKUP(年度マスタ!$K$4&amp;"_"&amp;H$20,データシート1!$A:$BU,MATCH("ba_"&amp;$E23,データシート1!$A$1:$BU$1,0),0),0)</f>
        <v>227.661</v>
      </c>
      <c r="I23" s="881">
        <f>IFERROR(VLOOKUP(年度マスタ!$K$4&amp;"_"&amp;I$20,データシート1!$A:$BU,MATCH("ba_"&amp;$E23,データシート1!$A$1:$BU$1,0),0),0)</f>
        <v>226.58600000000001</v>
      </c>
      <c r="J23" s="881">
        <f>IFERROR(VLOOKUP(年度マスタ!$K$4&amp;"_"&amp;J$20,データシート1!$A:$BU,MATCH("ba_"&amp;$E23,データシート1!$A$1:$BU$1,0),0),0)</f>
        <v>206.279</v>
      </c>
      <c r="K23" s="881">
        <f>IFERROR(VLOOKUP(年度マスタ!$K$4&amp;"_"&amp;K$20,データシート1!$A:$BU,MATCH("ba_"&amp;$E23,データシート1!$A$1:$BU$1,0),0),0)</f>
        <v>204.197</v>
      </c>
      <c r="L23" s="881">
        <f>IFERROR(VLOOKUP(年度マスタ!$K$4&amp;"_"&amp;L$20,データシート1!$A:$BU,MATCH("ba_"&amp;$E23,データシート1!$A$1:$BU$1,0),0),0)</f>
        <v>212.47800000000001</v>
      </c>
      <c r="M23" s="881">
        <f>IFERROR(VLOOKUP(年度マスタ!$K$4&amp;"_"&amp;M$20,データシート1!$A:$BU,MATCH("ba_"&amp;$E23,データシート1!$A$1:$BU$1,0),0),0)</f>
        <v>206.66800000000001</v>
      </c>
      <c r="N23" s="881">
        <f>IFERROR(VLOOKUP(年度マスタ!$K$4&amp;"_"&amp;N$20,データシート1!$A:$BU,MATCH("ba_"&amp;$E23,データシート1!$A$1:$BU$1,0),0),0)</f>
        <v>205.38499999999999</v>
      </c>
      <c r="O23" s="881">
        <f>IFERROR(VLOOKUP(年度マスタ!$K$4&amp;"_"&amp;O$20,データシート1!$A:$BU,MATCH("ba_"&amp;$E23,データシート1!$A$1:$BU$1,0),0),0)</f>
        <v>191.09800000000001</v>
      </c>
      <c r="P23" s="882">
        <f>IFERROR(VLOOKUP(年度マスタ!$K$4&amp;"_"&amp;P$20,データシート1!$A:$BU,MATCH("ba_"&amp;$E23,データシート1!$A$1:$BU$1,0),0),0)</f>
        <v>192.476</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81.968000000000004</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1113.6956331756915</v>
      </c>
      <c r="AG24" s="877">
        <f t="shared" ref="AG24:AP24" si="11">AG25+AG29</f>
        <v>1102.8162143908023</v>
      </c>
      <c r="AH24" s="877">
        <f t="shared" si="11"/>
        <v>1099.4062583154382</v>
      </c>
      <c r="AI24" s="877">
        <f t="shared" si="11"/>
        <v>1029.9997115296676</v>
      </c>
      <c r="AJ24" s="877">
        <f t="shared" si="11"/>
        <v>1050.6558869503401</v>
      </c>
      <c r="AK24" s="877">
        <f t="shared" si="11"/>
        <v>940.87339677350496</v>
      </c>
      <c r="AL24" s="877">
        <f t="shared" si="11"/>
        <v>912.39047658706886</v>
      </c>
      <c r="AM24" s="877">
        <f t="shared" si="11"/>
        <v>906.21045450450197</v>
      </c>
      <c r="AN24" s="877">
        <f t="shared" si="11"/>
        <v>853.15830486352752</v>
      </c>
      <c r="AO24" s="877">
        <f t="shared" si="11"/>
        <v>795.93146876219771</v>
      </c>
      <c r="AP24" s="878">
        <f t="shared" si="11"/>
        <v>854.8048725268618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408.05189864672741</v>
      </c>
      <c r="AG25" s="879">
        <f>①CO2排出量の現状把握!AA35</f>
        <v>373.34623424971841</v>
      </c>
      <c r="AH25" s="879">
        <f>①CO2排出量の現状把握!AB35</f>
        <v>396.62097067351721</v>
      </c>
      <c r="AI25" s="879">
        <f>①CO2排出量の現状把握!AC35</f>
        <v>382.38612574954391</v>
      </c>
      <c r="AJ25" s="879">
        <f>①CO2排出量の現状把握!AD35</f>
        <v>372.01469190714118</v>
      </c>
      <c r="AK25" s="879">
        <f>①CO2排出量の現状把握!AE35</f>
        <v>346.95059285580896</v>
      </c>
      <c r="AL25" s="879">
        <f>①CO2排出量の現状把握!AF35</f>
        <v>339.52587043827367</v>
      </c>
      <c r="AM25" s="879">
        <f>①CO2排出量の現状把握!AG35</f>
        <v>339.834279305758</v>
      </c>
      <c r="AN25" s="879">
        <f>①CO2排出量の現状把握!AH35</f>
        <v>316.88331361386457</v>
      </c>
      <c r="AO25" s="879">
        <f>①CO2排出量の現状把握!AI35</f>
        <v>308.89340881249984</v>
      </c>
      <c r="AP25" s="880">
        <f>①CO2排出量の現状把握!AJ35</f>
        <v>302.73626548637537</v>
      </c>
      <c r="AQ25" s="273"/>
      <c r="AV25" s="70" t="str">
        <f>AW25</f>
        <v>廃棄物原燃料以外</v>
      </c>
      <c r="AW25" s="70" t="str">
        <f>E59</f>
        <v>廃棄物原燃料以外</v>
      </c>
      <c r="AX25" s="287">
        <f t="shared" si="12"/>
        <v>81.968000000000004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120.705</v>
      </c>
      <c r="G26" s="879">
        <f>IFERROR(VLOOKUP(年度マスタ!$K$4&amp;"_"&amp;G$20,データシート1!$A:$BU,MATCH("ba_"&amp;$D26,データシート1!$A$1:$BU$1,0),0),0)</f>
        <v>131.274</v>
      </c>
      <c r="H26" s="879">
        <f>IFERROR(VLOOKUP(年度マスタ!$K$4&amp;"_"&amp;H$20,データシート1!$A:$BU,MATCH("ba_"&amp;$D26,データシート1!$A$1:$BU$1,0),0),0)</f>
        <v>121.45100000000001</v>
      </c>
      <c r="I26" s="879">
        <f>IFERROR(VLOOKUP(年度マスタ!$K$4&amp;"_"&amp;I$20,データシート1!$A:$BU,MATCH("ba_"&amp;$D26,データシート1!$A$1:$BU$1,0),0),0)</f>
        <v>142.369</v>
      </c>
      <c r="J26" s="879">
        <f>IFERROR(VLOOKUP(年度マスタ!$K$4&amp;"_"&amp;J$20,データシート1!$A:$BU,MATCH("ba_"&amp;$D26,データシート1!$A$1:$BU$1,0),0),0)</f>
        <v>139.96600000000001</v>
      </c>
      <c r="K26" s="879">
        <f>IFERROR(VLOOKUP(年度マスタ!$K$4&amp;"_"&amp;K$20,データシート1!$A:$BU,MATCH("ba_"&amp;$D26,データシート1!$A$1:$BU$1,0),0),0)</f>
        <v>140.554</v>
      </c>
      <c r="L26" s="879">
        <f>IFERROR(VLOOKUP(年度マスタ!$K$4&amp;"_"&amp;L$20,データシート1!$A:$BU,MATCH("ba_"&amp;$D26,データシート1!$A$1:$BU$1,0),0),0)</f>
        <v>134.626</v>
      </c>
      <c r="M26" s="879">
        <f>IFERROR(VLOOKUP(年度マスタ!$K$4&amp;"_"&amp;M$20,データシート1!$A:$BU,MATCH("ba_"&amp;$D26,データシート1!$A$1:$BU$1,0),0),0)</f>
        <v>137.56799999999998</v>
      </c>
      <c r="N26" s="879">
        <f>IFERROR(VLOOKUP(年度マスタ!$K$4&amp;"_"&amp;N$20,データシート1!$A:$BU,MATCH("ba_"&amp;$D26,データシート1!$A$1:$BU$1,0),0),0)</f>
        <v>136.376</v>
      </c>
      <c r="O26" s="879">
        <f>IFERROR(VLOOKUP(年度マスタ!$K$4&amp;"_"&amp;O$20,データシート1!$A:$BU,MATCH("ba_"&amp;$D26,データシート1!$A$1:$BU$1,0),0),0)</f>
        <v>112.642</v>
      </c>
      <c r="P26" s="880">
        <f>IFERROR(VLOOKUP(年度マスタ!$K$4&amp;"_"&amp;P$20,データシート1!$A:$BU,MATCH("ba_"&amp;$D26,データシート1!$A$1:$BU$1,0),0),0)</f>
        <v>117.542</v>
      </c>
      <c r="Z26" s="273"/>
      <c r="AB26" s="272"/>
      <c r="AC26" s="522"/>
      <c r="AD26" s="410"/>
      <c r="AE26" s="409" t="s">
        <v>184</v>
      </c>
      <c r="AF26" s="881">
        <f>①CO2排出量の現状把握!Z36</f>
        <v>352.09469326846272</v>
      </c>
      <c r="AG26" s="881">
        <f>①CO2排出量の現状把握!AA36</f>
        <v>318.61583919371338</v>
      </c>
      <c r="AH26" s="881">
        <f>①CO2排出量の現状把握!AB36</f>
        <v>347.86923520810029</v>
      </c>
      <c r="AI26" s="881">
        <f>①CO2排出量の現状把握!AC36</f>
        <v>333.15756176028361</v>
      </c>
      <c r="AJ26" s="881">
        <f>①CO2排出量の現状把握!AD36</f>
        <v>323.28095410553323</v>
      </c>
      <c r="AK26" s="881">
        <f>①CO2排出量の現状把握!AE36</f>
        <v>296.05931826994197</v>
      </c>
      <c r="AL26" s="881">
        <f>①CO2排出量の現状把握!AF36</f>
        <v>289.02018321074269</v>
      </c>
      <c r="AM26" s="881">
        <f>①CO2排出量の現状把握!AG36</f>
        <v>292.39127629298963</v>
      </c>
      <c r="AN26" s="881">
        <f>①CO2排出量の現状把握!AH36</f>
        <v>273.45277195560396</v>
      </c>
      <c r="AO26" s="881">
        <f>①CO2排出量の現状把握!AI36</f>
        <v>260.14503654281691</v>
      </c>
      <c r="AP26" s="882">
        <f>①CO2排出量の現状把握!AJ36</f>
        <v>251.53296610832535</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27.994</v>
      </c>
      <c r="BG26" s="952">
        <f t="shared" si="2"/>
        <v>13.997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1.8731209016698138</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46.604246318669311</v>
      </c>
      <c r="AG27" s="881">
        <f>①CO2排出量の現状把握!AA37</f>
        <v>45.44540312085968</v>
      </c>
      <c r="AH27" s="881">
        <f>①CO2排出量の現状把握!AB37</f>
        <v>39.175912174658308</v>
      </c>
      <c r="AI27" s="881">
        <f>①CO2排出量の現状把握!AC37</f>
        <v>37.599959677932922</v>
      </c>
      <c r="AJ27" s="881">
        <f>①CO2排出量の現状把握!AD37</f>
        <v>35.912775554144019</v>
      </c>
      <c r="AK27" s="881">
        <f>①CO2排出量の現状把握!AE37</f>
        <v>35.869330879538182</v>
      </c>
      <c r="AL27" s="881">
        <f>①CO2排出量の現状把握!AF37</f>
        <v>37.363537198296036</v>
      </c>
      <c r="AM27" s="881">
        <f>①CO2排出量の現状把握!AG37</f>
        <v>35.131213077979311</v>
      </c>
      <c r="AN27" s="881">
        <f>①CO2排出量の現状把握!AH37</f>
        <v>31.015110351201702</v>
      </c>
      <c r="AO27" s="881">
        <f>①CO2排出量の現状把握!AI37</f>
        <v>32.897296314012983</v>
      </c>
      <c r="AP27" s="882">
        <f>①CO2排出量の現状把握!AJ37</f>
        <v>36.629199433159464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9.3529590595954009</v>
      </c>
      <c r="AG28" s="881">
        <f>①CO2排出量の現状把握!AA38</f>
        <v>9.2849919351453618</v>
      </c>
      <c r="AH28" s="881">
        <f>①CO2排出量の現状把握!AB38</f>
        <v>9.575823290758585</v>
      </c>
      <c r="AI28" s="881">
        <f>①CO2排出量の現状把握!AC38</f>
        <v>11.62860431132739</v>
      </c>
      <c r="AJ28" s="881">
        <f>①CO2排出量の現状把握!AD38</f>
        <v>12.8209622474639</v>
      </c>
      <c r="AK28" s="881">
        <f>①CO2排出量の現状把握!AE38</f>
        <v>15.021943706328759</v>
      </c>
      <c r="AL28" s="881">
        <f>①CO2排出量の現状把握!AF38</f>
        <v>13.142150029234944</v>
      </c>
      <c r="AM28" s="881">
        <f>①CO2排出量の現状把握!AG38</f>
        <v>12.311789934789026</v>
      </c>
      <c r="AN28" s="881">
        <f>①CO2排出量の現状把握!AH38</f>
        <v>12.415431307058897</v>
      </c>
      <c r="AO28" s="881">
        <f>①CO2排出量の現状把握!AI38</f>
        <v>15.851075955669929</v>
      </c>
      <c r="AP28" s="882">
        <f>①CO2排出量の現状把握!AJ38</f>
        <v>14.574099944890602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705.64373452896405</v>
      </c>
      <c r="AG29" s="883">
        <f>①CO2排出量の現状把握!AA39</f>
        <v>729.46998014108397</v>
      </c>
      <c r="AH29" s="883">
        <f>①CO2排出量の現状把握!AB39</f>
        <v>702.78528764192106</v>
      </c>
      <c r="AI29" s="883">
        <f>①CO2排出量の現状把握!AC39</f>
        <v>647.61358578012369</v>
      </c>
      <c r="AJ29" s="883">
        <f>①CO2排出量の現状把握!AD39</f>
        <v>678.64119504319888</v>
      </c>
      <c r="AK29" s="883">
        <f>①CO2排出量の現状把握!AE39</f>
        <v>593.922803917696</v>
      </c>
      <c r="AL29" s="883">
        <f>①CO2排出量の現状把握!AF39</f>
        <v>572.86460614879513</v>
      </c>
      <c r="AM29" s="883">
        <f>①CO2排出量の現状把握!AG39</f>
        <v>566.37617519874402</v>
      </c>
      <c r="AN29" s="883">
        <f>①CO2排出量の現状把握!AH39</f>
        <v>536.274991249663</v>
      </c>
      <c r="AO29" s="883">
        <f>①CO2排出量の現状把握!AI39</f>
        <v>487.03805994969792</v>
      </c>
      <c r="AP29" s="884">
        <f>①CO2排出量の現状把握!AJ39</f>
        <v>552.06860704048643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2.3330000000000002</v>
      </c>
      <c r="BG30" s="952">
        <f t="shared" si="2"/>
        <v>2.3330000000000002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8.5461323770516753E-2</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0.23720394704854275</v>
      </c>
      <c r="AG32" s="461">
        <f t="shared" si="16"/>
        <v>0.31404326077243472</v>
      </c>
      <c r="AH32" s="461">
        <f t="shared" si="16"/>
        <v>0.31754594569520261</v>
      </c>
      <c r="AI32" s="461">
        <f t="shared" si="16"/>
        <v>0.35820883818701227</v>
      </c>
      <c r="AJ32" s="461">
        <f t="shared" si="16"/>
        <v>0.32955128724878641</v>
      </c>
      <c r="AK32" s="461">
        <f t="shared" si="16"/>
        <v>0.36641592926555172</v>
      </c>
      <c r="AL32" s="461">
        <f t="shared" si="16"/>
        <v>0.38043360699948747</v>
      </c>
      <c r="AM32" s="461">
        <f t="shared" si="16"/>
        <v>0.3798631965553978</v>
      </c>
      <c r="AN32" s="461">
        <f t="shared" si="16"/>
        <v>0.40058333611916086</v>
      </c>
      <c r="AO32" s="461">
        <f t="shared" si="16"/>
        <v>0.38161576959931598</v>
      </c>
      <c r="AP32" s="461">
        <f t="shared" si="16"/>
        <v>0.36267692190799705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0.35159253142994928</v>
      </c>
      <c r="AG33" s="458">
        <f t="shared" ref="AG33:AP33" si="17">IFERROR(IF(G22/AG25&gt;1,1,G22/AG25),0)</f>
        <v>0.5760283090364724</v>
      </c>
      <c r="AH33" s="458">
        <f t="shared" si="17"/>
        <v>0.57400141907121094</v>
      </c>
      <c r="AI33" s="458">
        <f t="shared" si="17"/>
        <v>0.59255811009317272</v>
      </c>
      <c r="AJ33" s="458">
        <f t="shared" si="17"/>
        <v>0.55449154156387304</v>
      </c>
      <c r="AK33" s="458">
        <f t="shared" si="17"/>
        <v>0.58854777655579138</v>
      </c>
      <c r="AL33" s="458">
        <f t="shared" si="17"/>
        <v>0.62580798254261105</v>
      </c>
      <c r="AM33" s="458">
        <f t="shared" si="17"/>
        <v>0.60814347635029276</v>
      </c>
      <c r="AN33" s="458">
        <f>IFERROR(IF(N22/AN25&gt;1,1,N22/AN25),0)</f>
        <v>0.64814078613893222</v>
      </c>
      <c r="AO33" s="458">
        <f t="shared" si="17"/>
        <v>0.61865353726598182</v>
      </c>
      <c r="AP33" s="458">
        <f t="shared" si="17"/>
        <v>0.63578772001685535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0.40746992994469672</v>
      </c>
      <c r="AG34" s="459">
        <f t="shared" ref="AG34:AP36" si="18">IFERROR(IF(G23/AG26&gt;1,1,G23/AG26),0)</f>
        <v>0.67497585978218788</v>
      </c>
      <c r="AH34" s="459">
        <f t="shared" si="18"/>
        <v>0.65444419039760726</v>
      </c>
      <c r="AI34" s="459">
        <f t="shared" si="18"/>
        <v>0.68011663551264401</v>
      </c>
      <c r="AJ34" s="459">
        <f t="shared" si="18"/>
        <v>0.63807965604018047</v>
      </c>
      <c r="AK34" s="459">
        <f t="shared" si="18"/>
        <v>0.68971651084400787</v>
      </c>
      <c r="AL34" s="459">
        <f t="shared" si="18"/>
        <v>0.73516665043793505</v>
      </c>
      <c r="AM34" s="459">
        <f t="shared" si="18"/>
        <v>0.70681999346967206</v>
      </c>
      <c r="AN34" s="459">
        <f t="shared" si="18"/>
        <v>0.75108033658311202</v>
      </c>
      <c r="AO34" s="459">
        <f t="shared" si="18"/>
        <v>0.73458253341899704</v>
      </c>
      <c r="AP34" s="459">
        <f t="shared" si="18"/>
        <v>0.76521182482739925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0.17105657443493605</v>
      </c>
      <c r="AG37" s="460">
        <f t="shared" ref="AG37:AP37" si="21">IFERROR(IF(G26/AG29&gt;1,1,G26/AG29),0)</f>
        <v>0.17995805663532694</v>
      </c>
      <c r="AH37" s="460">
        <f t="shared" si="21"/>
        <v>0.17281380549030645</v>
      </c>
      <c r="AI37" s="460">
        <f t="shared" si="21"/>
        <v>0.21983633933266003</v>
      </c>
      <c r="AJ37" s="460">
        <f t="shared" si="21"/>
        <v>0.20624447944261692</v>
      </c>
      <c r="AK37" s="460">
        <f t="shared" si="21"/>
        <v>0.23665365106856134</v>
      </c>
      <c r="AL37" s="460">
        <f t="shared" si="21"/>
        <v>0.23500491836116755</v>
      </c>
      <c r="AM37" s="460">
        <f t="shared" si="21"/>
        <v>0.24289157281682397</v>
      </c>
      <c r="AN37" s="460">
        <f t="shared" si="21"/>
        <v>0.25430236767559822</v>
      </c>
      <c r="AO37" s="460">
        <f t="shared" si="21"/>
        <v>0.23127966633990338</v>
      </c>
      <c r="AP37" s="460">
        <f t="shared" si="21"/>
        <v>0.21291194337261049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6.8109999999999999</v>
      </c>
      <c r="BG41" s="952">
        <f t="shared" si="22"/>
        <v>6.8109999999999999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0.80391758750764097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4.859</v>
      </c>
      <c r="BG43" s="952">
        <f t="shared" si="22"/>
        <v>4.859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1.1793007578871015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7.0330000000000004</v>
      </c>
      <c r="BG45" s="952">
        <f t="shared" si="22"/>
        <v>3.5165000000000002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0.65200214182174143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2.5249999999999999</v>
      </c>
      <c r="BG48" s="952">
        <f t="shared" si="22"/>
        <v>2.5249999999999999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0.5088648537556032</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14.346</v>
      </c>
      <c r="BG50" s="952">
        <f t="shared" si="22"/>
        <v>4.782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0.86259449339602912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81.968000000000004</v>
      </c>
      <c r="BG52" s="952">
        <f t="shared" ref="BG52" si="26">BF52/BE52</f>
        <v>40.984000000000002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1.5367623866443161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264.173</v>
      </c>
      <c r="G55" s="885">
        <f t="shared" ref="G55:P55" si="32">SUM(G56,G57,G60,G61,G62,G63,G64,G65,)</f>
        <v>346.33199999999999</v>
      </c>
      <c r="H55" s="885">
        <f t="shared" si="32"/>
        <v>349.11199999999997</v>
      </c>
      <c r="I55" s="885">
        <f t="shared" si="32"/>
        <v>368.95499999999998</v>
      </c>
      <c r="J55" s="885">
        <f t="shared" si="32"/>
        <v>346.245</v>
      </c>
      <c r="K55" s="885">
        <f t="shared" si="32"/>
        <v>344.75099999999998</v>
      </c>
      <c r="L55" s="885">
        <f t="shared" si="32"/>
        <v>347.10399999999998</v>
      </c>
      <c r="M55" s="885">
        <f t="shared" si="32"/>
        <v>344.23599999999999</v>
      </c>
      <c r="N55" s="885">
        <f t="shared" si="32"/>
        <v>341.76100000000002</v>
      </c>
      <c r="O55" s="885">
        <f t="shared" si="32"/>
        <v>303.74</v>
      </c>
      <c r="P55" s="886">
        <f t="shared" si="32"/>
        <v>310.01800000000003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194.19499999999999</v>
      </c>
      <c r="G56" s="887">
        <f>IFERROR(VLOOKUP(年度マスタ!$K$4&amp;"_"&amp;G$54,データシート1!$A:$CE,MATCH("bc_"&amp;$C56,データシート1!$A$1:$CE$1,0),0),0)</f>
        <v>264.71899999999999</v>
      </c>
      <c r="H56" s="887">
        <f>IFERROR(VLOOKUP(年度マスタ!$K$4&amp;"_"&amp;H$54,データシート1!$A:$CE,MATCH("bc_"&amp;$C56,データシート1!$A$1:$CE$1,0),0),0)</f>
        <v>281.98099999999999</v>
      </c>
      <c r="I56" s="887">
        <f>IFERROR(VLOOKUP(年度マスタ!$K$4&amp;"_"&amp;I$54,データシート1!$A:$CE,MATCH("bc_"&amp;$C56,データシート1!$A$1:$CE$1,0),0),0)</f>
        <v>280.73599999999999</v>
      </c>
      <c r="J56" s="887">
        <f>IFERROR(VLOOKUP(年度マスタ!$K$4&amp;"_"&amp;J$54,データシート1!$A:$CE,MATCH("bc_"&amp;$C56,データシート1!$A$1:$CE$1,0),0),0)</f>
        <v>256.815</v>
      </c>
      <c r="K56" s="887">
        <f>IFERROR(VLOOKUP(年度マスタ!$K$4&amp;"_"&amp;K$54,データシート1!$A:$CE,MATCH("bc_"&amp;$C56,データシート1!$A$1:$CE$1,0),0),0)</f>
        <v>259.92899999999997</v>
      </c>
      <c r="L56" s="887">
        <f>IFERROR(VLOOKUP(年度マスタ!$K$4&amp;"_"&amp;L$54,データシート1!$A:$CE,MATCH("bc_"&amp;$C56,データシート1!$A$1:$CE$1,0),0),0)</f>
        <v>267.072</v>
      </c>
      <c r="M56" s="887">
        <f>IFERROR(VLOOKUP(年度マスタ!$K$4&amp;"_"&amp;M$54,データシート1!$A:$CE,MATCH("bc_"&amp;$C56,データシート1!$A$1:$CE$1,0),0),0)</f>
        <v>259.13</v>
      </c>
      <c r="N56" s="887">
        <f>IFERROR(VLOOKUP(年度マスタ!$K$4&amp;"_"&amp;N$54,データシート1!$A:$CE,MATCH("bc_"&amp;$C56,データシート1!$A$1:$CE$1,0),0),0)</f>
        <v>259.14400000000001</v>
      </c>
      <c r="O56" s="887">
        <f>IFERROR(VLOOKUP(年度マスタ!$K$4&amp;"_"&amp;O$54,データシート1!$A:$CE,MATCH("bc_"&amp;$C56,データシート1!$A$1:$CE$1,0),0),0)</f>
        <v>226.09100000000001</v>
      </c>
      <c r="P56" s="888">
        <f>IFERROR(VLOOKUP(年度マスタ!$K$4&amp;"_"&amp;P$54,データシート1!$A:$CE,MATCH("bc_"&amp;$C56,データシート1!$A$1:$CE$1,0),0),0)</f>
        <v>228.05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69.977999999999994</v>
      </c>
      <c r="G57" s="887">
        <f t="shared" ref="G57:J57" si="34">SUM(G58:G59)</f>
        <v>81.613</v>
      </c>
      <c r="H57" s="887">
        <f t="shared" si="34"/>
        <v>67.131</v>
      </c>
      <c r="I57" s="887">
        <f t="shared" si="34"/>
        <v>88.218999999999994</v>
      </c>
      <c r="J57" s="887">
        <f t="shared" si="34"/>
        <v>89.43</v>
      </c>
      <c r="K57" s="887">
        <f t="shared" ref="K57:O57" si="35">SUM(K58:K59)</f>
        <v>84.822000000000003</v>
      </c>
      <c r="L57" s="887">
        <f t="shared" si="35"/>
        <v>80.031999999999996</v>
      </c>
      <c r="M57" s="887">
        <f t="shared" si="35"/>
        <v>85.105999999999995</v>
      </c>
      <c r="N57" s="887">
        <f t="shared" si="35"/>
        <v>82.617000000000004</v>
      </c>
      <c r="O57" s="887">
        <f t="shared" si="35"/>
        <v>77.649000000000001</v>
      </c>
      <c r="P57" s="888">
        <f>SUM(P58:P59)</f>
        <v>81.968000000000004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69.977999999999994</v>
      </c>
      <c r="G59" s="889">
        <f>IFERROR(VLOOKUP(年度マスタ!$K$4&amp;"_"&amp;G$54,データシート1!$A:$CE,MATCH("bc_"&amp;$C59,データシート1!$A$1:$CE$1,0),0),0)</f>
        <v>81.613</v>
      </c>
      <c r="H59" s="889">
        <f>IFERROR(VLOOKUP(年度マスタ!$K$4&amp;"_"&amp;H$54,データシート1!$A:$CE,MATCH("bc_"&amp;$C59,データシート1!$A$1:$CE$1,0),0),0)</f>
        <v>67.131</v>
      </c>
      <c r="I59" s="889">
        <f>IFERROR(VLOOKUP(年度マスタ!$K$4&amp;"_"&amp;I$54,データシート1!$A:$CE,MATCH("bc_"&amp;$C59,データシート1!$A$1:$CE$1,0),0),0)</f>
        <v>88.218999999999994</v>
      </c>
      <c r="J59" s="889">
        <f>IFERROR(VLOOKUP(年度マスタ!$K$4&amp;"_"&amp;J$54,データシート1!$A:$CE,MATCH("bc_"&amp;$C59,データシート1!$A$1:$CE$1,0),0),0)</f>
        <v>89.43</v>
      </c>
      <c r="K59" s="889">
        <f>IFERROR(VLOOKUP(年度マスタ!$K$4&amp;"_"&amp;K$54,データシート1!$A:$CE,MATCH("bc_"&amp;$C59,データシート1!$A$1:$CE$1,0),0),0)</f>
        <v>84.822000000000003</v>
      </c>
      <c r="L59" s="889">
        <f>IFERROR(VLOOKUP(年度マスタ!$K$4&amp;"_"&amp;L$54,データシート1!$A:$CE,MATCH("bc_"&amp;$C59,データシート1!$A$1:$CE$1,0),0),0)</f>
        <v>80.031999999999996</v>
      </c>
      <c r="M59" s="889">
        <f>IFERROR(VLOOKUP(年度マスタ!$K$4&amp;"_"&amp;M$54,データシート1!$A:$CE,MATCH("bc_"&amp;$C59,データシート1!$A$1:$CE$1,0),0),0)</f>
        <v>85.105999999999995</v>
      </c>
      <c r="N59" s="889">
        <f>IFERROR(VLOOKUP(年度マスタ!$K$4&amp;"_"&amp;N$54,データシート1!$A:$CE,MATCH("bc_"&amp;$C59,データシート1!$A$1:$CE$1,0),0),0)</f>
        <v>82.617000000000004</v>
      </c>
      <c r="O59" s="889">
        <f>IFERROR(VLOOKUP(年度マスタ!$K$4&amp;"_"&amp;O$54,データシート1!$A:$CE,MATCH("bc_"&amp;$C59,データシート1!$A$1:$CE$1,0),0),0)</f>
        <v>77.649000000000001</v>
      </c>
      <c r="P59" s="890">
        <f>IFERROR(VLOOKUP(年度マスタ!$K$4&amp;"_"&amp;P$54,データシート1!$A:$CE,MATCH("bc_"&amp;$C59,データシート1!$A$1:$CE$1,0),0),0)</f>
        <v>81.968000000000004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22269.4</v>
      </c>
      <c r="K6" s="619">
        <f>VLOOKUP(年度マスタ!$K$4&amp;"_"&amp;K$5,データシート1!$A:$BT,MATCH("cb_"&amp;$G6,データシート1!$A$1:$BT$1,0),0)</f>
        <v>24905.4</v>
      </c>
      <c r="L6" s="619">
        <f>VLOOKUP(年度マスタ!$K$4&amp;"_"&amp;L$5,データシート1!$A:$BT,MATCH("cb_"&amp;$G6,データシート1!$A$1:$BT$1,0),0)</f>
        <v>26923</v>
      </c>
      <c r="M6" s="619">
        <f>VLOOKUP(年度マスタ!$K$4&amp;"_"&amp;M$5,データシート1!$A:$BT,MATCH("cb_"&amp;$G6,データシート1!$A$1:$BT$1,0),0)</f>
        <v>29195.700000000019</v>
      </c>
      <c r="N6" s="619">
        <f>VLOOKUP(年度マスタ!$K$4&amp;"_"&amp;N$5,データシート1!$A:$BT,MATCH("cb_"&amp;$G6,データシート1!$A$1:$BT$1,0),0)</f>
        <v>31461.399999999991</v>
      </c>
      <c r="O6" s="619">
        <f>VLOOKUP(年度マスタ!$K$4&amp;"_"&amp;O$5,データシート1!$A:$BT,MATCH("cb_"&amp;$G6,データシート1!$A$1:$BT$1,0),0)</f>
        <v>33553.700000000128</v>
      </c>
      <c r="P6" s="619">
        <f>VLOOKUP(年度マスタ!$K$4&amp;"_"&amp;P$5,データシート1!$A:$BT,MATCH("cb_"&amp;$G6,データシート1!$A$1:$BT$1,0),0)</f>
        <v>35858.100000000188</v>
      </c>
      <c r="Q6" s="619">
        <f>VLOOKUP(年度マスタ!$K$4&amp;"_"&amp;Q$5,データシート1!$A:$BT,MATCH("cb_"&amp;$G6,データシート1!$A$1:$BT$1,0),0)</f>
        <v>38659.900000000285</v>
      </c>
      <c r="R6" s="633">
        <f>VLOOKUP(年度マスタ!$K$4&amp;"_"&amp;R$5,データシート1!$A:$BT,MATCH("cb_"&amp;$G6,データシート1!$A$1:$BT$1,0),0)</f>
        <v>41329.100000000442</v>
      </c>
      <c r="S6" s="568"/>
      <c r="T6" s="190"/>
      <c r="U6" s="581"/>
      <c r="V6" s="195"/>
      <c r="W6" s="195"/>
      <c r="X6" s="195"/>
      <c r="Y6" s="196" t="s">
        <v>372</v>
      </c>
      <c r="Z6" s="663" t="s">
        <v>373</v>
      </c>
      <c r="AA6" s="663"/>
      <c r="AB6" s="663"/>
      <c r="AC6" s="664">
        <f>SUM(AC7:AC8)</f>
        <v>1080605</v>
      </c>
      <c r="AD6" s="664">
        <f>SUM(AD7:AD8)</f>
        <v>1445307.9750000001</v>
      </c>
      <c r="AE6" s="665">
        <f>$AD6*3600/100000000</f>
        <v>52.031087100000001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9002.3000000000011</v>
      </c>
      <c r="K7" s="617">
        <f>VLOOKUP(年度マスタ!$K$4&amp;"_"&amp;K$5,データシート1!$A:$BT,MATCH("cb_"&amp;$G7,データシート1!$A$1:$BT$1,0),0)</f>
        <v>10276.4</v>
      </c>
      <c r="L7" s="617">
        <f>VLOOKUP(年度マスタ!$K$4&amp;"_"&amp;L$5,データシート1!$A:$BT,MATCH("cb_"&amp;$G7,データシート1!$A$1:$BT$1,0),0)</f>
        <v>11361.79999999999</v>
      </c>
      <c r="M7" s="617">
        <f>VLOOKUP(年度マスタ!$K$4&amp;"_"&amp;M$5,データシート1!$A:$BT,MATCH("cb_"&amp;$G7,データシート1!$A$1:$BT$1,0),0)</f>
        <v>13258.1</v>
      </c>
      <c r="N7" s="617">
        <f>VLOOKUP(年度マスタ!$K$4&amp;"_"&amp;N$5,データシート1!$A:$BT,MATCH("cb_"&amp;$G7,データシート1!$A$1:$BT$1,0),0)</f>
        <v>14069.8</v>
      </c>
      <c r="O7" s="617">
        <f>VLOOKUP(年度マスタ!$K$4&amp;"_"&amp;O$5,データシート1!$A:$BT,MATCH("cb_"&amp;$G7,データシート1!$A$1:$BT$1,0),0)</f>
        <v>14234.80000000001</v>
      </c>
      <c r="P7" s="617">
        <f>VLOOKUP(年度マスタ!$K$4&amp;"_"&amp;P$5,データシート1!$A:$BT,MATCH("cb_"&amp;$G7,データシート1!$A$1:$BT$1,0),0)</f>
        <v>14276.600000000009</v>
      </c>
      <c r="Q7" s="617">
        <f>VLOOKUP(年度マスタ!$K$4&amp;"_"&amp;Q$5,データシート1!$A:$BT,MATCH("cb_"&amp;$G7,データシート1!$A$1:$BT$1,0),0)</f>
        <v>14401.400000000005</v>
      </c>
      <c r="R7" s="634">
        <f>VLOOKUP(年度マスタ!$K$4&amp;"_"&amp;R$5,データシート1!$A:$BT,MATCH("cb_"&amp;$G7,データシート1!$A$1:$BT$1,0),0)</f>
        <v>14557.800000000005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1034589</v>
      </c>
      <c r="AD7" s="1022">
        <f>VLOOKUP(年度マスタ!$K$4&amp;"_"&amp;年度マスタ!$K$9,データシート3!A:AB,MATCH("ea_"&amp;$Y7&amp;"_年間発電",データシート3!$A$1:$AB$1,0),0)/10^3</f>
        <v>1384324.09</v>
      </c>
      <c r="AE7" s="554">
        <f t="shared" ref="AE7:AE16" si="0">$AD7*3600/100000000</f>
        <v>49.835667239999999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46016</v>
      </c>
      <c r="AD8" s="1022">
        <f>VLOOKUP(年度マスタ!$K$4&amp;"_"&amp;年度マスタ!$K$9,データシート3!A:AB,MATCH("ea_"&amp;$Y8&amp;"_年間発電",データシート3!$A$1:$AB$1,0),0)/10^3</f>
        <v>60983.885000000002</v>
      </c>
      <c r="AE8" s="554">
        <f t="shared" si="0"/>
        <v>2.1954198599999999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9540</v>
      </c>
      <c r="K11" s="654">
        <f>VLOOKUP(年度マスタ!$K$4&amp;"_"&amp;K$5,データシート1!$A:$BT,MATCH("cb_"&amp;$G11,データシート1!$A$1:$BT$1,0),0)</f>
        <v>9540</v>
      </c>
      <c r="L11" s="654">
        <f>VLOOKUP(年度マスタ!$K$4&amp;"_"&amp;L$5,データシート1!$A:$BT,MATCH("cb_"&amp;$G11,データシート1!$A$1:$BT$1,0),0)</f>
        <v>9593</v>
      </c>
      <c r="M11" s="654">
        <f>VLOOKUP(年度マスタ!$K$4&amp;"_"&amp;M$5,データシート1!$A:$BT,MATCH("cb_"&amp;$G11,データシート1!$A$1:$BT$1,0),0)</f>
        <v>9640</v>
      </c>
      <c r="N11" s="654">
        <f>VLOOKUP(年度マスタ!$K$4&amp;"_"&amp;N$5,データシート1!$A:$BT,MATCH("cb_"&amp;$G11,データシート1!$A$1:$BT$1,0),0)</f>
        <v>9640</v>
      </c>
      <c r="O11" s="654">
        <f>VLOOKUP(年度マスタ!$K$4&amp;"_"&amp;O$5,データシート1!$A:$BT,MATCH("cb_"&amp;$G11,データシート1!$A$1:$BT$1,0),0)</f>
        <v>9640</v>
      </c>
      <c r="P11" s="654">
        <f>VLOOKUP(年度マスタ!$K$4&amp;"_"&amp;P$5,データシート1!$A:$BT,MATCH("cb_"&amp;$G11,データシート1!$A$1:$BT$1,0),0)</f>
        <v>9640</v>
      </c>
      <c r="Q11" s="654">
        <f>VLOOKUP(年度マスタ!$K$4&amp;"_"&amp;Q$5,データシート1!$A:$BT,MATCH("cb_"&amp;$G11,データシート1!$A$1:$BT$1,0),0)</f>
        <v>9640</v>
      </c>
      <c r="R11" s="655">
        <f>VLOOKUP(年度マスタ!$K$4&amp;"_"&amp;R$5,データシート1!$A:$BT,MATCH("cb_"&amp;$G11,データシート1!$A$1:$BT$1,0),0)</f>
        <v>9640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40811.700000000004</v>
      </c>
      <c r="K12" s="651">
        <f t="shared" ref="K12:Q12" si="1">SUM(K6:K11)</f>
        <v>44721.8</v>
      </c>
      <c r="L12" s="651">
        <f t="shared" si="1"/>
        <v>47877.799999999988</v>
      </c>
      <c r="M12" s="651">
        <f t="shared" si="1"/>
        <v>52093.800000000017</v>
      </c>
      <c r="N12" s="651">
        <f t="shared" si="1"/>
        <v>55171.19999999999</v>
      </c>
      <c r="O12" s="651">
        <f t="shared" si="1"/>
        <v>57428.500000000138</v>
      </c>
      <c r="P12" s="651">
        <f t="shared" si="1"/>
        <v>59774.700000000201</v>
      </c>
      <c r="Q12" s="651">
        <f t="shared" si="1"/>
        <v>62701.300000000294</v>
      </c>
      <c r="R12" s="652">
        <f t="shared" ref="R12" si="2">SUM(R6:R11)</f>
        <v>65526.900000000445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189</v>
      </c>
      <c r="AD13" s="666">
        <f>SUM(AD14:AD16)</f>
        <v>1158.212</v>
      </c>
      <c r="AE13" s="667">
        <f t="shared" si="0"/>
        <v>4.1695632000000003E-2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189</v>
      </c>
      <c r="AD16" s="1022">
        <f>VLOOKUP(年度マスタ!$K$4&amp;"_"&amp;年度マスタ!$K$9,データシート3!A:AB,MATCH("ea_"&amp;$Y16&amp;"_年間発電",データシート3!$A$1:$AB$1,0),0)/10^3</f>
        <v>1158.212</v>
      </c>
      <c r="AE16" s="554">
        <f t="shared" si="0"/>
        <v>4.1695632000000003E-2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28.252332840000001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125.04922615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26725.952328000007</v>
      </c>
      <c r="K19" s="615">
        <f>K6*別紙!$C5/100*別紙!$E5/10^3</f>
        <v>29889.468648000002</v>
      </c>
      <c r="L19" s="615">
        <f>L6*別紙!$C5/100*別紙!$E5/10^3</f>
        <v>32310.830759999997</v>
      </c>
      <c r="M19" s="615">
        <f>M6*別紙!$C5/100*別紙!$E5/10^3</f>
        <v>35038.343484000019</v>
      </c>
      <c r="N19" s="615">
        <f>N6*別紙!$C5/100*別紙!$E5/10^3</f>
        <v>37757.455367999995</v>
      </c>
      <c r="O19" s="615">
        <f>O6*別紙!$C5/100*別紙!$E5/10^3</f>
        <v>40268.466444000151</v>
      </c>
      <c r="P19" s="615">
        <f>P6*別紙!$C5/100*別紙!$E5/10^3</f>
        <v>43034.022972000217</v>
      </c>
      <c r="Q19" s="615">
        <f>Q6*別紙!$C5/100*別紙!$E5/10^3</f>
        <v>46396.519188000333</v>
      </c>
      <c r="R19" s="639">
        <f>R6*別紙!$C5/100*別紙!$E5/10^3</f>
        <v>49599.879492000531</v>
      </c>
      <c r="S19" s="572"/>
      <c r="T19" s="191"/>
      <c r="U19" s="588"/>
      <c r="W19" s="201"/>
      <c r="X19" s="201"/>
      <c r="Y19" s="173"/>
      <c r="Z19" s="628" t="s">
        <v>389</v>
      </c>
      <c r="AA19" s="671"/>
      <c r="AB19" s="672"/>
      <c r="AC19" s="673">
        <f>SUM($AC$6,$AC$9,$AC$10,$AC$13)</f>
        <v>1080794</v>
      </c>
      <c r="AD19" s="673">
        <f>SUM($AD$6,$AD$9,$AD$10,$AD$13)</f>
        <v>1446466.1870000002</v>
      </c>
      <c r="AE19" s="674">
        <f>SUM($AE$6,$AE$9,$AE$10,$AE$13,$AE$17,$AE$18)</f>
        <v>205.374341722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11907.882348000001</v>
      </c>
      <c r="K20" s="617">
        <f>K7*別紙!$C6/100*別紙!$E6/10^3</f>
        <v>13593.210863999999</v>
      </c>
      <c r="L20" s="617">
        <f>L7*別紙!$C6/100*別紙!$E6/10^3</f>
        <v>15028.934567999986</v>
      </c>
      <c r="M20" s="617">
        <f>M7*別紙!$C6/100*別紙!$E6/10^3</f>
        <v>17537.284356</v>
      </c>
      <c r="N20" s="617">
        <f>N7*別紙!$C6/100*別紙!$E6/10^3</f>
        <v>18610.968648000002</v>
      </c>
      <c r="O20" s="617">
        <f>O7*別紙!$C6/100*別紙!$E6/10^3</f>
        <v>18829.224048000011</v>
      </c>
      <c r="P20" s="617">
        <f>P7*別紙!$C6/100*別紙!$E6/10^3</f>
        <v>18884.515416000013</v>
      </c>
      <c r="Q20" s="617">
        <f>Q7*別紙!$C6/100*別紙!$E6/10^3</f>
        <v>19049.595864000006</v>
      </c>
      <c r="R20" s="634">
        <f>R7*別紙!$C6/100*別紙!$E6/10^3</f>
        <v>19256.475528000006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66856.320000000007</v>
      </c>
      <c r="K24" s="654">
        <f>K11*別紙!$C10/100*別紙!$E10/10^3</f>
        <v>66856.320000000007</v>
      </c>
      <c r="L24" s="654">
        <f>L11*別紙!$C10/100*別紙!$E10/10^3</f>
        <v>67227.744000000006</v>
      </c>
      <c r="M24" s="654">
        <f>M11*別紙!$C10/100*別紙!$E10/10^3</f>
        <v>67557.119999999995</v>
      </c>
      <c r="N24" s="654">
        <f>N11*別紙!$C10/100*別紙!$E10/10^3</f>
        <v>67557.119999999995</v>
      </c>
      <c r="O24" s="654">
        <f>O11*別紙!$C10/100*別紙!$E10/10^3</f>
        <v>67557.119999999995</v>
      </c>
      <c r="P24" s="654">
        <f>P11*別紙!$C10/100*別紙!$E10/10^3</f>
        <v>67557.119999999995</v>
      </c>
      <c r="Q24" s="654">
        <f>Q11*別紙!$C10/100*別紙!$E10/10^3</f>
        <v>67557.119999999995</v>
      </c>
      <c r="R24" s="655">
        <f>R11*別紙!$C10/100*別紙!$E10/10^3</f>
        <v>67557.119999999995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105490.15467600001</v>
      </c>
      <c r="K25" s="657">
        <f t="shared" si="3"/>
        <v>110338.99951200001</v>
      </c>
      <c r="L25" s="657">
        <f t="shared" si="3"/>
        <v>114567.50932799999</v>
      </c>
      <c r="M25" s="657">
        <f t="shared" si="3"/>
        <v>120132.74784000001</v>
      </c>
      <c r="N25" s="657">
        <f t="shared" si="3"/>
        <v>123925.544016</v>
      </c>
      <c r="O25" s="657">
        <f t="shared" si="3"/>
        <v>126654.81049200016</v>
      </c>
      <c r="P25" s="657">
        <f t="shared" si="3"/>
        <v>129475.65838800023</v>
      </c>
      <c r="Q25" s="657">
        <f t="shared" si="3"/>
        <v>133003.23505200032</v>
      </c>
      <c r="R25" s="658">
        <f t="shared" ref="R25" si="4">SUM(R19:R24)</f>
        <v>136413.47502000054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2773576.5852018492</v>
      </c>
      <c r="K26" s="654">
        <f>(VLOOKUP(年度マスタ!$K$4&amp;"_"&amp;K$18,データシート1!$A:$BT,MATCH("da_合計",データシート1!$A$1:$BT$1,0),0))/10^3</f>
        <v>2508524.3798567401</v>
      </c>
      <c r="L26" s="654">
        <f>(VLOOKUP(年度マスタ!$K$4&amp;"_"&amp;L$18,データシート1!$A:$BT,MATCH("da_合計",データシート1!$A$1:$BT$1,0),0))/10^3</f>
        <v>2631304.4491005773</v>
      </c>
      <c r="M26" s="654">
        <f>(VLOOKUP(年度マスタ!$K$4&amp;"_"&amp;M$18,データシート1!$A:$BT,MATCH("da_合計",データシート1!$A$1:$BT$1,0),0))/10^3</f>
        <v>2642943.0973456413</v>
      </c>
      <c r="N26" s="654">
        <f>(VLOOKUP(年度マスタ!$K$4&amp;"_"&amp;N$18,データシート1!$A:$BT,MATCH("da_合計",データシート1!$A$1:$BT$1,0),0))/10^3</f>
        <v>2481314.7913495242</v>
      </c>
      <c r="O26" s="654">
        <f>(VLOOKUP(年度マスタ!$K$4&amp;"_"&amp;O$18,データシート1!$A:$BT,MATCH("da_合計",データシート1!$A$1:$BT$1,0),0))/10^3</f>
        <v>2542481.9265536317</v>
      </c>
      <c r="P26" s="654">
        <f>(VLOOKUP(年度マスタ!$K$4&amp;"_"&amp;P$18,データシート1!$A:$BT,MATCH("da_合計",データシート1!$A$1:$BT$1,0),0))/10^3</f>
        <v>2488411.2012500004</v>
      </c>
      <c r="Q26" s="654">
        <f>(VLOOKUP(年度マスタ!$K$4&amp;"_"&amp;Q$18,データシート1!$A:$BT,MATCH("da_合計",データシート1!$A$1:$BT$1,0),0))/10^3</f>
        <v>2546011.8882723516</v>
      </c>
      <c r="R26" s="655">
        <f>Q26</f>
        <v>2546011.8882723516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3.8033979389223489E-2</v>
      </c>
      <c r="K27" s="839">
        <f t="shared" ref="K27:P27" si="5">K25/K26</f>
        <v>4.3985619752398571E-2</v>
      </c>
      <c r="L27" s="839">
        <f t="shared" si="5"/>
        <v>4.3540195193741651E-2</v>
      </c>
      <c r="M27" s="839">
        <f t="shared" si="5"/>
        <v>4.5454155997778252E-2</v>
      </c>
      <c r="N27" s="839">
        <f t="shared" si="5"/>
        <v>4.9943499489881346E-2</v>
      </c>
      <c r="O27" s="839">
        <f t="shared" si="5"/>
        <v>4.9815422154714177E-2</v>
      </c>
      <c r="P27" s="839">
        <f t="shared" si="5"/>
        <v>5.2031456184958857E-2</v>
      </c>
      <c r="Q27" s="839">
        <f>Q25/Q26</f>
        <v>5.2239832682891514E-2</v>
      </c>
      <c r="R27" s="840">
        <f>R25/R26</f>
        <v>5.3579276533766186E-2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5.3579276533766186E-2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0.56813017789226794</v>
      </c>
      <c r="AA52" s="173"/>
      <c r="AB52" s="678" t="s">
        <v>413</v>
      </c>
      <c r="AC52" s="679">
        <f>$AD6</f>
        <v>1445307.9750000001</v>
      </c>
      <c r="AD52" s="680">
        <f>R19+R20</f>
        <v>68856.355020000541</v>
      </c>
      <c r="AE52" s="681">
        <f t="shared" ref="AE52:AE54" si="6">IFERROR(AD52/AC52,"-")</f>
        <v>4.7641302899474096E-2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1099545.7012723514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6080</v>
      </c>
      <c r="AK54" s="443">
        <f>VLOOKUP(年度マスタ!$K$4&amp;"_"&amp;AK$53,データシート1!$A$1:$BT$2000,MATCH("ca_太陽光発電（10kW未満）",データシート1!$A$1:$BT$1,0),0)</f>
        <v>6711</v>
      </c>
      <c r="AL54" s="443">
        <f>VLOOKUP(年度マスタ!$K$4&amp;"_"&amp;AL$53,データシート1!$A$1:$BT$2000,MATCH("ca_太陽光発電（10kW未満）",データシート1!$A$1:$BT$1,0),0)</f>
        <v>7184</v>
      </c>
      <c r="AM54" s="443">
        <f>VLOOKUP(年度マスタ!$K$4&amp;"_"&amp;AM$53,データシート1!$A$1:$BT$2000,MATCH("ca_太陽光発電（10kW未満）",データシート1!$A$1:$BT$1,0),0)</f>
        <v>7697</v>
      </c>
      <c r="AN54" s="443">
        <f>VLOOKUP(年度マスタ!$K$4&amp;"_"&amp;AN$53,データシート1!$A$1:$BT$2000,MATCH("ca_太陽光発電（10kW未満）",データシート1!$A$1:$BT$1,0),0)</f>
        <v>8228</v>
      </c>
      <c r="AO54" s="443">
        <f>VLOOKUP(年度マスタ!$K$4&amp;"_"&amp;AO$53,データシート1!$A$1:$BT$2000,MATCH("ca_太陽光発電（10kW未満）",データシート1!$A$1:$BT$1,0),0)</f>
        <v>8684</v>
      </c>
      <c r="AP54" s="443">
        <f>VLOOKUP(年度マスタ!$K$4&amp;"_"&amp;AP$53,データシート1!$A$1:$BT$2000,MATCH("ca_太陽光発電（10kW未満）",データシート1!$A$1:$BT$1,0),0)</f>
        <v>9173</v>
      </c>
      <c r="AQ54" s="443">
        <f>VLOOKUP(年度マスタ!$K$4&amp;"_"&amp;AQ$53,データシート1!$A$1:$BT$2000,MATCH("ca_太陽光発電（10kW未満）",データシート1!$A$1:$BT$1,0),0)</f>
        <v>9823</v>
      </c>
      <c r="AR54" s="443">
        <f>VLOOKUP(年度マスタ!$K$4&amp;"_"&amp;AR$53,データシート1!$A$1:$BT$2000,MATCH("ca_太陽光発電（10kW未満）",データシート1!$A$1:$BT$1,0),0)</f>
        <v>10457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1158.212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川口市</v>
      </c>
      <c r="AZ12" s="1023" t="str">
        <f>年度マスタ!$K4</f>
        <v>11203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川口市</v>
      </c>
      <c r="AZ4" s="1038" t="str">
        <f>年度マスタ!$K4</f>
        <v>11203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11203</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24</v>
      </c>
      <c r="H7" s="701">
        <f t="shared" si="0"/>
        <v>24</v>
      </c>
      <c r="I7" s="701">
        <f t="shared" si="0"/>
        <v>24</v>
      </c>
      <c r="J7" s="701">
        <f t="shared" si="0"/>
        <v>24</v>
      </c>
      <c r="K7" s="702">
        <f t="shared" si="0"/>
        <v>23</v>
      </c>
      <c r="L7" s="702">
        <f t="shared" si="0"/>
        <v>24</v>
      </c>
      <c r="M7" s="702">
        <f t="shared" si="0"/>
        <v>25</v>
      </c>
      <c r="N7" s="702">
        <f t="shared" si="0"/>
        <v>26</v>
      </c>
      <c r="O7" s="702">
        <f>SUM(O8:O13)</f>
        <v>26</v>
      </c>
      <c r="P7" s="702">
        <f t="shared" si="0"/>
        <v>22</v>
      </c>
      <c r="Q7" s="703">
        <f>SUM(Q8:Q13)</f>
        <v>23</v>
      </c>
      <c r="R7" s="909">
        <f t="shared" si="0"/>
        <v>264.173</v>
      </c>
      <c r="S7" s="910">
        <f t="shared" si="0"/>
        <v>346.33199999999999</v>
      </c>
      <c r="T7" s="910">
        <f t="shared" si="0"/>
        <v>349.11200000000002</v>
      </c>
      <c r="U7" s="910">
        <f t="shared" si="0"/>
        <v>368.95500000000004</v>
      </c>
      <c r="V7" s="910">
        <f t="shared" si="0"/>
        <v>346.245</v>
      </c>
      <c r="W7" s="910">
        <f t="shared" si="0"/>
        <v>344.75099999999998</v>
      </c>
      <c r="X7" s="910">
        <f t="shared" si="0"/>
        <v>347.10400000000004</v>
      </c>
      <c r="Y7" s="910">
        <f t="shared" si="0"/>
        <v>344.23599999999999</v>
      </c>
      <c r="Z7" s="910">
        <f>SUM(Z8:Z13)</f>
        <v>341.76099999999997</v>
      </c>
      <c r="AA7" s="910">
        <f>SUM(AA8:AA13)</f>
        <v>303.74</v>
      </c>
      <c r="AB7" s="911">
        <f t="shared" si="0"/>
        <v>310.01800000000003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13</v>
      </c>
      <c r="N10" s="715">
        <f>VLOOKUP($D$3&amp;"_"&amp;N$3,データシート1!$A:$BU,MATCH($G$2&amp;"_"&amp;$C10,データシート1!$A$1:$BU$1,0),0)</f>
        <v>14</v>
      </c>
      <c r="O10" s="715">
        <f>VLOOKUP($D$3&amp;"_"&amp;O$3,データシート1!$A:$BU,MATCH($G$2&amp;"_"&amp;$C10,データシート1!$A$1:$BU$1,0),0)</f>
        <v>14</v>
      </c>
      <c r="P10" s="715">
        <f>VLOOKUP($D$3&amp;"_"&amp;P$3,データシート1!$A:$BU,MATCH($G$2&amp;"_"&amp;$C10,データシート1!$A$1:$BU$1,0),0)</f>
        <v>12</v>
      </c>
      <c r="Q10" s="716">
        <f>VLOOKUP($D$3&amp;"_"&amp;Q$3,データシート1!$A:$BU,MATCH($G$2&amp;"_"&amp;$C10,データシート1!$A$1:$BU$1,0),0)</f>
        <v>13</v>
      </c>
      <c r="R10" s="915">
        <f>VLOOKUP($D$3&amp;"_"&amp;R$3,データシート1!$A:$BU,MATCH($R$2&amp;"_"&amp;$C10,データシート1!$A$1:$BU$1,0),0)</f>
        <v>143.46799999999999</v>
      </c>
      <c r="S10" s="916">
        <f>VLOOKUP($D$3&amp;"_"&amp;S$3,データシート1!$A:$BU,MATCH($R$2&amp;"_"&amp;$C10,データシート1!$A$1:$BU$1,0),0)</f>
        <v>215.05799999999999</v>
      </c>
      <c r="T10" s="916">
        <f>VLOOKUP($D$3&amp;"_"&amp;T$3,データシート1!$A:$BU,MATCH($R$2&amp;"_"&amp;$C10,データシート1!$A$1:$BU$1,0),0)</f>
        <v>227.661</v>
      </c>
      <c r="U10" s="916">
        <f>VLOOKUP($D$3&amp;"_"&amp;U$3,データシート1!$A:$BU,MATCH($R$2&amp;"_"&amp;$C10,データシート1!$A$1:$BU$1,0),0)</f>
        <v>226.58600000000001</v>
      </c>
      <c r="V10" s="916">
        <f>VLOOKUP($D$3&amp;"_"&amp;V$3,データシート1!$A:$BU,MATCH($R$2&amp;"_"&amp;$C10,データシート1!$A$1:$BU$1,0),0)</f>
        <v>206.279</v>
      </c>
      <c r="W10" s="916">
        <f>VLOOKUP($D$3&amp;"_"&amp;W$3,データシート1!$A:$BU,MATCH($R$2&amp;"_"&amp;$C10,データシート1!$A$1:$BU$1,0),0)</f>
        <v>204.197</v>
      </c>
      <c r="X10" s="916">
        <f>VLOOKUP($D$3&amp;"_"&amp;X$3,データシート1!$A:$BU,MATCH($R$2&amp;"_"&amp;$C10,データシート1!$A$1:$BU$1,0),0)</f>
        <v>212.47800000000001</v>
      </c>
      <c r="Y10" s="916">
        <f>VLOOKUP($D$3&amp;"_"&amp;Y$3,データシート1!$A:$BU,MATCH($R$2&amp;"_"&amp;$C10,データシート1!$A$1:$BU$1,0),0)</f>
        <v>206.66800000000001</v>
      </c>
      <c r="Z10" s="916">
        <f>VLOOKUP($D$3&amp;"_"&amp;Z$3,データシート1!$A:$BU,MATCH($R$2&amp;"_"&amp;$C10,データシート1!$A$1:$BU$1,0),0)</f>
        <v>205.38499999999999</v>
      </c>
      <c r="AA10" s="916">
        <f>VLOOKUP($D$3&amp;"_"&amp;AA$3,データシート1!$A:$BU,MATCH($R$2&amp;"_"&amp;$C10,データシート1!$A$1:$BU$1,0),0)</f>
        <v>191.09800000000001</v>
      </c>
      <c r="AB10" s="917">
        <f>VLOOKUP($D$3&amp;"_"&amp;AB$3,データシート1!$A:$BU,MATCH($R$2&amp;"_"&amp;$C10,データシート1!$A$1:$BU$1,0),0)</f>
        <v>192.476</v>
      </c>
    </row>
    <row r="11" spans="2:30" s="21" customFormat="1" ht="20.45" customHeight="1">
      <c r="B11" s="704"/>
      <c r="C11" s="711" t="s">
        <v>520</v>
      </c>
      <c r="D11" s="712"/>
      <c r="E11" s="711"/>
      <c r="F11" s="712"/>
      <c r="G11" s="713">
        <f>VLOOKUP($D$3&amp;"_"&amp;G$3,データシート1!$A:$BU,MATCH($G$2&amp;"_"&amp;$C11,データシート1!$A$1:$BU$1,0),0)</f>
        <v>13</v>
      </c>
      <c r="H11" s="714">
        <f>VLOOKUP($D$3&amp;"_"&amp;H$3,データシート1!$A:$BU,MATCH($G$2&amp;"_"&amp;$C11,データシート1!$A$1:$BU$1,0),0)</f>
        <v>12</v>
      </c>
      <c r="I11" s="714">
        <f>VLOOKUP($D$3&amp;"_"&amp;I$3,データシート1!$A:$BU,MATCH($G$2&amp;"_"&amp;$C11,データシート1!$A$1:$BU$1,0),0)</f>
        <v>12</v>
      </c>
      <c r="J11" s="714">
        <f>VLOOKUP($D$3&amp;"_"&amp;J$3,データシート1!$A:$BU,MATCH($G$2&amp;"_"&amp;$C11,データシート1!$A$1:$BU$1,0),0)</f>
        <v>12</v>
      </c>
      <c r="K11" s="715">
        <f>VLOOKUP($D$3&amp;"_"&amp;K$3,データシート1!$A:$BU,MATCH($G$2&amp;"_"&amp;$C11,データシート1!$A$1:$BU$1,0),0)</f>
        <v>11</v>
      </c>
      <c r="L11" s="715">
        <f>VLOOKUP($D$3&amp;"_"&amp;L$3,データシート1!$A:$BU,MATCH($G$2&amp;"_"&amp;$C11,データシート1!$A$1:$BU$1,0),0)</f>
        <v>12</v>
      </c>
      <c r="M11" s="715">
        <f>VLOOKUP($D$3&amp;"_"&amp;M$3,データシート1!$A:$BU,MATCH($G$2&amp;"_"&amp;$C11,データシート1!$A$1:$BU$1,0),0)</f>
        <v>12</v>
      </c>
      <c r="N11" s="715">
        <f>VLOOKUP($D$3&amp;"_"&amp;N$3,データシート1!$A:$BU,MATCH($G$2&amp;"_"&amp;$C11,データシート1!$A$1:$BU$1,0),0)</f>
        <v>12</v>
      </c>
      <c r="O11" s="715">
        <f>VLOOKUP($D$3&amp;"_"&amp;O$3,データシート1!$A:$BU,MATCH($G$2&amp;"_"&amp;$C11,データシート1!$A$1:$BU$1,0),0)</f>
        <v>12</v>
      </c>
      <c r="P11" s="715">
        <f>VLOOKUP($D$3&amp;"_"&amp;P$3,データシート1!$A:$BU,MATCH($G$2&amp;"_"&amp;$C11,データシート1!$A$1:$BU$1,0),0)</f>
        <v>10</v>
      </c>
      <c r="Q11" s="716">
        <f>VLOOKUP($D$3&amp;"_"&amp;Q$3,データシート1!$A:$BU,MATCH($G$2&amp;"_"&amp;$C11,データシート1!$A$1:$BU$1,0),0)</f>
        <v>10</v>
      </c>
      <c r="R11" s="915">
        <f>VLOOKUP($D$3&amp;"_"&amp;R$3,データシート1!$A:$BU,MATCH($R$2&amp;"_"&amp;$C11,データシート1!$A$1:$BU$1,0),0)</f>
        <v>120.705</v>
      </c>
      <c r="S11" s="916">
        <f>VLOOKUP($D$3&amp;"_"&amp;S$3,データシート1!$A:$BU,MATCH($R$2&amp;"_"&amp;$C11,データシート1!$A$1:$BU$1,0),0)</f>
        <v>131.274</v>
      </c>
      <c r="T11" s="916">
        <f>VLOOKUP($D$3&amp;"_"&amp;T$3,データシート1!$A:$BU,MATCH($R$2&amp;"_"&amp;$C11,データシート1!$A$1:$BU$1,0),0)</f>
        <v>121.45100000000001</v>
      </c>
      <c r="U11" s="916">
        <f>VLOOKUP($D$3&amp;"_"&amp;U$3,データシート1!$A:$BU,MATCH($R$2&amp;"_"&amp;$C11,データシート1!$A$1:$BU$1,0),0)</f>
        <v>142.369</v>
      </c>
      <c r="V11" s="916">
        <f>VLOOKUP($D$3&amp;"_"&amp;V$3,データシート1!$A:$BU,MATCH($R$2&amp;"_"&amp;$C11,データシート1!$A$1:$BU$1,0),0)</f>
        <v>139.96600000000001</v>
      </c>
      <c r="W11" s="916">
        <f>VLOOKUP($D$3&amp;"_"&amp;W$3,データシート1!$A:$BU,MATCH($R$2&amp;"_"&amp;$C11,データシート1!$A$1:$BU$1,0),0)</f>
        <v>140.554</v>
      </c>
      <c r="X11" s="916">
        <f>VLOOKUP($D$3&amp;"_"&amp;X$3,データシート1!$A:$BU,MATCH($R$2&amp;"_"&amp;$C11,データシート1!$A$1:$BU$1,0),0)</f>
        <v>134.626</v>
      </c>
      <c r="Y11" s="916">
        <f>VLOOKUP($D$3&amp;"_"&amp;Y$3,データシート1!$A:$BU,MATCH($R$2&amp;"_"&amp;$C11,データシート1!$A$1:$BU$1,0),0)</f>
        <v>137.56799999999998</v>
      </c>
      <c r="Z11" s="916">
        <f>VLOOKUP($D$3&amp;"_"&amp;Z$3,データシート1!$A:$BU,MATCH($R$2&amp;"_"&amp;$C11,データシート1!$A$1:$BU$1,0),0)</f>
        <v>136.376</v>
      </c>
      <c r="AA11" s="916">
        <f>VLOOKUP($D$3&amp;"_"&amp;AA$3,データシート1!$A:$BU,MATCH($R$2&amp;"_"&amp;$C11,データシート1!$A$1:$BU$1,0),0)</f>
        <v>112.642</v>
      </c>
      <c r="AB11" s="917">
        <f>VLOOKUP($D$3&amp;"_"&amp;AB$3,データシート1!$A:$BU,MATCH($R$2&amp;"_"&amp;$C11,データシート1!$A$1:$BU$1,0),0)</f>
        <v>117.542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13</v>
      </c>
      <c r="N26" s="735">
        <f>VLOOKUP($D$3&amp;"_"&amp;N$3,データシート2!$A:$SI,MATCH($G$2&amp;"_"&amp;$B26,データシート2!$A$1:$SI$1,0),0)</f>
        <v>14</v>
      </c>
      <c r="O26" s="735">
        <f>VLOOKUP($D$3&amp;"_"&amp;O$3,データシート2!$A:$SI,MATCH($G$2&amp;"_"&amp;$B26,データシート2!$A$1:$SI$1,0),0)</f>
        <v>14</v>
      </c>
      <c r="P26" s="735">
        <f>VLOOKUP($D$3&amp;"_"&amp;P$3,データシート2!$A:$SI,MATCH($G$2&amp;"_"&amp;$B26,データシート2!$A$1:$SI$1,0),0)</f>
        <v>12</v>
      </c>
      <c r="Q26" s="736">
        <f>VLOOKUP($D$3&amp;"_"&amp;Q$3,データシート2!$A:$SI,MATCH($G$2&amp;"_"&amp;$B26,データシート2!$A$1:$SI$1,0),0)</f>
        <v>13</v>
      </c>
      <c r="R26" s="924">
        <f>VLOOKUP($D$3&amp;"_"&amp;R$3,データシート2!$A:$SI,MATCH($R$2&amp;"_"&amp;$B26,データシート2!$A$1:$SI$1,0),0)</f>
        <v>143.46799999999999</v>
      </c>
      <c r="S26" s="925">
        <f>VLOOKUP($D$3&amp;"_"&amp;S$3,データシート2!$A:$SI,MATCH($R$2&amp;"_"&amp;$B26,データシート2!$A$1:$SI$1,0),0)</f>
        <v>215.05799999999999</v>
      </c>
      <c r="T26" s="925">
        <f>VLOOKUP($D$3&amp;"_"&amp;T$3,データシート2!$A:$SI,MATCH($R$2&amp;"_"&amp;$B26,データシート2!$A$1:$SI$1,0),0)</f>
        <v>227.661</v>
      </c>
      <c r="U26" s="925">
        <f>VLOOKUP($D$3&amp;"_"&amp;U$3,データシート2!$A:$SI,MATCH($R$2&amp;"_"&amp;$B26,データシート2!$A$1:$SI$1,0),0)</f>
        <v>226.58600000000001</v>
      </c>
      <c r="V26" s="925">
        <f>VLOOKUP($D$3&amp;"_"&amp;V$3,データシート2!$A:$SI,MATCH($R$2&amp;"_"&amp;$B26,データシート2!$A$1:$SI$1,0),0)</f>
        <v>206.279</v>
      </c>
      <c r="W26" s="925">
        <f>VLOOKUP($D$3&amp;"_"&amp;W$3,データシート2!$A:$SI,MATCH($R$2&amp;"_"&amp;$B26,データシート2!$A$1:$SI$1,0),0)</f>
        <v>204.197</v>
      </c>
      <c r="X26" s="925">
        <f>VLOOKUP($D$3&amp;"_"&amp;X$3,データシート2!$A:$SI,MATCH($R$2&amp;"_"&amp;$B26,データシート2!$A$1:$SI$1,0),0)</f>
        <v>212.47800000000001</v>
      </c>
      <c r="Y26" s="925">
        <f>VLOOKUP($D$3&amp;"_"&amp;Y$3,データシート2!$A:$SI,MATCH($R$2&amp;"_"&amp;$B26,データシート2!$A$1:$SI$1,0),0)</f>
        <v>206.66800000000001</v>
      </c>
      <c r="Z26" s="925">
        <f>VLOOKUP($D$3&amp;"_"&amp;Z$3,データシート2!$A:$SI,MATCH($R$2&amp;"_"&amp;$B26,データシート2!$A$1:$SI$1,0),0)</f>
        <v>205.38499999999999</v>
      </c>
      <c r="AA26" s="925">
        <f>VLOOKUP($D$3&amp;"_"&amp;AA$3,データシート2!$A:$SI,MATCH($R$2&amp;"_"&amp;$B26,データシート2!$A$1:$SI$1,0),0)</f>
        <v>191.09800000000001</v>
      </c>
      <c r="AB26" s="926">
        <f>VLOOKUP($D$3&amp;"_"&amp;AB$3,データシート2!$A:$SI,MATCH($R$2&amp;"_"&amp;$B26,データシート2!$A$1:$SI$1,0),0)</f>
        <v>192.476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3</v>
      </c>
      <c r="O27" s="743">
        <f>VLOOKUP($D$3&amp;"_"&amp;O$3,データシート2!$A:$SI,MATCH($G$2&amp;"_"&amp;$C27,データシート2!$A$1:$SI$1,0),0)</f>
        <v>2</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7.0890000000000004</v>
      </c>
      <c r="S27" s="928">
        <f>VLOOKUP($D$3&amp;"_"&amp;S$3,データシート2!$A:$SI,MATCH($R$2&amp;"_"&amp;$C27,データシート2!$A$1:$SI$1,0),0)</f>
        <v>8.8719999999999999</v>
      </c>
      <c r="T27" s="928">
        <f>VLOOKUP($D$3&amp;"_"&amp;T$3,データシート2!$A:$SI,MATCH($R$2&amp;"_"&amp;$C27,データシート2!$A$1:$SI$1,0),0)</f>
        <v>9.6319999999999997</v>
      </c>
      <c r="U27" s="928">
        <f>VLOOKUP($D$3&amp;"_"&amp;U$3,データシート2!$A:$SI,MATCH($R$2&amp;"_"&amp;$C27,データシート2!$A$1:$SI$1,0),0)</f>
        <v>9.1150000000000002</v>
      </c>
      <c r="V27" s="928">
        <f>VLOOKUP($D$3&amp;"_"&amp;V$3,データシート2!$A:$SI,MATCH($R$2&amp;"_"&amp;$C27,データシート2!$A$1:$SI$1,0),0)</f>
        <v>8.2569999999999997</v>
      </c>
      <c r="W27" s="928">
        <f>VLOOKUP($D$3&amp;"_"&amp;W$3,データシート2!$A:$SI,MATCH($R$2&amp;"_"&amp;$C27,データシート2!$A$1:$SI$1,0),0)</f>
        <v>8.1690000000000005</v>
      </c>
      <c r="X27" s="928">
        <f>VLOOKUP($D$3&amp;"_"&amp;X$3,データシート2!$A:$SI,MATCH($R$2&amp;"_"&amp;$C27,データシート2!$A$1:$SI$1,0),0)</f>
        <v>7.617</v>
      </c>
      <c r="Y27" s="928">
        <f>VLOOKUP($D$3&amp;"_"&amp;Y$3,データシート2!$A:$SI,MATCH($R$2&amp;"_"&amp;$C27,データシート2!$A$1:$SI$1,0),0)</f>
        <v>9.4740000000000002</v>
      </c>
      <c r="Z27" s="928">
        <f>VLOOKUP($D$3&amp;"_"&amp;Z$3,データシート2!$A:$SI,MATCH($R$2&amp;"_"&amp;$C27,データシート2!$A$1:$SI$1,0),0)</f>
        <v>7.3680000000000003</v>
      </c>
      <c r="AA27" s="928">
        <f>VLOOKUP($D$3&amp;"_"&amp;AA$3,データシート2!$A:$SI,MATCH($R$2&amp;"_"&amp;$C27,データシート2!$A$1:$SI$1,0),0)</f>
        <v>4.9489999999999998</v>
      </c>
      <c r="AB27" s="929">
        <f>VLOOKUP($D$3&amp;"_"&amp;AB$3,データシート2!$A:$SI,MATCH($R$2&amp;"_"&amp;$C27,データシート2!$A$1:$SI$1,0),0)</f>
        <v>4.7229999999999999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4</v>
      </c>
      <c r="N32" s="767">
        <f>VLOOKUP($D$3&amp;"_"&amp;N$3,データシート2!$A:$SI,MATCH($G$2&amp;"_"&amp;$C32,データシート2!$A$1:$SI$1,0),0)</f>
        <v>4</v>
      </c>
      <c r="O32" s="767">
        <f>VLOOKUP($D$3&amp;"_"&amp;O$3,データシート2!$A:$SI,MATCH($G$2&amp;"_"&amp;$C32,データシート2!$A$1:$SI$1,0),0)</f>
        <v>4</v>
      </c>
      <c r="P32" s="767">
        <f>VLOOKUP($D$3&amp;"_"&amp;P$3,データシート2!$A:$SI,MATCH($G$2&amp;"_"&amp;$C32,データシート2!$A$1:$SI$1,0),0)</f>
        <v>4</v>
      </c>
      <c r="Q32" s="768">
        <f>VLOOKUP($D$3&amp;"_"&amp;Q$3,データシート2!$A:$SI,MATCH($G$2&amp;"_"&amp;$C32,データシート2!$A$1:$SI$1,0),0)</f>
        <v>4</v>
      </c>
      <c r="R32" s="937">
        <f>VLOOKUP($D$3&amp;"_"&amp;R$3,データシート2!$A:$SI,MATCH($R$2&amp;"_"&amp;$C32,データシート2!$A$1:$SI$1,0),0)</f>
        <v>39.295000000000002</v>
      </c>
      <c r="S32" s="938">
        <f>VLOOKUP($D$3&amp;"_"&amp;S$3,データシート2!$A:$SI,MATCH($R$2&amp;"_"&amp;$C32,データシート2!$A$1:$SI$1,0),0)</f>
        <v>41.447000000000003</v>
      </c>
      <c r="T32" s="938">
        <f>VLOOKUP($D$3&amp;"_"&amp;T$3,データシート2!$A:$SI,MATCH($R$2&amp;"_"&amp;$C32,データシート2!$A$1:$SI$1,0),0)</f>
        <v>46.506</v>
      </c>
      <c r="U32" s="938">
        <f>VLOOKUP($D$3&amp;"_"&amp;U$3,データシート2!$A:$SI,MATCH($R$2&amp;"_"&amp;$C32,データシート2!$A$1:$SI$1,0),0)</f>
        <v>44.582999999999998</v>
      </c>
      <c r="V32" s="938">
        <f>VLOOKUP($D$3&amp;"_"&amp;V$3,データシート2!$A:$SI,MATCH($R$2&amp;"_"&amp;$C32,データシート2!$A$1:$SI$1,0),0)</f>
        <v>43.015999999999998</v>
      </c>
      <c r="W32" s="938">
        <f>VLOOKUP($D$3&amp;"_"&amp;W$3,データシート2!$A:$SI,MATCH($R$2&amp;"_"&amp;$C32,データシート2!$A$1:$SI$1,0),0)</f>
        <v>43.287999999999997</v>
      </c>
      <c r="X32" s="938">
        <f>VLOOKUP($D$3&amp;"_"&amp;X$3,データシート2!$A:$SI,MATCH($R$2&amp;"_"&amp;$C32,データシート2!$A$1:$SI$1,0),0)</f>
        <v>46.747999999999998</v>
      </c>
      <c r="Y32" s="938">
        <f>VLOOKUP($D$3&amp;"_"&amp;Y$3,データシート2!$A:$SI,MATCH($R$2&amp;"_"&amp;$C32,データシート2!$A$1:$SI$1,0),0)</f>
        <v>46.44</v>
      </c>
      <c r="Z32" s="938">
        <f>VLOOKUP($D$3&amp;"_"&amp;Z$3,データシート2!$A:$SI,MATCH($R$2&amp;"_"&amp;$C32,データシート2!$A$1:$SI$1,0),0)</f>
        <v>46.491</v>
      </c>
      <c r="AA32" s="938">
        <f>VLOOKUP($D$3&amp;"_"&amp;AA$3,データシート2!$A:$SI,MATCH($R$2&amp;"_"&amp;$C32,データシート2!$A$1:$SI$1,0),0)</f>
        <v>45.636000000000003</v>
      </c>
      <c r="AB32" s="939">
        <f>VLOOKUP($D$3&amp;"_"&amp;AB$3,データシート2!$A:$SI,MATCH($R$2&amp;"_"&amp;$C32,データシート2!$A$1:$SI$1,0),0)</f>
        <v>44.46</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2.0859999999999999</v>
      </c>
      <c r="S33" s="938">
        <f>VLOOKUP($D$3&amp;"_"&amp;S$3,データシート2!$A:$SI,MATCH($R$2&amp;"_"&amp;$C33,データシート2!$A$1:$SI$1,0),0)</f>
        <v>45.948999999999998</v>
      </c>
      <c r="T33" s="938">
        <f>VLOOKUP($D$3&amp;"_"&amp;T$3,データシート2!$A:$SI,MATCH($R$2&amp;"_"&amp;$C33,データシート2!$A$1:$SI$1,0),0)</f>
        <v>44.414000000000001</v>
      </c>
      <c r="U33" s="938">
        <f>VLOOKUP($D$3&amp;"_"&amp;U$3,データシート2!$A:$SI,MATCH($R$2&amp;"_"&amp;$C33,データシート2!$A$1:$SI$1,0),0)</f>
        <v>42.140999999999998</v>
      </c>
      <c r="V33" s="938">
        <f>VLOOKUP($D$3&amp;"_"&amp;V$3,データシート2!$A:$SI,MATCH($R$2&amp;"_"&amp;$C33,データシート2!$A$1:$SI$1,0),0)</f>
        <v>38.39</v>
      </c>
      <c r="W33" s="938">
        <f>VLOOKUP($D$3&amp;"_"&amp;W$3,データシート2!$A:$SI,MATCH($R$2&amp;"_"&amp;$C33,データシート2!$A$1:$SI$1,0),0)</f>
        <v>38.152000000000001</v>
      </c>
      <c r="X33" s="938">
        <f>VLOOKUP($D$3&amp;"_"&amp;X$3,データシート2!$A:$SI,MATCH($R$2&amp;"_"&amp;$C33,データシート2!$A$1:$SI$1,0),0)</f>
        <v>34.47</v>
      </c>
      <c r="Y33" s="938">
        <f>VLOOKUP($D$3&amp;"_"&amp;Y$3,データシート2!$A:$SI,MATCH($R$2&amp;"_"&amp;$C33,データシート2!$A$1:$SI$1,0),0)</f>
        <v>34.606000000000002</v>
      </c>
      <c r="Z33" s="938">
        <f>VLOOKUP($D$3&amp;"_"&amp;Z$3,データシート2!$A:$SI,MATCH($R$2&amp;"_"&amp;$C33,データシート2!$A$1:$SI$1,0),0)</f>
        <v>33.185000000000002</v>
      </c>
      <c r="AA33" s="938">
        <f>VLOOKUP($D$3&amp;"_"&amp;AA$3,データシート2!$A:$SI,MATCH($R$2&amp;"_"&amp;$C33,データシート2!$A$1:$SI$1,0),0)</f>
        <v>32.054000000000002</v>
      </c>
      <c r="AB33" s="939">
        <f>VLOOKUP($D$3&amp;"_"&amp;AB$3,データシート2!$A:$SI,MATCH($R$2&amp;"_"&amp;$C33,データシート2!$A$1:$SI$1,0),0)</f>
        <v>27.994</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13.324999999999999</v>
      </c>
      <c r="S34" s="938">
        <f>VLOOKUP($D$3&amp;"_"&amp;S$3,データシート2!$A:$SI,MATCH($R$2&amp;"_"&amp;$C34,データシート2!$A$1:$SI$1,0),0)</f>
        <v>12.042999999999999</v>
      </c>
      <c r="T34" s="938">
        <f>VLOOKUP($D$3&amp;"_"&amp;T$3,データシート2!$A:$SI,MATCH($R$2&amp;"_"&amp;$C34,データシート2!$A$1:$SI$1,0),0)</f>
        <v>12.952</v>
      </c>
      <c r="U34" s="938">
        <f>VLOOKUP($D$3&amp;"_"&amp;U$3,データシート2!$A:$SI,MATCH($R$2&amp;"_"&amp;$C34,データシート2!$A$1:$SI$1,0),0)</f>
        <v>12.977</v>
      </c>
      <c r="V34" s="938">
        <f>VLOOKUP($D$3&amp;"_"&amp;V$3,データシート2!$A:$SI,MATCH($R$2&amp;"_"&amp;$C34,データシート2!$A$1:$SI$1,0),0)</f>
        <v>11.96</v>
      </c>
      <c r="W34" s="938">
        <f>VLOOKUP($D$3&amp;"_"&amp;W$3,データシート2!$A:$SI,MATCH($R$2&amp;"_"&amp;$C34,データシート2!$A$1:$SI$1,0),0)</f>
        <v>11.994</v>
      </c>
      <c r="X34" s="938">
        <f>VLOOKUP($D$3&amp;"_"&amp;X$3,データシート2!$A:$SI,MATCH($R$2&amp;"_"&amp;$C34,データシート2!$A$1:$SI$1,0),0)</f>
        <v>11.843</v>
      </c>
      <c r="Y34" s="938">
        <f>VLOOKUP($D$3&amp;"_"&amp;Y$3,データシート2!$A:$SI,MATCH($R$2&amp;"_"&amp;$C34,データシート2!$A$1:$SI$1,0),0)</f>
        <v>12.044</v>
      </c>
      <c r="Z34" s="938">
        <f>VLOOKUP($D$3&amp;"_"&amp;Z$3,データシート2!$A:$SI,MATCH($R$2&amp;"_"&amp;$C34,データシート2!$A$1:$SI$1,0),0)</f>
        <v>11.94</v>
      </c>
      <c r="AA34" s="938">
        <f>VLOOKUP($D$3&amp;"_"&amp;AA$3,データシート2!$A:$SI,MATCH($R$2&amp;"_"&amp;$C34,データシート2!$A$1:$SI$1,0),0)</f>
        <v>10.849</v>
      </c>
      <c r="AB34" s="939">
        <f>VLOOKUP($D$3&amp;"_"&amp;AB$3,データシート2!$A:$SI,MATCH($R$2&amp;"_"&amp;$C34,データシート2!$A$1:$SI$1,0),0)</f>
        <v>11.680999999999999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3</v>
      </c>
      <c r="R42" s="937">
        <f>VLOOKUP($D$3&amp;"_"&amp;R$3,データシート2!$A:$SI,MATCH($R$2&amp;"_"&amp;$C42,データシート2!$A$1:$SI$1,0),0)</f>
        <v>79.168999999999997</v>
      </c>
      <c r="S42" s="938">
        <f>VLOOKUP($D$3&amp;"_"&amp;S$3,データシート2!$A:$SI,MATCH($R$2&amp;"_"&amp;$C42,データシート2!$A$1:$SI$1,0),0)</f>
        <v>104.045</v>
      </c>
      <c r="T42" s="938">
        <f>VLOOKUP($D$3&amp;"_"&amp;T$3,データシート2!$A:$SI,MATCH($R$2&amp;"_"&amp;$C42,データシート2!$A$1:$SI$1,0),0)</f>
        <v>110.994</v>
      </c>
      <c r="U42" s="938">
        <f>VLOOKUP($D$3&amp;"_"&amp;U$3,データシート2!$A:$SI,MATCH($R$2&amp;"_"&amp;$C42,データシート2!$A$1:$SI$1,0),0)</f>
        <v>114.61</v>
      </c>
      <c r="V42" s="938">
        <f>VLOOKUP($D$3&amp;"_"&amp;V$3,データシート2!$A:$SI,MATCH($R$2&amp;"_"&amp;$C42,データシート2!$A$1:$SI$1,0),0)</f>
        <v>101.718</v>
      </c>
      <c r="W42" s="938">
        <f>VLOOKUP($D$3&amp;"_"&amp;W$3,データシート2!$A:$SI,MATCH($R$2&amp;"_"&amp;$C42,データシート2!$A$1:$SI$1,0),0)</f>
        <v>99.727000000000004</v>
      </c>
      <c r="X42" s="938">
        <f>VLOOKUP($D$3&amp;"_"&amp;X$3,データシート2!$A:$SI,MATCH($R$2&amp;"_"&amp;$C42,データシート2!$A$1:$SI$1,0),0)</f>
        <v>108.845</v>
      </c>
      <c r="Y42" s="938">
        <f>VLOOKUP($D$3&amp;"_"&amp;Y$3,データシート2!$A:$SI,MATCH($R$2&amp;"_"&amp;$C42,データシート2!$A$1:$SI$1,0),0)</f>
        <v>101.578</v>
      </c>
      <c r="Z42" s="938">
        <f>VLOOKUP($D$3&amp;"_"&amp;Z$3,データシート2!$A:$SI,MATCH($R$2&amp;"_"&amp;$C42,データシート2!$A$1:$SI$1,0),0)</f>
        <v>98.54</v>
      </c>
      <c r="AA42" s="938">
        <f>VLOOKUP($D$3&amp;"_"&amp;AA$3,データシート2!$A:$SI,MATCH($R$2&amp;"_"&amp;$C42,データシート2!$A$1:$SI$1,0),0)</f>
        <v>95.528999999999996</v>
      </c>
      <c r="AB42" s="939">
        <f>VLOOKUP($D$3&amp;"_"&amp;AB$3,データシート2!$A:$SI,MATCH($R$2&amp;"_"&amp;$C42,データシート2!$A$1:$SI$1,0),0)</f>
        <v>101.285</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2.504</v>
      </c>
      <c r="S43" s="938">
        <f>VLOOKUP($D$3&amp;"_"&amp;S$3,データシート2!$A:$SI,MATCH($R$2&amp;"_"&amp;$C43,データシート2!$A$1:$SI$1,0),0)</f>
        <v>2.702</v>
      </c>
      <c r="T43" s="938">
        <f>VLOOKUP($D$3&amp;"_"&amp;T$3,データシート2!$A:$SI,MATCH($R$2&amp;"_"&amp;$C43,データシート2!$A$1:$SI$1,0),0)</f>
        <v>3.1629999999999998</v>
      </c>
      <c r="U43" s="938">
        <f>VLOOKUP($D$3&amp;"_"&amp;U$3,データシート2!$A:$SI,MATCH($R$2&amp;"_"&amp;$C43,データシート2!$A$1:$SI$1,0),0)</f>
        <v>3.16</v>
      </c>
      <c r="V43" s="938">
        <f>VLOOKUP($D$3&amp;"_"&amp;V$3,データシート2!$A:$SI,MATCH($R$2&amp;"_"&amp;$C43,データシート2!$A$1:$SI$1,0),0)</f>
        <v>2.9380000000000002</v>
      </c>
      <c r="W43" s="938">
        <f>VLOOKUP($D$3&amp;"_"&amp;W$3,データシート2!$A:$SI,MATCH($R$2&amp;"_"&amp;$C43,データシート2!$A$1:$SI$1,0),0)</f>
        <v>2.867</v>
      </c>
      <c r="X43" s="938">
        <f>VLOOKUP($D$3&amp;"_"&amp;X$3,データシート2!$A:$SI,MATCH($R$2&amp;"_"&amp;$C43,データシート2!$A$1:$SI$1,0),0)</f>
        <v>2.9550000000000001</v>
      </c>
      <c r="Y43" s="938">
        <f>VLOOKUP($D$3&amp;"_"&amp;Y$3,データシート2!$A:$SI,MATCH($R$2&amp;"_"&amp;$C43,データシート2!$A$1:$SI$1,0),0)</f>
        <v>2.5259999999999998</v>
      </c>
      <c r="Z43" s="938">
        <f>VLOOKUP($D$3&amp;"_"&amp;Z$3,データシート2!$A:$SI,MATCH($R$2&amp;"_"&amp;$C43,データシート2!$A$1:$SI$1,0),0)</f>
        <v>2.1419999999999999</v>
      </c>
      <c r="AA43" s="938">
        <f>VLOOKUP($D$3&amp;"_"&amp;AA$3,データシート2!$A:$SI,MATCH($R$2&amp;"_"&amp;$C43,データシート2!$A$1:$SI$1,0),0)</f>
        <v>2.081</v>
      </c>
      <c r="AB43" s="939">
        <f>VLOOKUP($D$3&amp;"_"&amp;AB$3,データシート2!$A:$SI,MATCH($R$2&amp;"_"&amp;$C43,データシート2!$A$1:$SI$1,0),0)</f>
        <v>2.3330000000000002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1</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5.7190000000000003</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10.784000000000001</v>
      </c>
      <c r="S62" s="925">
        <f>VLOOKUP($D$3&amp;"_"&amp;S$3,データシート2!$A:$SI,MATCH($R$2&amp;"_"&amp;$B62,データシート2!$A$1:$SI$1,0),0)</f>
        <v>8.0749999999999993</v>
      </c>
      <c r="T62" s="925">
        <f>VLOOKUP($D$3&amp;"_"&amp;T$3,データシート2!$A:$SI,MATCH($R$2&amp;"_"&amp;$B62,データシート2!$A$1:$SI$1,0),0)</f>
        <v>9.7170000000000005</v>
      </c>
      <c r="U62" s="925">
        <f>VLOOKUP($D$3&amp;"_"&amp;U$3,データシート2!$A:$SI,MATCH($R$2&amp;"_"&amp;$B62,データシート2!$A$1:$SI$1,0),0)</f>
        <v>10.784000000000001</v>
      </c>
      <c r="V62" s="925">
        <f>VLOOKUP($D$3&amp;"_"&amp;V$3,データシート2!$A:$SI,MATCH($R$2&amp;"_"&amp;$B62,データシート2!$A$1:$SI$1,0),0)</f>
        <v>10.654</v>
      </c>
      <c r="W62" s="925">
        <f>VLOOKUP($D$3&amp;"_"&amp;W$3,データシート2!$A:$SI,MATCH($R$2&amp;"_"&amp;$B62,データシート2!$A$1:$SI$1,0),0)</f>
        <v>12.324</v>
      </c>
      <c r="X62" s="925">
        <f>VLOOKUP($D$3&amp;"_"&amp;X$3,データシート2!$A:$SI,MATCH($R$2&amp;"_"&amp;$B62,データシート2!$A$1:$SI$1,0),0)</f>
        <v>13.375999999999999</v>
      </c>
      <c r="Y62" s="925">
        <f>VLOOKUP($D$3&amp;"_"&amp;Y$3,データシート2!$A:$SI,MATCH($R$2&amp;"_"&amp;$B62,データシート2!$A$1:$SI$1,0),0)</f>
        <v>11.712</v>
      </c>
      <c r="Z62" s="925">
        <f>VLOOKUP($D$3&amp;"_"&amp;Z$3,データシート2!$A:$SI,MATCH($R$2&amp;"_"&amp;$B62,データシート2!$A$1:$SI$1,0),0)</f>
        <v>12.992000000000001</v>
      </c>
      <c r="AA62" s="925">
        <f>VLOOKUP($D$3&amp;"_"&amp;AA$3,データシート2!$A:$SI,MATCH($R$2&amp;"_"&amp;$B62,データシート2!$A$1:$SI$1,0),0)</f>
        <v>7.27</v>
      </c>
      <c r="AB62" s="926">
        <f>VLOOKUP($D$3&amp;"_"&amp;AB$3,データシート2!$A:$SI,MATCH($R$2&amp;"_"&amp;$B62,データシート2!$A$1:$SI$1,0),0)</f>
        <v>6.8109999999999999</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10.784000000000001</v>
      </c>
      <c r="S63" s="928">
        <f>VLOOKUP($D$3&amp;"_"&amp;S$3,データシート2!$A:$SI,MATCH($R$2&amp;"_"&amp;$C63,データシート2!$A$1:$SI$1,0),0)</f>
        <v>8.0749999999999993</v>
      </c>
      <c r="T63" s="928">
        <f>VLOOKUP($D$3&amp;"_"&amp;T$3,データシート2!$A:$SI,MATCH($R$2&amp;"_"&amp;$C63,データシート2!$A$1:$SI$1,0),0)</f>
        <v>9.7170000000000005</v>
      </c>
      <c r="U63" s="928">
        <f>VLOOKUP($D$3&amp;"_"&amp;U$3,データシート2!$A:$SI,MATCH($R$2&amp;"_"&amp;$C63,データシート2!$A$1:$SI$1,0),0)</f>
        <v>10.784000000000001</v>
      </c>
      <c r="V63" s="928">
        <f>VLOOKUP($D$3&amp;"_"&amp;V$3,データシート2!$A:$SI,MATCH($R$2&amp;"_"&amp;$C63,データシート2!$A$1:$SI$1,0),0)</f>
        <v>10.654</v>
      </c>
      <c r="W63" s="928">
        <f>VLOOKUP($D$3&amp;"_"&amp;W$3,データシート2!$A:$SI,MATCH($R$2&amp;"_"&amp;$C63,データシート2!$A$1:$SI$1,0),0)</f>
        <v>12.324</v>
      </c>
      <c r="X63" s="928">
        <f>VLOOKUP($D$3&amp;"_"&amp;X$3,データシート2!$A:$SI,MATCH($R$2&amp;"_"&amp;$C63,データシート2!$A$1:$SI$1,0),0)</f>
        <v>13.375999999999999</v>
      </c>
      <c r="Y63" s="928">
        <f>VLOOKUP($D$3&amp;"_"&amp;Y$3,データシート2!$A:$SI,MATCH($R$2&amp;"_"&amp;$C63,データシート2!$A$1:$SI$1,0),0)</f>
        <v>11.712</v>
      </c>
      <c r="Z63" s="928">
        <f>VLOOKUP($D$3&amp;"_"&amp;Z$3,データシート2!$A:$SI,MATCH($R$2&amp;"_"&amp;$C63,データシート2!$A$1:$SI$1,0),0)</f>
        <v>12.992000000000001</v>
      </c>
      <c r="AA63" s="928">
        <f>VLOOKUP($D$3&amp;"_"&amp;AA$3,データシート2!$A:$SI,MATCH($R$2&amp;"_"&amp;$C63,データシート2!$A$1:$SI$1,0),0)</f>
        <v>7.27</v>
      </c>
      <c r="AB63" s="929">
        <f>VLOOKUP($D$3&amp;"_"&amp;AB$3,データシート2!$A:$SI,MATCH($R$2&amp;"_"&amp;$C63,データシート2!$A$1:$SI$1,0),0)</f>
        <v>6.8109999999999999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2</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2</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13.333</v>
      </c>
      <c r="S77" s="925">
        <f>VLOOKUP($D$3&amp;"_"&amp;S$3,データシート2!$A:$SI,MATCH($R$2&amp;"_"&amp;$B77,データシート2!$A$1:$SI$1,0),0)</f>
        <v>13.785</v>
      </c>
      <c r="T77" s="925">
        <f>VLOOKUP($D$3&amp;"_"&amp;T$3,データシート2!$A:$SI,MATCH($R$2&amp;"_"&amp;$B77,データシート2!$A$1:$SI$1,0),0)</f>
        <v>14.34</v>
      </c>
      <c r="U77" s="925">
        <f>VLOOKUP($D$3&amp;"_"&amp;U$3,データシート2!$A:$SI,MATCH($R$2&amp;"_"&amp;$B77,データシート2!$A$1:$SI$1,0),0)</f>
        <v>14.186999999999999</v>
      </c>
      <c r="V77" s="925">
        <f>VLOOKUP($D$3&amp;"_"&amp;V$3,データシート2!$A:$SI,MATCH($R$2&amp;"_"&amp;$B77,データシート2!$A$1:$SI$1,0),0)</f>
        <v>11.757</v>
      </c>
      <c r="W77" s="925">
        <f>VLOOKUP($D$3&amp;"_"&amp;W$3,データシート2!$A:$SI,MATCH($R$2&amp;"_"&amp;$B77,データシート2!$A$1:$SI$1,0),0)</f>
        <v>14.32</v>
      </c>
      <c r="X77" s="925">
        <f>VLOOKUP($D$3&amp;"_"&amp;X$3,データシート2!$A:$SI,MATCH($R$2&amp;"_"&amp;$B77,データシート2!$A$1:$SI$1,0),0)</f>
        <v>13.353</v>
      </c>
      <c r="Y77" s="925">
        <f>VLOOKUP($D$3&amp;"_"&amp;Y$3,データシート2!$A:$SI,MATCH($R$2&amp;"_"&amp;$B77,データシート2!$A$1:$SI$1,0),0)</f>
        <v>13.382999999999999</v>
      </c>
      <c r="Z77" s="925">
        <f>VLOOKUP($D$3&amp;"_"&amp;Z$3,データシート2!$A:$SI,MATCH($R$2&amp;"_"&amp;$B77,データシート2!$A$1:$SI$1,0),0)</f>
        <v>11.401999999999999</v>
      </c>
      <c r="AA77" s="925">
        <f>VLOOKUP($D$3&amp;"_"&amp;AA$3,データシート2!$A:$SI,MATCH($R$2&amp;"_"&amp;$B77,データシート2!$A$1:$SI$1,0),0)</f>
        <v>4.6630000000000003</v>
      </c>
      <c r="AB77" s="926">
        <f>VLOOKUP($D$3&amp;"_"&amp;AB$3,データシート2!$A:$SI,MATCH($R$2&amp;"_"&amp;$B77,データシート2!$A$1:$SI$1,0),0)</f>
        <v>4.859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2</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2</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13.333</v>
      </c>
      <c r="S84" s="938">
        <f>VLOOKUP($D$3&amp;"_"&amp;S$3,データシート2!$A:$SI,MATCH($R$2&amp;"_"&amp;$C84,データシート2!$A$1:$SI$1,0),0)</f>
        <v>13.785</v>
      </c>
      <c r="T84" s="938">
        <f>VLOOKUP($D$3&amp;"_"&amp;T$3,データシート2!$A:$SI,MATCH($R$2&amp;"_"&amp;$C84,データシート2!$A$1:$SI$1,0),0)</f>
        <v>14.34</v>
      </c>
      <c r="U84" s="938">
        <f>VLOOKUP($D$3&amp;"_"&amp;U$3,データシート2!$A:$SI,MATCH($R$2&amp;"_"&amp;$C84,データシート2!$A$1:$SI$1,0),0)</f>
        <v>14.186999999999999</v>
      </c>
      <c r="V84" s="938">
        <f>VLOOKUP($D$3&amp;"_"&amp;V$3,データシート2!$A:$SI,MATCH($R$2&amp;"_"&amp;$C84,データシート2!$A$1:$SI$1,0),0)</f>
        <v>11.757</v>
      </c>
      <c r="W84" s="938">
        <f>VLOOKUP($D$3&amp;"_"&amp;W$3,データシート2!$A:$SI,MATCH($R$2&amp;"_"&amp;$C84,データシート2!$A$1:$SI$1,0),0)</f>
        <v>14.32</v>
      </c>
      <c r="X84" s="938">
        <f>VLOOKUP($D$3&amp;"_"&amp;X$3,データシート2!$A:$SI,MATCH($R$2&amp;"_"&amp;$C84,データシート2!$A$1:$SI$1,0),0)</f>
        <v>13.353</v>
      </c>
      <c r="Y84" s="938">
        <f>VLOOKUP($D$3&amp;"_"&amp;Y$3,データシート2!$A:$SI,MATCH($R$2&amp;"_"&amp;$C84,データシート2!$A$1:$SI$1,0),0)</f>
        <v>13.382999999999999</v>
      </c>
      <c r="Z84" s="938">
        <f>VLOOKUP($D$3&amp;"_"&amp;Z$3,データシート2!$A:$SI,MATCH($R$2&amp;"_"&amp;$C84,データシート2!$A$1:$SI$1,0),0)</f>
        <v>11.401999999999999</v>
      </c>
      <c r="AA84" s="938">
        <f>VLOOKUP($D$3&amp;"_"&amp;AA$3,データシート2!$A:$SI,MATCH($R$2&amp;"_"&amp;$C84,データシート2!$A$1:$SI$1,0),0)</f>
        <v>4.6630000000000003</v>
      </c>
      <c r="AB84" s="939">
        <f>VLOOKUP($D$3&amp;"_"&amp;AB$3,データシート2!$A:$SI,MATCH($R$2&amp;"_"&amp;$C84,データシート2!$A$1:$SI$1,0),0)</f>
        <v>4.859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3</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7.5830000000000002</v>
      </c>
      <c r="S97" s="925">
        <f>VLOOKUP($D$3&amp;"_"&amp;S$3,データシート2!$A:$SI,MATCH($R$2&amp;"_"&amp;$B97,データシート2!$A$1:$SI$1,0),0)</f>
        <v>9.1039999999999992</v>
      </c>
      <c r="T97" s="925">
        <f>VLOOKUP($D$3&amp;"_"&amp;T$3,データシート2!$A:$SI,MATCH($R$2&amp;"_"&amp;$B97,データシート2!$A$1:$SI$1,0),0)</f>
        <v>10.106999999999999</v>
      </c>
      <c r="U97" s="925">
        <f>VLOOKUP($D$3&amp;"_"&amp;U$3,データシート2!$A:$SI,MATCH($R$2&amp;"_"&amp;$B97,データシート2!$A$1:$SI$1,0),0)</f>
        <v>9.8149999999999995</v>
      </c>
      <c r="V97" s="925">
        <f>VLOOKUP($D$3&amp;"_"&amp;V$3,データシート2!$A:$SI,MATCH($R$2&amp;"_"&amp;$B97,データシート2!$A$1:$SI$1,0),0)</f>
        <v>9.3209999999999997</v>
      </c>
      <c r="W97" s="925">
        <f>VLOOKUP($D$3&amp;"_"&amp;W$3,データシート2!$A:$SI,MATCH($R$2&amp;"_"&amp;$B97,データシート2!$A$1:$SI$1,0),0)</f>
        <v>9.1509999999999998</v>
      </c>
      <c r="X97" s="925">
        <f>VLOOKUP($D$3&amp;"_"&amp;X$3,データシート2!$A:$SI,MATCH($R$2&amp;"_"&amp;$B97,データシート2!$A$1:$SI$1,0),0)</f>
        <v>8.4269999999999996</v>
      </c>
      <c r="Y97" s="925">
        <f>VLOOKUP($D$3&amp;"_"&amp;Y$3,データシート2!$A:$SI,MATCH($R$2&amp;"_"&amp;$B97,データシート2!$A$1:$SI$1,0),0)</f>
        <v>8.0670000000000002</v>
      </c>
      <c r="Z97" s="925">
        <f>VLOOKUP($D$3&amp;"_"&amp;Z$3,データシート2!$A:$SI,MATCH($R$2&amp;"_"&amp;$B97,データシート2!$A$1:$SI$1,0),0)</f>
        <v>11.276</v>
      </c>
      <c r="AA97" s="925">
        <f>VLOOKUP($D$3&amp;"_"&amp;AA$3,データシート2!$A:$SI,MATCH($R$2&amp;"_"&amp;$B97,データシート2!$A$1:$SI$1,0),0)</f>
        <v>6.9290000000000003</v>
      </c>
      <c r="AB97" s="926">
        <f>VLOOKUP($D$3&amp;"_"&amp;AB$3,データシート2!$A:$SI,MATCH($R$2&amp;"_"&amp;$B97,データシート2!$A$1:$SI$1,0),0)</f>
        <v>7.0330000000000004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3</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7.5830000000000002</v>
      </c>
      <c r="S99" s="938">
        <f>VLOOKUP($D$3&amp;"_"&amp;S$3,データシート2!$A:$SI,MATCH($R$2&amp;"_"&amp;$C99,データシート2!$A$1:$SI$1,0),0)</f>
        <v>9.1039999999999992</v>
      </c>
      <c r="T99" s="938">
        <f>VLOOKUP($D$3&amp;"_"&amp;T$3,データシート2!$A:$SI,MATCH($R$2&amp;"_"&amp;$C99,データシート2!$A$1:$SI$1,0),0)</f>
        <v>10.106999999999999</v>
      </c>
      <c r="U99" s="938">
        <f>VLOOKUP($D$3&amp;"_"&amp;U$3,データシート2!$A:$SI,MATCH($R$2&amp;"_"&amp;$C99,データシート2!$A$1:$SI$1,0),0)</f>
        <v>9.8149999999999995</v>
      </c>
      <c r="V99" s="938">
        <f>VLOOKUP($D$3&amp;"_"&amp;V$3,データシート2!$A:$SI,MATCH($R$2&amp;"_"&amp;$C99,データシート2!$A$1:$SI$1,0),0)</f>
        <v>9.3209999999999997</v>
      </c>
      <c r="W99" s="938">
        <f>VLOOKUP($D$3&amp;"_"&amp;W$3,データシート2!$A:$SI,MATCH($R$2&amp;"_"&amp;$C99,データシート2!$A$1:$SI$1,0),0)</f>
        <v>9.1509999999999998</v>
      </c>
      <c r="X99" s="938">
        <f>VLOOKUP($D$3&amp;"_"&amp;X$3,データシート2!$A:$SI,MATCH($R$2&amp;"_"&amp;$C99,データシート2!$A$1:$SI$1,0),0)</f>
        <v>8.4269999999999996</v>
      </c>
      <c r="Y99" s="938">
        <f>VLOOKUP($D$3&amp;"_"&amp;Y$3,データシート2!$A:$SI,MATCH($R$2&amp;"_"&amp;$C99,データシート2!$A$1:$SI$1,0),0)</f>
        <v>8.0670000000000002</v>
      </c>
      <c r="Z99" s="938">
        <f>VLOOKUP($D$3&amp;"_"&amp;Z$3,データシート2!$A:$SI,MATCH($R$2&amp;"_"&amp;$C99,データシート2!$A$1:$SI$1,0),0)</f>
        <v>11.276</v>
      </c>
      <c r="AA99" s="938">
        <f>VLOOKUP($D$3&amp;"_"&amp;AA$3,データシート2!$A:$SI,MATCH($R$2&amp;"_"&amp;$C99,データシート2!$A$1:$SI$1,0),0)</f>
        <v>6.9290000000000003</v>
      </c>
      <c r="AB99" s="939">
        <f>VLOOKUP($D$3&amp;"_"&amp;AB$3,データシート2!$A:$SI,MATCH($R$2&amp;"_"&amp;$C99,データシート2!$A$1:$SI$1,0),0)</f>
        <v>7.0330000000000004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4.9160000000000004</v>
      </c>
      <c r="S110" s="925">
        <f>VLOOKUP($D$3&amp;"_"&amp;S$3,データシート2!$A:$SI,MATCH($R$2&amp;"_"&amp;$B110,データシート2!$A$1:$SI$1,0),0)</f>
        <v>3.274</v>
      </c>
      <c r="T110" s="925">
        <f>VLOOKUP($D$3&amp;"_"&amp;T$3,データシート2!$A:$SI,MATCH($R$2&amp;"_"&amp;$B110,データシート2!$A$1:$SI$1,0),0)</f>
        <v>3.63</v>
      </c>
      <c r="U110" s="925">
        <f>VLOOKUP($D$3&amp;"_"&amp;U$3,データシート2!$A:$SI,MATCH($R$2&amp;"_"&amp;$B110,データシート2!$A$1:$SI$1,0),0)</f>
        <v>3.2189999999999999</v>
      </c>
      <c r="V110" s="925">
        <f>VLOOKUP($D$3&amp;"_"&amp;V$3,データシート2!$A:$SI,MATCH($R$2&amp;"_"&amp;$B110,データシート2!$A$1:$SI$1,0),0)</f>
        <v>2.4420000000000002</v>
      </c>
      <c r="W110" s="925">
        <f>VLOOKUP($D$3&amp;"_"&amp;W$3,データシート2!$A:$SI,MATCH($R$2&amp;"_"&amp;$B110,データシート2!$A$1:$SI$1,0),0)</f>
        <v>3.895</v>
      </c>
      <c r="X110" s="925">
        <f>VLOOKUP($D$3&amp;"_"&amp;X$3,データシート2!$A:$SI,MATCH($R$2&amp;"_"&amp;$B110,データシート2!$A$1:$SI$1,0),0)</f>
        <v>3.8839999999999999</v>
      </c>
      <c r="Y110" s="925">
        <f>VLOOKUP($D$3&amp;"_"&amp;Y$3,データシート2!$A:$SI,MATCH($R$2&amp;"_"&amp;$B110,データシート2!$A$1:$SI$1,0),0)</f>
        <v>3.6269999999999998</v>
      </c>
      <c r="Z110" s="925">
        <f>VLOOKUP($D$3&amp;"_"&amp;Z$3,データシート2!$A:$SI,MATCH($R$2&amp;"_"&amp;$B110,データシート2!$A$1:$SI$1,0),0)</f>
        <v>3.0990000000000002</v>
      </c>
      <c r="AA110" s="925">
        <f>VLOOKUP($D$3&amp;"_"&amp;AA$3,データシート2!$A:$SI,MATCH($R$2&amp;"_"&amp;$B110,データシート2!$A$1:$SI$1,0),0)</f>
        <v>2.1280000000000001</v>
      </c>
      <c r="AB110" s="926">
        <f>VLOOKUP($D$3&amp;"_"&amp;AB$3,データシート2!$A:$SI,MATCH($R$2&amp;"_"&amp;$B110,データシート2!$A$1:$SI$1,0),0)</f>
        <v>2.5249999999999999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2</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4.9160000000000004</v>
      </c>
      <c r="S113" s="931">
        <f>VLOOKUP($D$3&amp;"_"&amp;S$3,データシート2!$A:$SI,MATCH($R$2&amp;"_"&amp;$C113,データシート2!$A$1:$SI$1,0),0)</f>
        <v>3.274</v>
      </c>
      <c r="T113" s="931">
        <f>VLOOKUP($D$3&amp;"_"&amp;T$3,データシート2!$A:$SI,MATCH($R$2&amp;"_"&amp;$C113,データシート2!$A$1:$SI$1,0),0)</f>
        <v>3.63</v>
      </c>
      <c r="U113" s="931">
        <f>VLOOKUP($D$3&amp;"_"&amp;U$3,データシート2!$A:$SI,MATCH($R$2&amp;"_"&amp;$C113,データシート2!$A$1:$SI$1,0),0)</f>
        <v>3.2189999999999999</v>
      </c>
      <c r="V113" s="931">
        <f>VLOOKUP($D$3&amp;"_"&amp;V$3,データシート2!$A:$SI,MATCH($R$2&amp;"_"&amp;$C113,データシート2!$A$1:$SI$1,0),0)</f>
        <v>2.4420000000000002</v>
      </c>
      <c r="W113" s="931">
        <f>VLOOKUP($D$3&amp;"_"&amp;W$3,データシート2!$A:$SI,MATCH($R$2&amp;"_"&amp;$C113,データシート2!$A$1:$SI$1,0),0)</f>
        <v>3.895</v>
      </c>
      <c r="X113" s="931">
        <f>VLOOKUP($D$3&amp;"_"&amp;X$3,データシート2!$A:$SI,MATCH($R$2&amp;"_"&amp;$C113,データシート2!$A$1:$SI$1,0),0)</f>
        <v>3.8839999999999999</v>
      </c>
      <c r="Y113" s="931">
        <f>VLOOKUP($D$3&amp;"_"&amp;Y$3,データシート2!$A:$SI,MATCH($R$2&amp;"_"&amp;$C113,データシート2!$A$1:$SI$1,0),0)</f>
        <v>3.6269999999999998</v>
      </c>
      <c r="Z113" s="931">
        <f>VLOOKUP($D$3&amp;"_"&amp;Z$3,データシート2!$A:$SI,MATCH($R$2&amp;"_"&amp;$C113,データシート2!$A$1:$SI$1,0),0)</f>
        <v>3.0990000000000002</v>
      </c>
      <c r="AA113" s="931">
        <f>VLOOKUP($D$3&amp;"_"&amp;AA$3,データシート2!$A:$SI,MATCH($R$2&amp;"_"&amp;$C113,データシート2!$A$1:$SI$1,0),0)</f>
        <v>2.1280000000000001</v>
      </c>
      <c r="AB113" s="932">
        <f>VLOOKUP($D$3&amp;"_"&amp;AB$3,データシート2!$A:$SI,MATCH($R$2&amp;"_"&amp;$C113,データシート2!$A$1:$SI$1,0),0)</f>
        <v>2.5249999999999999</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14.111000000000001</v>
      </c>
      <c r="S117" s="925">
        <f>VLOOKUP($D$3&amp;"_"&amp;S$3,データシート2!$A:$SI,MATCH($R$2&amp;"_"&amp;$B117,データシート2!$A$1:$SI$1,0),0)</f>
        <v>15.423</v>
      </c>
      <c r="T117" s="925">
        <f>VLOOKUP($D$3&amp;"_"&amp;T$3,データシート2!$A:$SI,MATCH($R$2&amp;"_"&amp;$B117,データシート2!$A$1:$SI$1,0),0)</f>
        <v>16.526</v>
      </c>
      <c r="U117" s="925">
        <f>VLOOKUP($D$3&amp;"_"&amp;U$3,データシート2!$A:$SI,MATCH($R$2&amp;"_"&amp;$B117,データシート2!$A$1:$SI$1,0),0)</f>
        <v>16.145</v>
      </c>
      <c r="V117" s="925">
        <f>VLOOKUP($D$3&amp;"_"&amp;V$3,データシート2!$A:$SI,MATCH($R$2&amp;"_"&amp;$B117,データシート2!$A$1:$SI$1,0),0)</f>
        <v>16.361999999999998</v>
      </c>
      <c r="W117" s="925">
        <f>VLOOKUP($D$3&amp;"_"&amp;W$3,データシート2!$A:$SI,MATCH($R$2&amp;"_"&amp;$B117,データシート2!$A$1:$SI$1,0),0)</f>
        <v>16.042000000000002</v>
      </c>
      <c r="X117" s="925">
        <f>VLOOKUP($D$3&amp;"_"&amp;X$3,データシート2!$A:$SI,MATCH($R$2&amp;"_"&amp;$B117,データシート2!$A$1:$SI$1,0),0)</f>
        <v>15.554</v>
      </c>
      <c r="Y117" s="925">
        <f>VLOOKUP($D$3&amp;"_"&amp;Y$3,データシート2!$A:$SI,MATCH($R$2&amp;"_"&amp;$B117,データシート2!$A$1:$SI$1,0),0)</f>
        <v>15.673</v>
      </c>
      <c r="Z117" s="925">
        <f>VLOOKUP($D$3&amp;"_"&amp;Z$3,データシート2!$A:$SI,MATCH($R$2&amp;"_"&amp;$B117,データシート2!$A$1:$SI$1,0),0)</f>
        <v>14.99</v>
      </c>
      <c r="AA117" s="925">
        <f>VLOOKUP($D$3&amp;"_"&amp;AA$3,データシート2!$A:$SI,MATCH($R$2&amp;"_"&amp;$B117,データシート2!$A$1:$SI$1,0),0)</f>
        <v>14.003</v>
      </c>
      <c r="AB117" s="926">
        <f>VLOOKUP($D$3&amp;"_"&amp;AB$3,データシート2!$A:$SI,MATCH($R$2&amp;"_"&amp;$B117,データシート2!$A$1:$SI$1,0),0)</f>
        <v>14.346</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14.111000000000001</v>
      </c>
      <c r="S118" s="928">
        <f>VLOOKUP($D$3&amp;"_"&amp;S$3,データシート2!$A:$SI,MATCH($R$2&amp;"_"&amp;$C118,データシート2!$A$1:$SI$1,0),0)</f>
        <v>15.423</v>
      </c>
      <c r="T118" s="928">
        <f>VLOOKUP($D$3&amp;"_"&amp;T$3,データシート2!$A:$SI,MATCH($R$2&amp;"_"&amp;$C118,データシート2!$A$1:$SI$1,0),0)</f>
        <v>16.526</v>
      </c>
      <c r="U118" s="928">
        <f>VLOOKUP($D$3&amp;"_"&amp;U$3,データシート2!$A:$SI,MATCH($R$2&amp;"_"&amp;$C118,データシート2!$A$1:$SI$1,0),0)</f>
        <v>16.145</v>
      </c>
      <c r="V118" s="928">
        <f>VLOOKUP($D$3&amp;"_"&amp;V$3,データシート2!$A:$SI,MATCH($R$2&amp;"_"&amp;$C118,データシート2!$A$1:$SI$1,0),0)</f>
        <v>16.361999999999998</v>
      </c>
      <c r="W118" s="928">
        <f>VLOOKUP($D$3&amp;"_"&amp;W$3,データシート2!$A:$SI,MATCH($R$2&amp;"_"&amp;$C118,データシート2!$A$1:$SI$1,0),0)</f>
        <v>16.042000000000002</v>
      </c>
      <c r="X118" s="928">
        <f>VLOOKUP($D$3&amp;"_"&amp;X$3,データシート2!$A:$SI,MATCH($R$2&amp;"_"&amp;$C118,データシート2!$A$1:$SI$1,0),0)</f>
        <v>15.554</v>
      </c>
      <c r="Y118" s="928">
        <f>VLOOKUP($D$3&amp;"_"&amp;Y$3,データシート2!$A:$SI,MATCH($R$2&amp;"_"&amp;$C118,データシート2!$A$1:$SI$1,0),0)</f>
        <v>15.673</v>
      </c>
      <c r="Z118" s="928">
        <f>VLOOKUP($D$3&amp;"_"&amp;Z$3,データシート2!$A:$SI,MATCH($R$2&amp;"_"&amp;$C118,データシート2!$A$1:$SI$1,0),0)</f>
        <v>14.99</v>
      </c>
      <c r="AA118" s="928">
        <f>VLOOKUP($D$3&amp;"_"&amp;AA$3,データシート2!$A:$SI,MATCH($R$2&amp;"_"&amp;$C118,データシート2!$A$1:$SI$1,0),0)</f>
        <v>14.003</v>
      </c>
      <c r="AB118" s="929">
        <f>VLOOKUP($D$3&amp;"_"&amp;AB$3,データシート2!$A:$SI,MATCH($R$2&amp;"_"&amp;$C118,データシート2!$A$1:$SI$1,0),0)</f>
        <v>14.346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69.977999999999994</v>
      </c>
      <c r="S124" s="925">
        <f>VLOOKUP($D$3&amp;"_"&amp;S$3,データシート2!$A:$SI,MATCH($R$2&amp;"_"&amp;$B124,データシート2!$A$1:$SI$1,0),0)</f>
        <v>81.613</v>
      </c>
      <c r="T124" s="925">
        <f>VLOOKUP($D$3&amp;"_"&amp;T$3,データシート2!$A:$SI,MATCH($R$2&amp;"_"&amp;$B124,データシート2!$A$1:$SI$1,0),0)</f>
        <v>67.131</v>
      </c>
      <c r="U124" s="925">
        <f>VLOOKUP($D$3&amp;"_"&amp;U$3,データシート2!$A:$SI,MATCH($R$2&amp;"_"&amp;$B124,データシート2!$A$1:$SI$1,0),0)</f>
        <v>88.218999999999994</v>
      </c>
      <c r="V124" s="925">
        <f>VLOOKUP($D$3&amp;"_"&amp;V$3,データシート2!$A:$SI,MATCH($R$2&amp;"_"&amp;$B124,データシート2!$A$1:$SI$1,0),0)</f>
        <v>89.43</v>
      </c>
      <c r="W124" s="925">
        <f>VLOOKUP($D$3&amp;"_"&amp;W$3,データシート2!$A:$SI,MATCH($R$2&amp;"_"&amp;$B124,データシート2!$A$1:$SI$1,0),0)</f>
        <v>84.822000000000003</v>
      </c>
      <c r="X124" s="925">
        <f>VLOOKUP($D$3&amp;"_"&amp;X$3,データシート2!$A:$SI,MATCH($R$2&amp;"_"&amp;$B124,データシート2!$A$1:$SI$1,0),0)</f>
        <v>80.031999999999996</v>
      </c>
      <c r="Y124" s="925">
        <f>VLOOKUP($D$3&amp;"_"&amp;Y$3,データシート2!$A:$SI,MATCH($R$2&amp;"_"&amp;$B124,データシート2!$A$1:$SI$1,0),0)</f>
        <v>85.105999999999995</v>
      </c>
      <c r="Z124" s="925">
        <f>VLOOKUP($D$3&amp;"_"&amp;Z$3,データシート2!$A:$SI,MATCH($R$2&amp;"_"&amp;$B124,データシート2!$A$1:$SI$1,0),0)</f>
        <v>0</v>
      </c>
      <c r="AA124" s="925">
        <f>VLOOKUP($D$3&amp;"_"&amp;AA$3,データシート2!$A:$SI,MATCH($R$2&amp;"_"&amp;$B124,データシート2!$A$1:$SI$1,0),0)</f>
        <v>77.649000000000001</v>
      </c>
      <c r="AB124" s="926">
        <f>VLOOKUP($D$3&amp;"_"&amp;AB$3,データシート2!$A:$SI,MATCH($R$2&amp;"_"&amp;$B124,データシート2!$A$1:$SI$1,0),0)</f>
        <v>81.968000000000004</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69.977999999999994</v>
      </c>
      <c r="S125" s="941">
        <f>VLOOKUP($D$3&amp;"_"&amp;S$3,データシート2!$A:$SI,MATCH($R$2&amp;"_"&amp;$C125,データシート2!$A$1:$SI$1,0),0)</f>
        <v>81.613</v>
      </c>
      <c r="T125" s="941">
        <f>VLOOKUP($D$3&amp;"_"&amp;T$3,データシート2!$A:$SI,MATCH($R$2&amp;"_"&amp;$C125,データシート2!$A$1:$SI$1,0),0)</f>
        <v>67.131</v>
      </c>
      <c r="U125" s="941">
        <f>VLOOKUP($D$3&amp;"_"&amp;U$3,データシート2!$A:$SI,MATCH($R$2&amp;"_"&amp;$C125,データシート2!$A$1:$SI$1,0),0)</f>
        <v>88.218999999999994</v>
      </c>
      <c r="V125" s="941">
        <f>VLOOKUP($D$3&amp;"_"&amp;V$3,データシート2!$A:$SI,MATCH($R$2&amp;"_"&amp;$C125,データシート2!$A$1:$SI$1,0),0)</f>
        <v>89.43</v>
      </c>
      <c r="W125" s="941">
        <f>VLOOKUP($D$3&amp;"_"&amp;W$3,データシート2!$A:$SI,MATCH($R$2&amp;"_"&amp;$C125,データシート2!$A$1:$SI$1,0),0)</f>
        <v>84.822000000000003</v>
      </c>
      <c r="X125" s="941">
        <f>VLOOKUP($D$3&amp;"_"&amp;X$3,データシート2!$A:$SI,MATCH($R$2&amp;"_"&amp;$C125,データシート2!$A$1:$SI$1,0),0)</f>
        <v>80.031999999999996</v>
      </c>
      <c r="Y125" s="941">
        <f>VLOOKUP($D$3&amp;"_"&amp;Y$3,データシート2!$A:$SI,MATCH($R$2&amp;"_"&amp;$C125,データシート2!$A$1:$SI$1,0),0)</f>
        <v>85.105999999999995</v>
      </c>
      <c r="Z125" s="941">
        <f>VLOOKUP($D$3&amp;"_"&amp;Z$3,データシート2!$A:$SI,MATCH($R$2&amp;"_"&amp;$C125,データシート2!$A$1:$SI$1,0),0)</f>
        <v>0</v>
      </c>
      <c r="AA125" s="941">
        <f>VLOOKUP($D$3&amp;"_"&amp;AA$3,データシート2!$A:$SI,MATCH($R$2&amp;"_"&amp;$C125,データシート2!$A$1:$SI$1,0),0)</f>
        <v>77.649000000000001</v>
      </c>
      <c r="AB125" s="942">
        <f>VLOOKUP($D$3&amp;"_"&amp;AB$3,データシート2!$A:$SI,MATCH($R$2&amp;"_"&amp;$C125,データシート2!$A$1:$SI$1,0),0)</f>
        <v>81.968000000000004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82.617000000000004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82.617000000000004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2025-03-04T09:23:55Z</dcterms:created>
  <dcterms:modified xsi:type="dcterms:W3CDTF">2025-03-04T09:23:55Z</dcterms:modified>
  <cp:category/>
  <cp:contentStatus/>
</cp:coreProperties>
</file>